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1"/>
  </bookViews>
  <sheets>
    <sheet name="P&amp;L" sheetId="1" r:id="rId1"/>
    <sheet name="BS" sheetId="2" r:id="rId2"/>
    <sheet name="NOTES" sheetId="3" r:id="rId3"/>
  </sheets>
  <definedNames>
    <definedName name="_xlnm.Print_Area" localSheetId="1">'BS'!$A$1:$J$60</definedName>
    <definedName name="_xlnm.Print_Area" localSheetId="2">'NOTES'!$A$1:$K$247</definedName>
    <definedName name="_xlnm.Print_Area" localSheetId="0">'P&amp;L'!$A$1:$L$126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<sst xmlns="http://schemas.openxmlformats.org/spreadsheetml/2006/main" count="433" uniqueCount="295">
  <si>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</si>
  <si>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</si>
  <si>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</si>
  <si>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</si>
  <si>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</si>
  <si>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</si>
  <si>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</si>
  <si>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</si>
  <si>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</si>
  <si>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</si>
  <si>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</si>
  <si>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</si>
  <si>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</si>
  <si>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</si>
  <si>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</si>
  <si>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</si>
  <si>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</si>
  <si>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</si>
  <si>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</si>
  <si>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</si>
  <si>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</si>
  <si>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</si>
  <si>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</si>
  <si>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</si>
  <si>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</si>
  <si>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</si>
  <si>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</si>
  <si>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</si>
  <si>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</si>
  <si>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</si>
  <si>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</si>
  <si>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</si>
  <si>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</si>
  <si>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</si>
  <si>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</si>
  <si>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</si>
  <si>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</si>
  <si>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</si>
  <si>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</si>
  <si>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</si>
  <si>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</si>
  <si>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>Page  2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</si>
  <si>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</si>
  <si>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</si>
  <si>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</si>
  <si>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</si>
  <si>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</si>
  <si>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</si>
  <si>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</si>
  <si>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</si>
  <si>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</si>
  <si>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</si>
  <si>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</si>
  <si>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</si>
  <si>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</si>
  <si>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</si>
  <si>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</si>
  <si>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</si>
  <si>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</si>
  <si>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</si>
  <si>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</si>
  <si>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</si>
  <si>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</si>
  <si>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 xml:space="preserve">Earnings per share based on 2(j) above </t>
  </si>
  <si>
    <t xml:space="preserve">     after deducting any provision for</t>
  </si>
  <si>
    <t xml:space="preserve">     preference dividends, if any :</t>
  </si>
  <si>
    <t>*</t>
  </si>
  <si>
    <t>Page 3</t>
  </si>
  <si>
    <t>CONSOLIDATED BALANCE SHEET</t>
  </si>
  <si>
    <t>AS AT</t>
  </si>
  <si>
    <t>END OF</t>
  </si>
  <si>
    <t>FINANCIAL</t>
  </si>
  <si>
    <t>YEAR END</t>
  </si>
  <si>
    <t>30/4/99</t>
  </si>
  <si>
    <t>Fixed Assets</t>
  </si>
  <si>
    <t>4</t>
  </si>
  <si>
    <t>5</t>
  </si>
  <si>
    <t>Current Assets</t>
  </si>
  <si>
    <t>Stocks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</si>
  <si>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</si>
  <si>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</si>
  <si>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</si>
  <si>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</si>
  <si>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</si>
  <si>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</si>
  <si>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</si>
  <si>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</si>
  <si>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</si>
  <si>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</si>
  <si>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</si>
  <si>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</si>
  <si>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</si>
  <si>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</si>
  <si>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Page 4</t>
  </si>
  <si>
    <t>NOTES</t>
  </si>
  <si>
    <t>Current year provision</t>
  </si>
  <si>
    <t>Page 5</t>
  </si>
  <si>
    <t>NOTES (CONTINUED)</t>
  </si>
  <si>
    <t>14</t>
  </si>
  <si>
    <t>15</t>
  </si>
  <si>
    <t>16</t>
  </si>
  <si>
    <t>Total assets</t>
  </si>
  <si>
    <t>before taxation</t>
  </si>
  <si>
    <t>employed</t>
  </si>
  <si>
    <t>Page 6</t>
  </si>
  <si>
    <t>19</t>
  </si>
  <si>
    <t>20</t>
  </si>
  <si>
    <t>21</t>
  </si>
  <si>
    <t>By Order of the Board</t>
  </si>
  <si>
    <t>Su Swee Hong</t>
  </si>
  <si>
    <t>Company Secretary</t>
  </si>
  <si>
    <t>N/R</t>
  </si>
  <si>
    <t xml:space="preserve">    on borrowings, depreciation and</t>
  </si>
  <si>
    <t xml:space="preserve">Operating profit before interest </t>
  </si>
  <si>
    <t xml:space="preserve">Shareholders' Funds </t>
  </si>
  <si>
    <t>Long Term Borrowings</t>
  </si>
  <si>
    <t>check</t>
  </si>
  <si>
    <t>There were no issuances and repayment of debts and equity securities, share buy-backs, share</t>
  </si>
  <si>
    <t>Page 7</t>
  </si>
  <si>
    <t>(audited)</t>
  </si>
  <si>
    <t>%</t>
  </si>
  <si>
    <t>50200 Kuala Lumpur</t>
  </si>
  <si>
    <t>BERJAYA LAND BERHAD</t>
  </si>
  <si>
    <t>Investment Properties</t>
  </si>
  <si>
    <t>Land Held For Development</t>
  </si>
  <si>
    <t>Concession Assets</t>
  </si>
  <si>
    <t>Associated Companies</t>
  </si>
  <si>
    <t>Investments</t>
  </si>
  <si>
    <t>Development Properties</t>
  </si>
  <si>
    <t>Debtors</t>
  </si>
  <si>
    <t>Deposits</t>
  </si>
  <si>
    <t>Creditors</t>
  </si>
  <si>
    <t>Goodwill on Consolidation</t>
  </si>
  <si>
    <t>Deferred Expenditure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</si>
  <si>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</si>
  <si>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</si>
  <si>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</si>
  <si>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</si>
  <si>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</si>
  <si>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</si>
  <si>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</si>
  <si>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10</t>
  </si>
  <si>
    <t xml:space="preserve">except for the property development division which is affected by the prevailing cyclical economic </t>
  </si>
  <si>
    <t>11</t>
  </si>
  <si>
    <t>12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</si>
  <si>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</si>
  <si>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</si>
  <si>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</si>
  <si>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</si>
  <si>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</si>
  <si>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</si>
  <si>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13</t>
  </si>
  <si>
    <t>as follows :</t>
  </si>
  <si>
    <t>Profit/(loss)</t>
  </si>
  <si>
    <t>Primary Basis - By Activities</t>
  </si>
  <si>
    <t>Toto betting and related activities</t>
  </si>
  <si>
    <t>Property development and investment</t>
  </si>
  <si>
    <t>Hotel, resort and recreation</t>
  </si>
  <si>
    <t>Infrastructure</t>
  </si>
  <si>
    <t>17</t>
  </si>
  <si>
    <t>The quarterly financial statements have been prepared using the same accounting policies and methods</t>
  </si>
  <si>
    <t>of computation as compared with the most recent annual financial statement.</t>
  </si>
  <si>
    <t>+/(-)</t>
  </si>
  <si>
    <t>Underprovision in prior years</t>
  </si>
  <si>
    <t>Share of tax of associated companies</t>
  </si>
  <si>
    <t>N/A - Not Available</t>
  </si>
  <si>
    <t>Net tangible assets per share (sen)</t>
  </si>
  <si>
    <t>Check</t>
  </si>
  <si>
    <t xml:space="preserve">Quarter </t>
  </si>
  <si>
    <t>ended</t>
  </si>
  <si>
    <t>Cumulative</t>
  </si>
  <si>
    <t xml:space="preserve">The particulars of quoted investments and the purchase of quoted securities by a subsidiary company </t>
  </si>
  <si>
    <t>were as follows:</t>
  </si>
  <si>
    <t>Total purchase</t>
  </si>
  <si>
    <t>Our principal business operations are not significantly affected by any seasonal or cyclical factors</t>
  </si>
  <si>
    <t>Group borrowings and debt securities:</t>
  </si>
  <si>
    <t>There were no financial instruments with off balance sheet risk as at the date of this announcement.</t>
  </si>
  <si>
    <t>There was no pending material litigation as at the date of this announcement.</t>
  </si>
  <si>
    <t>On 14 January 2000, RM1,049,258,000 nominal value of 5% Irredeemable Convertible Unsecured Loan</t>
  </si>
  <si>
    <t>Stock 1999/2009 ("ICULS 1999/2009") and 64,516,000 new ordinary shares of the Company issued</t>
  </si>
  <si>
    <t>year todate</t>
  </si>
  <si>
    <t>Pantai Expressway Sdn Bhd of ICULS 1999/2009 to minority shareholders of the Company (except the</t>
  </si>
  <si>
    <t>holders of 64,516,000 ordinary shares) and all existing 6% Irredeemable Convertible Unsecured Loan</t>
  </si>
  <si>
    <t>Stock 1996/2001 ("ICULS 1996/2001") holders on the basis of RM3.00 nominal amount of ICULS</t>
  </si>
  <si>
    <t>1999/2009 for every 2 existing ordinary shares of the Company or RM4.70 nominal amount of ICULS</t>
  </si>
  <si>
    <t xml:space="preserve">(i)  Basic (based on weighted average </t>
  </si>
  <si>
    <t xml:space="preserve">        ordinary shares in issue) (sen)</t>
  </si>
  <si>
    <t>(ii)  Fully diluted (based on weighted</t>
  </si>
  <si>
    <t>6% Irredeemable Convertible Unsecured Loan Stocks 1996/2001</t>
  </si>
  <si>
    <t>5% Irredeemable Convertible Unsecured Loan Stocks 1999/2009</t>
  </si>
  <si>
    <t>pursuant to the Debt Conversion Exercise was quoted on the Main Board of Kuala Lumpur Stock</t>
  </si>
  <si>
    <t>CUMULATIVE QUARTERS</t>
  </si>
  <si>
    <t>Investment holding and others</t>
  </si>
  <si>
    <t xml:space="preserve">UNAUDITED 4TH QUARTER REPORT ON CONSOLIDATED RESULTS </t>
  </si>
  <si>
    <t>FOR THE FINANCIAL QUARTER ENDED 30 APRIL 2000</t>
  </si>
  <si>
    <t>30/04/00</t>
  </si>
  <si>
    <t>30/04/99</t>
  </si>
  <si>
    <t xml:space="preserve">FOR THE FINANCIAL QUARTER ENDED 30 APRIL 2000 </t>
  </si>
  <si>
    <t>N/R - Not Required (The fourth quarter report for the preceding year's results were not previously needed for announcement)</t>
  </si>
  <si>
    <t>-</t>
  </si>
  <si>
    <t>#</t>
  </si>
  <si>
    <t># - The fully diluted earnings per share is not shown as the effect of the dilution on the basic earnings per share is not material</t>
  </si>
  <si>
    <t>The taxation charge for the financial year ended 30 April 2000 is detailed as follows:</t>
  </si>
  <si>
    <t>There were no pre-acquisition profits or losses included in the results for the current financial year</t>
  </si>
  <si>
    <t>ended 30 April 2000.</t>
  </si>
  <si>
    <t>There were no material changes in the composition of the Group for the current financial year ended 30</t>
  </si>
  <si>
    <t>April 2000 including business combination, acquisition or disposal of subsidiaries and long term</t>
  </si>
  <si>
    <t>cancellation, shares held as treasury shares and resale of treasury shares for the current financial year</t>
  </si>
  <si>
    <t>* Converted at the respective exchange rate prevailing as at 30 April 2000</t>
  </si>
  <si>
    <t xml:space="preserve">Segmental turnover, profit/(loss) before taxation and total assets employed as at 30 April 2000 were </t>
  </si>
  <si>
    <t>There is no profit forecast for the year.</t>
  </si>
  <si>
    <t>There was no extraordinary item for the financial year ended 30 April 2000.</t>
  </si>
  <si>
    <t xml:space="preserve">        average of 917,007,655 ordinary</t>
  </si>
  <si>
    <t>* - The fully diluted earnings per share is not shown as it is an anti dilution.</t>
  </si>
  <si>
    <t>22 June 2000</t>
  </si>
  <si>
    <t>N/A</t>
  </si>
  <si>
    <t xml:space="preserve">        of 724,393,145 {1999 : 693,237,136}</t>
  </si>
  <si>
    <t>Net assets per share (sen)</t>
  </si>
  <si>
    <t>In this quarter ended 30 April 2000, there were no gains on disposal of properties except for subsidiary</t>
  </si>
  <si>
    <t xml:space="preserve">companies with principal activities of property development. However, for the financial year ended </t>
  </si>
  <si>
    <t>30 April 2000, there was a gain on disposal of properties amounting to RM1.525 million.</t>
  </si>
  <si>
    <t>Exchange. The renounceable offer for sale by Lenders and the Turnkey Consortium for New</t>
  </si>
  <si>
    <t>ended 30 April 2000 except for :</t>
  </si>
  <si>
    <t>the issuance of 64,516,000 ordinary shares of RM1.00 each pursuant to the Debt Conversion</t>
  </si>
  <si>
    <t>the issuance of 40,255,250 ordinary shares of RM1.00 each when 64,408,400 ICULS 1999/2009</t>
  </si>
  <si>
    <t>were converted at the rate of RM1.60 nominal value of ICULS 1999/2009 for one new ordinary</t>
  </si>
  <si>
    <t>share of RM1.00 each.</t>
  </si>
  <si>
    <t>the issuance of 21,439,000 ordinary shares of RM1.00 each when 21,439,000 ICULS 1999/2009</t>
  </si>
  <si>
    <t xml:space="preserve">were converted at the rate of RM1.00 nominal value of ICULS 1999/2009 and RM0.60 cash </t>
  </si>
  <si>
    <t>for one new ordinary shares.</t>
  </si>
  <si>
    <t>Denominated in USD (USD11,818,000)</t>
  </si>
  <si>
    <t>Denominated in MRs (MRs19,652,000)</t>
  </si>
  <si>
    <t>Denominated in GBP (GBP233,000)</t>
  </si>
  <si>
    <t>Denominated in SLRs (SLR21,186,000)</t>
  </si>
  <si>
    <t>Denominated in FJ$ (FJ$82,000)</t>
  </si>
  <si>
    <t>Denominated in SRs (SR4,115,000)</t>
  </si>
  <si>
    <t>Denominated in USD (USD5,984,000)</t>
  </si>
  <si>
    <t>Denominated in MRs (MRs8,332,000)</t>
  </si>
  <si>
    <t>Denominated in SLRs (SLRs29,700,000)</t>
  </si>
  <si>
    <t>Denominated in SRs (SRs3,893,000)</t>
  </si>
  <si>
    <t>Denominated in FJ$ (FJ$364,000)</t>
  </si>
  <si>
    <t>Total disposal</t>
  </si>
  <si>
    <t>Gain arising on disposal</t>
  </si>
  <si>
    <t>1996/2001 held was completed on 9 May 2000.</t>
  </si>
  <si>
    <t>the approval of shareholders at the forthcoming Annual General Meeting. The total dividend in respect of</t>
  </si>
  <si>
    <t>The date of closure of the Record of Depositors for determining the dividend entitlement and the date of</t>
  </si>
  <si>
    <t>payment shall be announced later.</t>
  </si>
  <si>
    <t>The turnover of the Group has increased by 6.32% to RM2.8 billion and the pre-tax profit has decreased</t>
  </si>
  <si>
    <t>by 28.93% to RM306.5 million as compared to the preceding financial year. The higher turnover was</t>
  </si>
  <si>
    <t>Page 8</t>
  </si>
  <si>
    <t>The exceptional losses in the preliminary financial statements under review were mainly related to write</t>
  </si>
  <si>
    <t xml:space="preserve">down in value of investment in associated companies and other long term investments and write off of </t>
  </si>
  <si>
    <t>9 (a)</t>
  </si>
  <si>
    <t xml:space="preserve">  (b)</t>
  </si>
  <si>
    <t xml:space="preserve">conditions and the local beach resorts situated at the East Coast of Peninsular Malaysia which are </t>
  </si>
  <si>
    <t>affected by the North-East monsoon season during the third quarter of the financial year.</t>
  </si>
  <si>
    <t>Exercise (as mentioned in Note 9(a) above)</t>
  </si>
  <si>
    <t xml:space="preserve">For the current quarter under review, the Group recorded a turnover of RM774.2 million and pre-tax </t>
  </si>
  <si>
    <t xml:space="preserve">profit of RM76.3 million representing an increase of 16% and 25% respectively as compared to the </t>
  </si>
  <si>
    <t>Given the improving economy and barring unforeseen circumstances, the Directors anticipate that the</t>
  </si>
  <si>
    <t>The Board has recommended a first and final dividend of 3.5% less 28% income tax (last year : 5%) for</t>
  </si>
  <si>
    <t xml:space="preserve">the financial year ended 30 April 2000 will be 3.5% (last year : 5%). </t>
  </si>
  <si>
    <t>overseas lottery development expenditures.</t>
  </si>
  <si>
    <t>preceding quarter. The improved results were mainly contributed by the gaming business operated</t>
  </si>
  <si>
    <t>through the principal subsidiary, Sports Toto Malaysia Sdn Bhd which recorded higher run up of the</t>
  </si>
  <si>
    <t>Jackpot game in the fourth quarter and an additional draw compared to the third quarter. The property</t>
  </si>
  <si>
    <t>development and investment sector has recorded lower losses due to improved margin recognised in this</t>
  </si>
  <si>
    <t>quarter as compared to the last quarter. In addition, the hotels, resort and recreation sector registered</t>
  </si>
  <si>
    <t>lower losses resulting from higher room occupancy in our local beach resorts, particularly those situated in</t>
  </si>
  <si>
    <t>the East Coast of Peninsular Malaysia after the end of the monsoon season in February 2000.</t>
  </si>
  <si>
    <t>mainly attributed to the 7% increase in turnover achieved by the gaming business and an increase of 10%</t>
  </si>
  <si>
    <t>from better room sales recorded by the hotels, resort and recreation division. These increases were</t>
  </si>
  <si>
    <t>however offsetted by a lower turnover from the property development and investment sector due to the</t>
  </si>
  <si>
    <t>soft property market.</t>
  </si>
  <si>
    <t>previous financial year. The Group has also incurred exceptional losses in the current financial as</t>
  </si>
  <si>
    <t>mentioned in Note 2 above as compared to the exceptional gain arising mainly from part disposal of equity</t>
  </si>
  <si>
    <t>interest in a subsidiary company last year.</t>
  </si>
  <si>
    <t>Operating profit before exceptional</t>
  </si>
  <si>
    <t>items</t>
  </si>
  <si>
    <t>Portal Access Sdn Bhd.</t>
  </si>
  <si>
    <t>investments, restructuring and discontinuing operations except for the acquisition of a new subsidiary,</t>
  </si>
  <si>
    <t>On 2 May 2000, the Company announced that its 73% owned subsidiary, Portal Access Sdn Bhd, had</t>
  </si>
  <si>
    <t>entered into a conditional sale and purchase agreement with Gold Coin Investments Pte Ltd for the</t>
  </si>
  <si>
    <t>acquisition of a total of 19,001,000 ordinary shares of RM1.00 each representing approximately 45.78%</t>
  </si>
  <si>
    <t>equity interest in Gold Coin (Malaysia) Berhad for a cash consideration of RM105 million. This proposed</t>
  </si>
  <si>
    <t>acquisition is pending approvals from all relevant authorities.</t>
  </si>
  <si>
    <t>c.c. Securities Commission</t>
  </si>
  <si>
    <t>results for the current financial year ending 30 April 2001 will be satisfactory.</t>
  </si>
  <si>
    <t>As at 30 April 2000, there is a contingent liability of USD50,000,000 (1999 : USD100,000,000) relating to</t>
  </si>
  <si>
    <t>an unsecured guarantee given by a subsidiary company to Noteholders of a Secured Floating Rate Notes</t>
  </si>
  <si>
    <t>Issue  issued by a related company. A guarantee fee is receivable by the subsidiary company. The</t>
  </si>
  <si>
    <t>Company has also granted corporate guarantee to financial institutions for credit facilities granted to</t>
  </si>
  <si>
    <t>related companies amounting to approximately RM46.0 million.</t>
  </si>
  <si>
    <t>The lower pre-tax profit was primarily due to  the full year effect of the increase in gaming tax and pool</t>
  </si>
  <si>
    <t>betting duty which was enforced on 1 November 1998, as compared to a 6 months effect for the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</si>
</sst>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4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4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168" fontId="5" fillId="0" borderId="2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68" fontId="5" fillId="0" borderId="4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68" fontId="5" fillId="0" borderId="6" xfId="15" applyNumberFormat="1" applyFont="1" applyBorder="1" applyAlignment="1">
      <alignment/>
    </xf>
    <xf numFmtId="43" fontId="5" fillId="0" borderId="4" xfId="15" applyNumberFormat="1" applyFont="1" applyBorder="1" applyAlignment="1" applyProtection="1">
      <alignment/>
      <protection/>
    </xf>
    <xf numFmtId="168" fontId="5" fillId="0" borderId="7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8" fontId="5" fillId="0" borderId="0" xfId="15" applyNumberFormat="1" applyFont="1" applyBorder="1" applyAlignment="1">
      <alignment/>
    </xf>
    <xf numFmtId="168" fontId="5" fillId="0" borderId="9" xfId="15" applyNumberFormat="1" applyFont="1" applyBorder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>
      <alignment/>
      <protection/>
    </xf>
    <xf numFmtId="168" fontId="5" fillId="0" borderId="12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 quotePrefix="1">
      <alignment horizontal="right"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Continuous"/>
    </xf>
    <xf numFmtId="0" fontId="7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168" fontId="5" fillId="0" borderId="0" xfId="0" applyNumberFormat="1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5" fillId="0" borderId="20" xfId="0" applyNumberFormat="1" applyFont="1" applyBorder="1" applyAlignment="1" applyProtection="1">
      <alignment/>
      <protection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3" fontId="5" fillId="0" borderId="21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37" fontId="5" fillId="0" borderId="21" xfId="0" applyNumberFormat="1" applyFont="1" applyBorder="1" applyAlignment="1">
      <alignment/>
    </xf>
    <xf numFmtId="37" fontId="5" fillId="0" borderId="23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8" fontId="5" fillId="0" borderId="5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5" applyNumberFormat="1" applyFont="1" applyBorder="1" applyAlignment="1" applyProtection="1" quotePrefix="1">
      <alignment horizontal="center"/>
      <protection/>
    </xf>
    <xf numFmtId="168" fontId="5" fillId="0" borderId="16" xfId="15" applyNumberFormat="1" applyFont="1" applyBorder="1" applyAlignment="1" applyProtection="1">
      <alignment horizontal="center"/>
      <protection/>
    </xf>
    <xf numFmtId="43" fontId="5" fillId="0" borderId="16" xfId="15" applyNumberFormat="1" applyFont="1" applyBorder="1" applyAlignment="1" applyProtection="1">
      <alignment/>
      <protection/>
    </xf>
    <xf numFmtId="43" fontId="5" fillId="0" borderId="16" xfId="15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>
      <alignment/>
    </xf>
    <xf numFmtId="2" fontId="5" fillId="0" borderId="4" xfId="15" applyNumberFormat="1" applyFont="1" applyBorder="1" applyAlignment="1" applyProtection="1">
      <alignment horizontal="center"/>
      <protection/>
    </xf>
    <xf numFmtId="43" fontId="5" fillId="0" borderId="0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168" fontId="5" fillId="0" borderId="0" xfId="15" applyNumberFormat="1" applyFont="1" applyAlignment="1" applyProtection="1">
      <alignment horizontal="left" indent="1"/>
      <protection/>
    </xf>
    <xf numFmtId="43" fontId="5" fillId="0" borderId="16" xfId="15" applyNumberFormat="1" applyFont="1" applyBorder="1" applyAlignment="1" applyProtection="1" quotePrefix="1">
      <alignment horizontal="center"/>
      <protection/>
    </xf>
    <xf numFmtId="0" fontId="10" fillId="0" borderId="0" xfId="0" applyFont="1" applyAlignment="1" applyProtection="1" quotePrefix="1">
      <alignment horizontal="left"/>
      <protection/>
    </xf>
    <xf numFmtId="171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0" fillId="0" borderId="0" xfId="0" applyAlignment="1">
      <alignment horizontal="center"/>
    </xf>
    <xf numFmtId="3" fontId="5" fillId="0" borderId="24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8" fontId="5" fillId="0" borderId="6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>
      <alignment/>
    </xf>
    <xf numFmtId="167" fontId="5" fillId="0" borderId="0" xfId="0" applyNumberFormat="1" applyFont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0" fontId="7" fillId="0" borderId="13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D113">
      <selection activeCell="M115" sqref="M115"/>
    </sheetView>
  </sheetViews>
  <sheetFormatPr defaultColWidth="11.33203125" defaultRowHeight="12.75"/>
  <cols>
    <col min="1" max="1" width="1.66796875" style="9" customWidth="1"/>
    <col min="2" max="2" width="3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7" width="15.16015625" style="9" customWidth="1"/>
    <col min="8" max="8" width="1.0078125" style="9" customWidth="1"/>
    <col min="9" max="9" width="14.5" style="9" customWidth="1"/>
    <col min="10" max="10" width="15.83203125" style="9" customWidth="1"/>
    <col min="11" max="11" width="1.0078125" style="9" customWidth="1"/>
    <col min="12" max="12" width="12.33203125" style="9" customWidth="1"/>
    <col min="13" max="13" width="11.16015625" style="9" customWidth="1"/>
    <col min="14" max="16384" width="11.33203125" style="9" customWidth="1"/>
  </cols>
  <sheetData>
    <row r="1" spans="1:9" s="43" customFormat="1" ht="15">
      <c r="A1" s="41"/>
      <c r="B1" s="42"/>
      <c r="D1" s="42"/>
      <c r="E1" s="44"/>
      <c r="H1" s="40"/>
      <c r="I1" s="45"/>
    </row>
    <row r="2" ht="15">
      <c r="K2" s="10"/>
    </row>
    <row r="3" spans="1:12" ht="15">
      <c r="A3" s="52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5" customHeight="1">
      <c r="K5" s="7"/>
    </row>
    <row r="6" ht="15" customHeight="1">
      <c r="K6" s="7"/>
    </row>
    <row r="7" ht="15" customHeight="1">
      <c r="G7" s="135"/>
    </row>
    <row r="8" ht="13.5" customHeight="1">
      <c r="A8" s="11" t="s">
        <v>214</v>
      </c>
    </row>
    <row r="9" ht="9" customHeight="1">
      <c r="I9" s="10"/>
    </row>
    <row r="10" ht="13.5" customHeight="1">
      <c r="A10" s="12" t="s">
        <v>0</v>
      </c>
    </row>
    <row r="11" ht="13.5" customHeight="1">
      <c r="A11" s="12" t="s">
        <v>1</v>
      </c>
    </row>
    <row r="12" ht="13.5" customHeight="1">
      <c r="A12" s="12" t="s">
        <v>2</v>
      </c>
    </row>
    <row r="13" spans="1:10" ht="13.5" customHeight="1">
      <c r="A13" s="12" t="s">
        <v>3</v>
      </c>
      <c r="J13" s="12" t="s">
        <v>4</v>
      </c>
    </row>
    <row r="14" ht="13.5" customHeight="1">
      <c r="A14" s="12" t="s">
        <v>121</v>
      </c>
    </row>
    <row r="15" ht="9" customHeight="1"/>
    <row r="16" ht="13.5" customHeight="1">
      <c r="A16" s="12" t="s">
        <v>5</v>
      </c>
    </row>
    <row r="17" ht="9" customHeight="1"/>
    <row r="18" spans="1:9" ht="13.5" customHeight="1">
      <c r="A18" s="46" t="s">
        <v>122</v>
      </c>
      <c r="B18" s="3"/>
      <c r="C18" s="3"/>
      <c r="D18" s="3"/>
      <c r="E18" s="3"/>
      <c r="F18" s="3"/>
      <c r="G18" s="3"/>
      <c r="H18" s="3"/>
      <c r="I18" s="3"/>
    </row>
    <row r="19" spans="1:9" ht="13.5" customHeight="1">
      <c r="A19" s="47" t="s">
        <v>193</v>
      </c>
      <c r="B19" s="3"/>
      <c r="C19" s="3"/>
      <c r="D19" s="3"/>
      <c r="E19" s="3"/>
      <c r="F19" s="3"/>
      <c r="G19" s="3"/>
      <c r="H19" s="3"/>
      <c r="I19" s="3"/>
    </row>
    <row r="20" spans="1:9" ht="13.5" customHeight="1">
      <c r="A20" s="48" t="s">
        <v>194</v>
      </c>
      <c r="B20" s="3"/>
      <c r="C20" s="3"/>
      <c r="D20" s="3"/>
      <c r="E20" s="3"/>
      <c r="F20" s="3"/>
      <c r="G20" s="3"/>
      <c r="H20" s="3"/>
      <c r="I20" s="3"/>
    </row>
    <row r="21" spans="1:9" ht="10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46" t="s">
        <v>6</v>
      </c>
      <c r="B22" s="3"/>
      <c r="C22" s="3"/>
      <c r="D22" s="3"/>
      <c r="E22" s="3"/>
      <c r="F22" s="3"/>
      <c r="G22" s="3"/>
      <c r="H22" s="3"/>
      <c r="I22" s="3"/>
    </row>
    <row r="23" spans="9:12" ht="10.5" customHeight="1">
      <c r="I23" s="72"/>
      <c r="J23" s="72"/>
      <c r="K23" s="72"/>
      <c r="L23" s="72"/>
    </row>
    <row r="24" spans="1:12" ht="13.5" customHeight="1">
      <c r="A24" s="6"/>
      <c r="B24" s="6"/>
      <c r="C24" s="6"/>
      <c r="D24" s="6"/>
      <c r="E24" s="6"/>
      <c r="F24" s="79" t="s">
        <v>7</v>
      </c>
      <c r="G24" s="90"/>
      <c r="I24" s="149" t="s">
        <v>191</v>
      </c>
      <c r="J24" s="150"/>
      <c r="K24" s="150"/>
      <c r="L24" s="151"/>
    </row>
    <row r="25" spans="1:12" ht="13.5" customHeight="1">
      <c r="A25" s="6"/>
      <c r="B25" s="6"/>
      <c r="C25" s="6"/>
      <c r="D25" s="6"/>
      <c r="E25" s="6"/>
      <c r="F25" s="61" t="s">
        <v>8</v>
      </c>
      <c r="G25" s="91" t="s">
        <v>9</v>
      </c>
      <c r="H25" s="13"/>
      <c r="I25" s="89" t="s">
        <v>8</v>
      </c>
      <c r="J25" s="13" t="s">
        <v>9</v>
      </c>
      <c r="K25" s="72"/>
      <c r="L25" s="80"/>
    </row>
    <row r="26" spans="1:12" ht="13.5" customHeight="1">
      <c r="A26" s="6"/>
      <c r="B26" s="6"/>
      <c r="C26" s="6"/>
      <c r="D26" s="6"/>
      <c r="E26" s="6"/>
      <c r="F26" s="61" t="s">
        <v>10</v>
      </c>
      <c r="G26" s="91" t="s">
        <v>10</v>
      </c>
      <c r="H26" s="13"/>
      <c r="I26" s="61" t="s">
        <v>10</v>
      </c>
      <c r="J26" s="13" t="s">
        <v>10</v>
      </c>
      <c r="K26" s="72"/>
      <c r="L26" s="80"/>
    </row>
    <row r="27" spans="1:12" ht="13.5" customHeight="1">
      <c r="A27" s="6"/>
      <c r="B27" s="6"/>
      <c r="C27" s="6"/>
      <c r="D27" s="6"/>
      <c r="E27" s="6"/>
      <c r="F27" s="61" t="s">
        <v>11</v>
      </c>
      <c r="G27" s="91" t="s">
        <v>12</v>
      </c>
      <c r="H27" s="13"/>
      <c r="I27" s="61" t="s">
        <v>13</v>
      </c>
      <c r="J27" s="13" t="s">
        <v>12</v>
      </c>
      <c r="K27" s="72"/>
      <c r="L27" s="80"/>
    </row>
    <row r="28" spans="1:12" ht="13.5" customHeight="1">
      <c r="A28" s="6"/>
      <c r="B28" s="6"/>
      <c r="C28" s="6"/>
      <c r="D28" s="6"/>
      <c r="E28" s="6"/>
      <c r="F28" s="57"/>
      <c r="G28" s="91" t="s">
        <v>14</v>
      </c>
      <c r="H28" s="13"/>
      <c r="I28" s="57"/>
      <c r="J28" s="13" t="s">
        <v>14</v>
      </c>
      <c r="K28" s="72"/>
      <c r="L28" s="80"/>
    </row>
    <row r="29" spans="1:12" ht="13.5" customHeight="1">
      <c r="A29" s="6"/>
      <c r="B29" s="6"/>
      <c r="C29" s="6"/>
      <c r="D29" s="6"/>
      <c r="E29" s="6"/>
      <c r="F29" s="57"/>
      <c r="G29" s="91" t="s">
        <v>11</v>
      </c>
      <c r="H29" s="13"/>
      <c r="I29" s="57"/>
      <c r="J29" s="13" t="s">
        <v>15</v>
      </c>
      <c r="K29" s="72"/>
      <c r="L29" s="80"/>
    </row>
    <row r="30" spans="1:12" ht="13.5" customHeight="1">
      <c r="A30" s="6"/>
      <c r="B30" s="6"/>
      <c r="C30" s="6"/>
      <c r="D30" s="6"/>
      <c r="E30" s="6"/>
      <c r="F30" s="62" t="s">
        <v>195</v>
      </c>
      <c r="G30" s="92" t="s">
        <v>196</v>
      </c>
      <c r="H30" s="13"/>
      <c r="I30" s="62" t="s">
        <v>195</v>
      </c>
      <c r="J30" s="60" t="s">
        <v>196</v>
      </c>
      <c r="K30" s="72"/>
      <c r="L30" s="81" t="s">
        <v>162</v>
      </c>
    </row>
    <row r="31" spans="1:12" ht="13.5" customHeight="1">
      <c r="A31" s="6"/>
      <c r="B31" s="6"/>
      <c r="C31" s="6"/>
      <c r="D31" s="6"/>
      <c r="E31" s="6"/>
      <c r="F31" s="63" t="s">
        <v>16</v>
      </c>
      <c r="G31" s="93" t="s">
        <v>16</v>
      </c>
      <c r="H31" s="13"/>
      <c r="I31" s="63" t="s">
        <v>16</v>
      </c>
      <c r="J31" s="64" t="s">
        <v>16</v>
      </c>
      <c r="K31" s="71"/>
      <c r="L31" s="82" t="s">
        <v>120</v>
      </c>
    </row>
    <row r="32" spans="1:11" ht="12" customHeight="1">
      <c r="A32" s="6"/>
      <c r="B32" s="6"/>
      <c r="C32" s="6"/>
      <c r="D32" s="6"/>
      <c r="E32" s="6"/>
      <c r="K32" s="6"/>
    </row>
    <row r="33" spans="1:12" ht="15.75" thickBot="1">
      <c r="A33" s="12" t="s">
        <v>17</v>
      </c>
      <c r="B33" s="12" t="s">
        <v>18</v>
      </c>
      <c r="C33" s="12" t="s">
        <v>19</v>
      </c>
      <c r="D33" s="6"/>
      <c r="E33" s="6"/>
      <c r="F33" s="20">
        <v>774184</v>
      </c>
      <c r="G33" s="49" t="s">
        <v>111</v>
      </c>
      <c r="H33" s="21"/>
      <c r="I33" s="20">
        <v>2837916</v>
      </c>
      <c r="J33" s="49">
        <v>2669299</v>
      </c>
      <c r="K33" s="87"/>
      <c r="L33" s="128">
        <f>(+I33-J33)/J33*100</f>
        <v>6.316901928184142</v>
      </c>
    </row>
    <row r="34" spans="1:11" ht="8.25" customHeight="1" thickTop="1">
      <c r="A34" s="6"/>
      <c r="B34" s="6"/>
      <c r="C34" s="6"/>
      <c r="D34" s="6"/>
      <c r="E34" s="6"/>
      <c r="F34" s="22"/>
      <c r="G34" s="22"/>
      <c r="H34" s="22"/>
      <c r="I34" s="22"/>
      <c r="J34" s="22"/>
      <c r="K34" s="6"/>
    </row>
    <row r="35" spans="1:12" ht="15.75" thickBot="1">
      <c r="A35" s="6"/>
      <c r="B35" s="12" t="s">
        <v>20</v>
      </c>
      <c r="C35" s="12" t="s">
        <v>21</v>
      </c>
      <c r="D35" s="6"/>
      <c r="E35" s="6"/>
      <c r="F35" s="23">
        <v>13</v>
      </c>
      <c r="G35" s="49" t="s">
        <v>111</v>
      </c>
      <c r="H35" s="24"/>
      <c r="I35" s="23">
        <v>65</v>
      </c>
      <c r="J35" s="49">
        <v>5131</v>
      </c>
      <c r="K35" s="87"/>
      <c r="L35" s="128">
        <f>(+I35-J35)/J35*100</f>
        <v>-98.73319041122588</v>
      </c>
    </row>
    <row r="36" spans="1:11" ht="8.25" customHeight="1" thickTop="1">
      <c r="A36" s="6"/>
      <c r="B36" s="6"/>
      <c r="C36" s="6"/>
      <c r="D36" s="6"/>
      <c r="E36" s="6"/>
      <c r="F36" s="22"/>
      <c r="G36" s="22"/>
      <c r="H36" s="22"/>
      <c r="I36" s="22"/>
      <c r="J36" s="22"/>
      <c r="K36" s="6"/>
    </row>
    <row r="37" spans="1:12" ht="15.75" thickBot="1">
      <c r="A37" s="6"/>
      <c r="B37" s="12" t="s">
        <v>22</v>
      </c>
      <c r="C37" s="12" t="s">
        <v>23</v>
      </c>
      <c r="D37" s="6"/>
      <c r="E37" s="6"/>
      <c r="F37" s="20">
        <v>24136</v>
      </c>
      <c r="G37" s="49" t="s">
        <v>111</v>
      </c>
      <c r="H37" s="21"/>
      <c r="I37" s="20">
        <v>108228</v>
      </c>
      <c r="J37" s="49">
        <v>164361</v>
      </c>
      <c r="K37" s="87"/>
      <c r="L37" s="128">
        <f>(+I37-J37)/J37*100</f>
        <v>-34.15226239801413</v>
      </c>
    </row>
    <row r="38" spans="1:11" ht="8.25" customHeight="1" thickTop="1">
      <c r="A38" s="6"/>
      <c r="B38" s="6"/>
      <c r="C38" s="6"/>
      <c r="D38" s="6"/>
      <c r="E38" s="6"/>
      <c r="F38" s="22"/>
      <c r="G38" s="22"/>
      <c r="H38" s="22"/>
      <c r="I38" s="22"/>
      <c r="J38" s="22"/>
      <c r="K38" s="6"/>
    </row>
    <row r="39" spans="1:11" ht="13.5" customHeight="1">
      <c r="A39" s="12" t="s">
        <v>24</v>
      </c>
      <c r="B39" s="12" t="s">
        <v>18</v>
      </c>
      <c r="C39" s="12" t="s">
        <v>113</v>
      </c>
      <c r="D39" s="6"/>
      <c r="E39" s="6"/>
      <c r="F39" s="22"/>
      <c r="G39" s="22"/>
      <c r="H39" s="22"/>
      <c r="I39" s="22"/>
      <c r="J39" s="22"/>
      <c r="K39" s="6"/>
    </row>
    <row r="40" spans="1:11" ht="13.5" customHeight="1">
      <c r="A40" s="6"/>
      <c r="B40" s="6"/>
      <c r="C40" s="12" t="s">
        <v>112</v>
      </c>
      <c r="D40" s="6"/>
      <c r="E40" s="6"/>
      <c r="F40" s="22"/>
      <c r="G40" s="22"/>
      <c r="H40" s="22"/>
      <c r="I40" s="22"/>
      <c r="J40" s="22"/>
      <c r="K40" s="6"/>
    </row>
    <row r="41" spans="1:11" ht="13.5" customHeight="1">
      <c r="A41" s="6"/>
      <c r="B41" s="6"/>
      <c r="C41" s="12" t="s">
        <v>26</v>
      </c>
      <c r="D41" s="6"/>
      <c r="E41" s="6"/>
      <c r="F41" s="22"/>
      <c r="G41" s="22"/>
      <c r="H41" s="22"/>
      <c r="I41" s="22"/>
      <c r="J41" s="22"/>
      <c r="K41" s="6"/>
    </row>
    <row r="42" spans="1:11" ht="13.5" customHeight="1">
      <c r="A42" s="6"/>
      <c r="B42" s="6"/>
      <c r="C42" s="12" t="s">
        <v>27</v>
      </c>
      <c r="D42" s="6"/>
      <c r="E42" s="6"/>
      <c r="F42" s="22"/>
      <c r="G42" s="22"/>
      <c r="H42" s="22"/>
      <c r="I42" s="22"/>
      <c r="J42" s="22"/>
      <c r="K42" s="6"/>
    </row>
    <row r="43" spans="1:12" ht="13.5" customHeight="1">
      <c r="A43" s="6"/>
      <c r="B43" s="6"/>
      <c r="C43" s="12" t="s">
        <v>28</v>
      </c>
      <c r="D43" s="6"/>
      <c r="E43" s="6"/>
      <c r="F43" s="25">
        <v>158143</v>
      </c>
      <c r="G43" s="50" t="s">
        <v>111</v>
      </c>
      <c r="H43" s="25"/>
      <c r="I43" s="132">
        <v>557313</v>
      </c>
      <c r="J43" s="50">
        <f>431255+212455+46016-59170+16872</f>
        <v>647428</v>
      </c>
      <c r="K43" s="6"/>
      <c r="L43" s="127">
        <f>(+I43-J43)/J43*100</f>
        <v>-13.918922258536856</v>
      </c>
    </row>
    <row r="44" spans="1:11" ht="8.25" customHeight="1">
      <c r="A44" s="6"/>
      <c r="B44" s="6"/>
      <c r="C44" s="6"/>
      <c r="D44" s="6"/>
      <c r="E44" s="6"/>
      <c r="F44" s="22"/>
      <c r="G44" s="50"/>
      <c r="H44" s="22"/>
      <c r="I44" s="22"/>
      <c r="J44" s="22"/>
      <c r="K44" s="6"/>
    </row>
    <row r="45" spans="1:12" ht="15">
      <c r="A45" s="6"/>
      <c r="B45" s="12" t="s">
        <v>20</v>
      </c>
      <c r="C45" s="12" t="s">
        <v>29</v>
      </c>
      <c r="D45" s="6"/>
      <c r="E45" s="6"/>
      <c r="F45" s="25">
        <v>-37090</v>
      </c>
      <c r="G45" s="50" t="s">
        <v>111</v>
      </c>
      <c r="H45" s="26"/>
      <c r="I45" s="25">
        <v>-162473</v>
      </c>
      <c r="J45" s="50">
        <f>-173665-17848-4532-8950-7460</f>
        <v>-212455</v>
      </c>
      <c r="K45" s="6"/>
      <c r="L45" s="127">
        <f>(+I45-J45)/J45*100</f>
        <v>-23.525923136664233</v>
      </c>
    </row>
    <row r="46" spans="1:11" ht="8.25" customHeight="1">
      <c r="A46" s="6"/>
      <c r="B46" s="6"/>
      <c r="C46" s="6"/>
      <c r="D46" s="6"/>
      <c r="E46" s="6"/>
      <c r="F46" s="22"/>
      <c r="G46" s="50"/>
      <c r="H46" s="22"/>
      <c r="I46" s="22"/>
      <c r="J46" s="22"/>
      <c r="K46" s="6"/>
    </row>
    <row r="47" spans="1:12" ht="15">
      <c r="A47" s="6"/>
      <c r="B47" s="12" t="s">
        <v>22</v>
      </c>
      <c r="C47" s="12" t="s">
        <v>30</v>
      </c>
      <c r="D47" s="6"/>
      <c r="E47" s="6"/>
      <c r="F47" s="25">
        <v>-25295</v>
      </c>
      <c r="G47" s="50" t="s">
        <v>111</v>
      </c>
      <c r="H47" s="25"/>
      <c r="I47" s="25">
        <v>-61915</v>
      </c>
      <c r="J47" s="50">
        <f>-42089-3927</f>
        <v>-46016</v>
      </c>
      <c r="K47" s="6"/>
      <c r="L47" s="127">
        <f>(+I47-J47)/J47*100</f>
        <v>34.551025730180804</v>
      </c>
    </row>
    <row r="48" spans="1:12" ht="8.25" customHeight="1">
      <c r="A48" s="6"/>
      <c r="B48" s="6"/>
      <c r="C48" s="6"/>
      <c r="D48" s="6"/>
      <c r="E48" s="6"/>
      <c r="F48" s="53"/>
      <c r="G48" s="53"/>
      <c r="H48" s="22"/>
      <c r="I48" s="53"/>
      <c r="J48" s="53"/>
      <c r="K48" s="86"/>
      <c r="L48" s="71"/>
    </row>
    <row r="49" spans="1:11" ht="13.5" customHeight="1">
      <c r="A49" s="6"/>
      <c r="B49" s="6"/>
      <c r="C49" s="43" t="s">
        <v>277</v>
      </c>
      <c r="D49" s="6"/>
      <c r="E49" s="6"/>
      <c r="F49" s="22"/>
      <c r="G49" s="22"/>
      <c r="H49" s="22"/>
      <c r="I49" s="22"/>
      <c r="J49" s="22"/>
      <c r="K49" s="6"/>
    </row>
    <row r="50" spans="1:12" ht="13.5" customHeight="1">
      <c r="A50" s="6"/>
      <c r="B50" s="6"/>
      <c r="C50" s="43" t="s">
        <v>278</v>
      </c>
      <c r="D50" s="6"/>
      <c r="E50" s="6"/>
      <c r="F50" s="22">
        <f>SUM(F43:F48)</f>
        <v>95758</v>
      </c>
      <c r="G50" s="50" t="s">
        <v>111</v>
      </c>
      <c r="H50" s="22"/>
      <c r="I50" s="22">
        <f>SUM(I43:I48)</f>
        <v>332925</v>
      </c>
      <c r="J50" s="22">
        <f>SUM(J43:J48)</f>
        <v>388957</v>
      </c>
      <c r="K50" s="6"/>
      <c r="L50" s="127">
        <f>(+I50-J50)/J50*100</f>
        <v>-14.405705515005515</v>
      </c>
    </row>
    <row r="51" spans="1:11" ht="13.5" customHeight="1">
      <c r="A51" s="6"/>
      <c r="B51" s="6"/>
      <c r="C51" s="43"/>
      <c r="D51" s="6"/>
      <c r="E51" s="6"/>
      <c r="F51" s="22"/>
      <c r="G51" s="22"/>
      <c r="H51" s="22"/>
      <c r="I51" s="22"/>
      <c r="J51" s="22"/>
      <c r="K51" s="6"/>
    </row>
    <row r="52" spans="1:12" ht="15">
      <c r="A52" s="6"/>
      <c r="B52" s="12" t="s">
        <v>31</v>
      </c>
      <c r="C52" s="12" t="s">
        <v>32</v>
      </c>
      <c r="D52" s="6"/>
      <c r="E52" s="6"/>
      <c r="F52" s="27">
        <v>-19331</v>
      </c>
      <c r="G52" s="51" t="s">
        <v>111</v>
      </c>
      <c r="H52" s="24"/>
      <c r="I52" s="27">
        <v>-23131</v>
      </c>
      <c r="J52" s="117">
        <v>59170</v>
      </c>
      <c r="K52" s="86"/>
      <c r="L52" s="129">
        <f>(+I52-J52)/J52*100</f>
        <v>-139.0924454960284</v>
      </c>
    </row>
    <row r="53" spans="1:11" ht="8.25" customHeight="1">
      <c r="A53" s="6"/>
      <c r="B53" s="6"/>
      <c r="C53" s="6"/>
      <c r="D53" s="6"/>
      <c r="E53" s="6"/>
      <c r="F53" s="22"/>
      <c r="G53" s="22"/>
      <c r="H53" s="22"/>
      <c r="I53" s="22"/>
      <c r="J53" s="22"/>
      <c r="K53" s="6"/>
    </row>
    <row r="54" spans="1:11" ht="13.5" customHeight="1">
      <c r="A54" s="6"/>
      <c r="B54" s="12" t="s">
        <v>33</v>
      </c>
      <c r="C54" s="12" t="s">
        <v>34</v>
      </c>
      <c r="D54" s="6"/>
      <c r="E54" s="6"/>
      <c r="F54" s="22"/>
      <c r="G54" s="22"/>
      <c r="H54" s="22"/>
      <c r="I54" s="22"/>
      <c r="J54" s="22"/>
      <c r="K54" s="6"/>
    </row>
    <row r="55" spans="1:11" ht="13.5" customHeight="1">
      <c r="A55" s="6"/>
      <c r="B55" s="6"/>
      <c r="C55" s="12" t="s">
        <v>25</v>
      </c>
      <c r="D55" s="6"/>
      <c r="E55" s="6"/>
      <c r="F55" s="22"/>
      <c r="G55" s="22"/>
      <c r="H55" s="22"/>
      <c r="I55" s="22"/>
      <c r="J55" s="22"/>
      <c r="K55" s="6"/>
    </row>
    <row r="56" spans="1:11" ht="13.5" customHeight="1">
      <c r="A56" s="6"/>
      <c r="B56" s="6"/>
      <c r="C56" s="18" t="s">
        <v>35</v>
      </c>
      <c r="D56" s="6"/>
      <c r="E56" s="6"/>
      <c r="F56" s="22"/>
      <c r="G56" s="22"/>
      <c r="H56" s="22"/>
      <c r="I56" s="22"/>
      <c r="J56" s="22"/>
      <c r="K56" s="6"/>
    </row>
    <row r="57" spans="1:12" ht="13.5" customHeight="1">
      <c r="A57" s="6"/>
      <c r="B57" s="6"/>
      <c r="C57" s="18" t="s">
        <v>36</v>
      </c>
      <c r="D57" s="6"/>
      <c r="E57" s="6"/>
      <c r="F57" s="22"/>
      <c r="G57" s="22"/>
      <c r="H57" s="22"/>
      <c r="I57" s="22"/>
      <c r="J57" s="22"/>
      <c r="K57" s="78"/>
      <c r="L57" s="72"/>
    </row>
    <row r="58" spans="3:12" ht="12.75" customHeight="1">
      <c r="C58" s="18" t="s">
        <v>37</v>
      </c>
      <c r="F58" s="25">
        <f>+F50+F52</f>
        <v>76427</v>
      </c>
      <c r="G58" s="50" t="s">
        <v>111</v>
      </c>
      <c r="H58" s="25"/>
      <c r="I58" s="25">
        <f>+I50+I52</f>
        <v>309794</v>
      </c>
      <c r="J58" s="25">
        <f>+J50+J52</f>
        <v>448127</v>
      </c>
      <c r="K58" s="72"/>
      <c r="L58" s="127">
        <f>(+I58-J58)/J58*100</f>
        <v>-30.869150932659718</v>
      </c>
    </row>
    <row r="59" spans="1:10" ht="8.25" customHeight="1">
      <c r="A59" s="6"/>
      <c r="F59" s="22"/>
      <c r="G59" s="50"/>
      <c r="H59" s="22"/>
      <c r="I59" s="22"/>
      <c r="J59" s="22"/>
    </row>
    <row r="60" spans="1:10" ht="13.5" customHeight="1">
      <c r="A60" s="6"/>
      <c r="B60" s="12" t="s">
        <v>38</v>
      </c>
      <c r="C60" s="12" t="s">
        <v>39</v>
      </c>
      <c r="F60" s="22"/>
      <c r="G60" s="50"/>
      <c r="H60" s="22"/>
      <c r="I60" s="22"/>
      <c r="J60" s="22"/>
    </row>
    <row r="61" spans="3:12" ht="13.5" customHeight="1">
      <c r="C61" s="12" t="s">
        <v>40</v>
      </c>
      <c r="F61" s="28">
        <v>-170</v>
      </c>
      <c r="G61" s="51" t="s">
        <v>111</v>
      </c>
      <c r="H61" s="21"/>
      <c r="I61" s="28">
        <v>-3311</v>
      </c>
      <c r="J61" s="117">
        <v>-16872</v>
      </c>
      <c r="K61" s="71"/>
      <c r="L61" s="129">
        <f>(+I61-J61)/J61*100</f>
        <v>-80.37577050734946</v>
      </c>
    </row>
    <row r="62" spans="6:10" ht="8.25" customHeight="1">
      <c r="F62" s="22"/>
      <c r="G62" s="22"/>
      <c r="H62" s="22"/>
      <c r="I62" s="22"/>
      <c r="J62" s="22"/>
    </row>
    <row r="63" spans="1:12" ht="13.5" customHeight="1">
      <c r="A63"/>
      <c r="B63"/>
      <c r="C63"/>
      <c r="D63"/>
      <c r="E63"/>
      <c r="F63"/>
      <c r="G63"/>
      <c r="H63"/>
      <c r="I63"/>
      <c r="J63"/>
      <c r="K63"/>
      <c r="L63"/>
    </row>
    <row r="64" ht="13.5" customHeight="1">
      <c r="G64" s="72"/>
    </row>
    <row r="65" ht="15" customHeight="1"/>
    <row r="66" ht="15" customHeight="1"/>
    <row r="67" ht="15" customHeight="1"/>
    <row r="68" ht="15" customHeight="1"/>
    <row r="69" ht="15" customHeight="1"/>
    <row r="70" spans="1:9" ht="13.5" customHeight="1">
      <c r="A70" s="46" t="s">
        <v>122</v>
      </c>
      <c r="B70" s="3"/>
      <c r="C70" s="3"/>
      <c r="D70" s="3"/>
      <c r="E70" s="3"/>
      <c r="F70" s="3"/>
      <c r="G70" s="3"/>
      <c r="H70" s="3"/>
      <c r="I70" s="3"/>
    </row>
    <row r="71" spans="1:9" ht="13.5" customHeight="1">
      <c r="A71" s="47" t="s">
        <v>193</v>
      </c>
      <c r="B71" s="3"/>
      <c r="C71" s="3"/>
      <c r="D71" s="3"/>
      <c r="E71" s="3"/>
      <c r="F71" s="3"/>
      <c r="G71" s="3"/>
      <c r="H71" s="3"/>
      <c r="I71" s="3"/>
    </row>
    <row r="72" spans="1:9" ht="13.5" customHeight="1">
      <c r="A72" s="48" t="s">
        <v>197</v>
      </c>
      <c r="B72" s="3"/>
      <c r="C72" s="3"/>
      <c r="D72" s="3"/>
      <c r="E72" s="3"/>
      <c r="F72" s="3"/>
      <c r="G72" s="3"/>
      <c r="H72" s="3"/>
      <c r="I72" s="3"/>
    </row>
    <row r="73" spans="1:9" ht="13.5" customHeight="1">
      <c r="A73" s="46" t="s">
        <v>41</v>
      </c>
      <c r="B73" s="3"/>
      <c r="C73" s="3"/>
      <c r="D73" s="3"/>
      <c r="E73" s="3"/>
      <c r="F73" s="3"/>
      <c r="G73" s="3"/>
      <c r="H73" s="3"/>
      <c r="I73" s="3"/>
    </row>
    <row r="74" ht="10.5" customHeight="1"/>
    <row r="75" ht="13.5" customHeight="1">
      <c r="A75" s="46" t="s">
        <v>42</v>
      </c>
    </row>
    <row r="76" ht="10.5" customHeight="1"/>
    <row r="77" spans="1:12" ht="13.5" customHeight="1">
      <c r="A77" s="6"/>
      <c r="B77" s="6"/>
      <c r="C77" s="6"/>
      <c r="D77" s="6"/>
      <c r="E77" s="6"/>
      <c r="F77" s="79" t="s">
        <v>7</v>
      </c>
      <c r="G77" s="90"/>
      <c r="H77" s="72"/>
      <c r="I77" s="149" t="s">
        <v>191</v>
      </c>
      <c r="J77" s="150"/>
      <c r="K77" s="150"/>
      <c r="L77" s="151"/>
    </row>
    <row r="78" spans="1:12" ht="13.5" customHeight="1">
      <c r="A78" s="6"/>
      <c r="B78" s="6"/>
      <c r="C78" s="6"/>
      <c r="D78" s="6"/>
      <c r="E78" s="6"/>
      <c r="F78" s="61" t="s">
        <v>8</v>
      </c>
      <c r="G78" s="91" t="s">
        <v>9</v>
      </c>
      <c r="H78" s="13"/>
      <c r="I78" s="61" t="s">
        <v>8</v>
      </c>
      <c r="J78" s="13" t="s">
        <v>9</v>
      </c>
      <c r="K78" s="72"/>
      <c r="L78" s="80"/>
    </row>
    <row r="79" spans="1:12" ht="13.5" customHeight="1">
      <c r="A79" s="6"/>
      <c r="B79" s="6"/>
      <c r="C79" s="6"/>
      <c r="D79" s="6"/>
      <c r="E79" s="6"/>
      <c r="F79" s="61" t="s">
        <v>10</v>
      </c>
      <c r="G79" s="91" t="s">
        <v>10</v>
      </c>
      <c r="H79" s="13"/>
      <c r="I79" s="61" t="s">
        <v>10</v>
      </c>
      <c r="J79" s="13" t="s">
        <v>10</v>
      </c>
      <c r="K79" s="72"/>
      <c r="L79" s="80"/>
    </row>
    <row r="80" spans="1:12" ht="13.5" customHeight="1">
      <c r="A80" s="6"/>
      <c r="B80" s="6"/>
      <c r="C80" s="6"/>
      <c r="D80" s="6"/>
      <c r="E80" s="6"/>
      <c r="F80" s="61" t="s">
        <v>11</v>
      </c>
      <c r="G80" s="91" t="s">
        <v>12</v>
      </c>
      <c r="H80" s="13"/>
      <c r="I80" s="61" t="s">
        <v>13</v>
      </c>
      <c r="J80" s="13" t="s">
        <v>12</v>
      </c>
      <c r="K80" s="72"/>
      <c r="L80" s="80"/>
    </row>
    <row r="81" spans="1:12" ht="13.5" customHeight="1">
      <c r="A81" s="6"/>
      <c r="B81" s="6"/>
      <c r="C81" s="6"/>
      <c r="D81" s="6"/>
      <c r="E81" s="6"/>
      <c r="F81" s="57"/>
      <c r="G81" s="91" t="s">
        <v>14</v>
      </c>
      <c r="H81" s="13"/>
      <c r="I81" s="57"/>
      <c r="J81" s="13" t="s">
        <v>14</v>
      </c>
      <c r="K81" s="72"/>
      <c r="L81" s="80"/>
    </row>
    <row r="82" spans="1:12" ht="13.5" customHeight="1">
      <c r="A82" s="6"/>
      <c r="B82" s="6"/>
      <c r="C82" s="6"/>
      <c r="D82" s="6"/>
      <c r="E82" s="6"/>
      <c r="F82" s="57"/>
      <c r="G82" s="91" t="s">
        <v>11</v>
      </c>
      <c r="H82" s="13"/>
      <c r="I82" s="57"/>
      <c r="J82" s="13" t="s">
        <v>15</v>
      </c>
      <c r="K82" s="72"/>
      <c r="L82" s="80"/>
    </row>
    <row r="83" spans="1:12" ht="13.5" customHeight="1">
      <c r="A83" s="6"/>
      <c r="B83" s="6"/>
      <c r="C83" s="6"/>
      <c r="D83" s="6"/>
      <c r="E83" s="6"/>
      <c r="F83" s="62" t="s">
        <v>195</v>
      </c>
      <c r="G83" s="92" t="s">
        <v>196</v>
      </c>
      <c r="H83" s="13"/>
      <c r="I83" s="62" t="s">
        <v>195</v>
      </c>
      <c r="J83" s="60" t="s">
        <v>196</v>
      </c>
      <c r="K83" s="72"/>
      <c r="L83" s="81" t="s">
        <v>162</v>
      </c>
    </row>
    <row r="84" spans="1:12" ht="13.5" customHeight="1">
      <c r="A84" s="6"/>
      <c r="B84" s="6"/>
      <c r="C84" s="6"/>
      <c r="D84" s="6"/>
      <c r="E84" s="6"/>
      <c r="F84" s="63" t="s">
        <v>16</v>
      </c>
      <c r="G84" s="93" t="s">
        <v>16</v>
      </c>
      <c r="H84" s="13"/>
      <c r="I84" s="63" t="s">
        <v>16</v>
      </c>
      <c r="J84" s="64" t="s">
        <v>16</v>
      </c>
      <c r="K84" s="71"/>
      <c r="L84" s="82" t="s">
        <v>120</v>
      </c>
    </row>
    <row r="85" ht="9" customHeight="1"/>
    <row r="86" spans="1:12" ht="13.5" customHeight="1">
      <c r="A86" s="12" t="s">
        <v>24</v>
      </c>
      <c r="B86" s="14" t="s">
        <v>43</v>
      </c>
      <c r="C86" s="14" t="s">
        <v>44</v>
      </c>
      <c r="D86" s="2"/>
      <c r="E86" s="2"/>
      <c r="F86" s="29"/>
      <c r="G86" s="29"/>
      <c r="H86" s="29"/>
      <c r="I86" s="29"/>
      <c r="J86" s="29"/>
      <c r="K86" s="2"/>
      <c r="L86" s="3"/>
    </row>
    <row r="87" spans="2:12" ht="13.5" customHeight="1">
      <c r="B87" s="3"/>
      <c r="C87" s="14" t="s">
        <v>37</v>
      </c>
      <c r="D87" s="2"/>
      <c r="E87" s="2"/>
      <c r="F87" s="30">
        <f>F58+F61</f>
        <v>76257</v>
      </c>
      <c r="G87" s="50" t="s">
        <v>111</v>
      </c>
      <c r="H87" s="30"/>
      <c r="I87" s="30">
        <f>I58+I61</f>
        <v>306483</v>
      </c>
      <c r="J87" s="30">
        <f>J58+J61</f>
        <v>431255</v>
      </c>
      <c r="K87" s="2"/>
      <c r="L87" s="127">
        <f>(+I87-J87)/J87*100</f>
        <v>-28.932302234176994</v>
      </c>
    </row>
    <row r="88" spans="2:12" ht="8.25" customHeight="1">
      <c r="B88" s="3"/>
      <c r="C88" s="3"/>
      <c r="D88" s="3"/>
      <c r="E88" s="3"/>
      <c r="F88" s="31"/>
      <c r="G88" s="50"/>
      <c r="H88" s="31"/>
      <c r="I88" s="31"/>
      <c r="J88" s="31"/>
      <c r="K88" s="3"/>
      <c r="L88" s="106"/>
    </row>
    <row r="89" spans="2:12" ht="15">
      <c r="B89" s="14" t="s">
        <v>45</v>
      </c>
      <c r="C89" s="14" t="s">
        <v>46</v>
      </c>
      <c r="D89" s="3"/>
      <c r="E89" s="3"/>
      <c r="F89" s="32">
        <v>-60228</v>
      </c>
      <c r="G89" s="51" t="s">
        <v>111</v>
      </c>
      <c r="H89" s="33"/>
      <c r="I89" s="32">
        <v>-154173</v>
      </c>
      <c r="J89" s="117">
        <v>-4618</v>
      </c>
      <c r="K89" s="85"/>
      <c r="L89" s="129">
        <f>(+I89-J89)/J89*100</f>
        <v>3238.523170203551</v>
      </c>
    </row>
    <row r="90" ht="8.25" customHeight="1">
      <c r="L90" s="107"/>
    </row>
    <row r="91" spans="2:12" ht="13.5" customHeight="1">
      <c r="B91" s="12" t="s">
        <v>47</v>
      </c>
      <c r="C91" s="12" t="s">
        <v>48</v>
      </c>
      <c r="L91" s="107"/>
    </row>
    <row r="92" spans="3:12" ht="13.5" customHeight="1">
      <c r="C92" s="12" t="s">
        <v>49</v>
      </c>
      <c r="F92" s="25">
        <f>F87+F89</f>
        <v>16029</v>
      </c>
      <c r="G92" s="50" t="s">
        <v>111</v>
      </c>
      <c r="H92" s="25"/>
      <c r="I92" s="25">
        <f>I87+I89</f>
        <v>152310</v>
      </c>
      <c r="J92" s="25">
        <f>J87+J89</f>
        <v>426637</v>
      </c>
      <c r="L92" s="127">
        <f>(+I92-J92)/J92*100</f>
        <v>-64.29986147474317</v>
      </c>
    </row>
    <row r="93" spans="6:12" ht="8.25" customHeight="1">
      <c r="F93" s="22"/>
      <c r="G93" s="22"/>
      <c r="H93" s="22"/>
      <c r="I93" s="22"/>
      <c r="J93" s="22"/>
      <c r="L93" s="107"/>
    </row>
    <row r="94" spans="3:12" ht="15">
      <c r="C94" s="12" t="s">
        <v>50</v>
      </c>
      <c r="F94" s="28">
        <v>-11474</v>
      </c>
      <c r="G94" s="51" t="s">
        <v>111</v>
      </c>
      <c r="H94" s="24"/>
      <c r="I94" s="28">
        <v>-95110</v>
      </c>
      <c r="J94" s="117">
        <v>-209826</v>
      </c>
      <c r="K94" s="71"/>
      <c r="L94" s="129">
        <f>(+I94-J94)/J94*100</f>
        <v>-54.67196629588326</v>
      </c>
    </row>
    <row r="95" spans="6:12" ht="8.25" customHeight="1">
      <c r="F95" s="22"/>
      <c r="G95" s="22"/>
      <c r="H95" s="22"/>
      <c r="I95" s="22"/>
      <c r="J95" s="22"/>
      <c r="L95" s="107"/>
    </row>
    <row r="96" spans="2:12" ht="13.5" customHeight="1">
      <c r="B96" s="12" t="s">
        <v>51</v>
      </c>
      <c r="C96" s="18" t="s">
        <v>52</v>
      </c>
      <c r="F96" s="22"/>
      <c r="G96" s="22"/>
      <c r="H96" s="22"/>
      <c r="I96" s="22"/>
      <c r="J96" s="22"/>
      <c r="L96" s="107"/>
    </row>
    <row r="97" spans="3:12" ht="13.5" customHeight="1">
      <c r="C97" s="12" t="s">
        <v>53</v>
      </c>
      <c r="F97" s="25">
        <f>F92+F94</f>
        <v>4555</v>
      </c>
      <c r="G97" s="50" t="s">
        <v>111</v>
      </c>
      <c r="H97" s="25"/>
      <c r="I97" s="25">
        <f>I92+I94</f>
        <v>57200</v>
      </c>
      <c r="J97" s="25">
        <f>J92+J94</f>
        <v>216811</v>
      </c>
      <c r="L97" s="127">
        <f>(+I97-J97)/J97*100</f>
        <v>-73.61757475404845</v>
      </c>
    </row>
    <row r="98" spans="6:12" ht="8.25" customHeight="1">
      <c r="F98" s="22"/>
      <c r="G98" s="65"/>
      <c r="H98" s="22"/>
      <c r="I98" s="22"/>
      <c r="J98" s="22"/>
      <c r="L98" s="107"/>
    </row>
    <row r="99" spans="2:12" ht="15">
      <c r="B99" s="12" t="s">
        <v>54</v>
      </c>
      <c r="C99" s="12" t="s">
        <v>55</v>
      </c>
      <c r="F99" s="26">
        <v>0</v>
      </c>
      <c r="G99" s="50" t="s">
        <v>111</v>
      </c>
      <c r="H99" s="26"/>
      <c r="I99" s="26">
        <v>0</v>
      </c>
      <c r="J99" s="50" t="s">
        <v>199</v>
      </c>
      <c r="L99" s="127" t="s">
        <v>215</v>
      </c>
    </row>
    <row r="100" spans="6:12" ht="8.25" customHeight="1">
      <c r="F100" s="22"/>
      <c r="G100" s="65"/>
      <c r="H100" s="22"/>
      <c r="I100" s="22"/>
      <c r="J100" s="22"/>
      <c r="L100" s="56"/>
    </row>
    <row r="101" spans="3:12" ht="15">
      <c r="C101" s="12" t="s">
        <v>50</v>
      </c>
      <c r="F101" s="26">
        <v>0</v>
      </c>
      <c r="G101" s="50" t="s">
        <v>111</v>
      </c>
      <c r="H101" s="26"/>
      <c r="I101" s="26">
        <v>0</v>
      </c>
      <c r="J101" s="50" t="s">
        <v>199</v>
      </c>
      <c r="L101" s="127" t="s">
        <v>215</v>
      </c>
    </row>
    <row r="102" spans="6:12" ht="8.25" customHeight="1">
      <c r="F102" s="22"/>
      <c r="G102" s="22"/>
      <c r="H102" s="22"/>
      <c r="I102" s="22"/>
      <c r="J102" s="22"/>
      <c r="L102" s="56"/>
    </row>
    <row r="103" spans="3:12" ht="13.5" customHeight="1">
      <c r="C103" s="18" t="s">
        <v>56</v>
      </c>
      <c r="F103" s="22"/>
      <c r="G103" s="22"/>
      <c r="H103" s="22"/>
      <c r="I103" s="22"/>
      <c r="J103" s="22"/>
      <c r="L103" s="56"/>
    </row>
    <row r="104" spans="3:12" ht="13.5" customHeight="1">
      <c r="C104" s="18" t="s">
        <v>57</v>
      </c>
      <c r="F104" s="27">
        <v>0</v>
      </c>
      <c r="G104" s="51" t="s">
        <v>111</v>
      </c>
      <c r="H104" s="24"/>
      <c r="I104" s="27">
        <v>0</v>
      </c>
      <c r="J104" s="117" t="s">
        <v>199</v>
      </c>
      <c r="K104" s="71"/>
      <c r="L104" s="129" t="s">
        <v>215</v>
      </c>
    </row>
    <row r="105" spans="6:10" ht="8.25" customHeight="1">
      <c r="F105" s="22"/>
      <c r="G105" s="22"/>
      <c r="H105" s="22"/>
      <c r="I105" s="22"/>
      <c r="J105" s="22"/>
    </row>
    <row r="106" spans="2:10" ht="13.5" customHeight="1">
      <c r="B106" s="12" t="s">
        <v>58</v>
      </c>
      <c r="C106" s="18" t="s">
        <v>59</v>
      </c>
      <c r="F106" s="22"/>
      <c r="G106" s="22"/>
      <c r="H106" s="22"/>
      <c r="I106" s="22"/>
      <c r="J106" s="22"/>
    </row>
    <row r="107" spans="3:10" ht="13.5" customHeight="1">
      <c r="C107" s="18" t="s">
        <v>60</v>
      </c>
      <c r="F107" s="22"/>
      <c r="G107" s="22"/>
      <c r="H107" s="22"/>
      <c r="I107" s="22"/>
      <c r="J107" s="22"/>
    </row>
    <row r="108" spans="3:12" ht="13.5" customHeight="1" thickBot="1">
      <c r="C108" s="18" t="s">
        <v>61</v>
      </c>
      <c r="F108" s="20">
        <f>SUM(F97:F104)</f>
        <v>4555</v>
      </c>
      <c r="G108" s="49" t="s">
        <v>111</v>
      </c>
      <c r="H108" s="21"/>
      <c r="I108" s="20">
        <f>SUM(I97:I104)</f>
        <v>57200</v>
      </c>
      <c r="J108" s="20">
        <f>SUM(J97:J104)</f>
        <v>216811</v>
      </c>
      <c r="K108" s="84"/>
      <c r="L108" s="128">
        <f>(+I108-J108)/J108*100</f>
        <v>-73.61757475404845</v>
      </c>
    </row>
    <row r="109" ht="8.25" customHeight="1" thickTop="1"/>
    <row r="110" spans="1:3" ht="13.5" customHeight="1">
      <c r="A110" s="12" t="s">
        <v>62</v>
      </c>
      <c r="B110" s="12" t="s">
        <v>18</v>
      </c>
      <c r="C110" s="12" t="s">
        <v>63</v>
      </c>
    </row>
    <row r="111" ht="13.5" customHeight="1">
      <c r="C111" s="18" t="s">
        <v>64</v>
      </c>
    </row>
    <row r="112" ht="13.5" customHeight="1">
      <c r="C112" s="18" t="s">
        <v>65</v>
      </c>
    </row>
    <row r="113" ht="8.25" customHeight="1"/>
    <row r="114" ht="13.5" customHeight="1">
      <c r="C114" s="12" t="s">
        <v>185</v>
      </c>
    </row>
    <row r="115" ht="13.5" customHeight="1">
      <c r="C115" s="18" t="s">
        <v>216</v>
      </c>
    </row>
    <row r="116" spans="3:12" ht="13.5" customHeight="1" thickBot="1">
      <c r="C116" s="18" t="s">
        <v>186</v>
      </c>
      <c r="F116" s="54">
        <f>+F108*100/724393</f>
        <v>0.6288023213918412</v>
      </c>
      <c r="G116" s="49" t="s">
        <v>111</v>
      </c>
      <c r="H116"/>
      <c r="I116" s="54">
        <f>+I108*100/724393</f>
        <v>7.896266253263077</v>
      </c>
      <c r="J116" s="126">
        <v>31.3</v>
      </c>
      <c r="K116" s="83"/>
      <c r="L116" s="128">
        <f>(+I116-J116)/J116*100</f>
        <v>-74.77231228989433</v>
      </c>
    </row>
    <row r="117" spans="3:5" ht="13.5" customHeight="1" thickTop="1">
      <c r="C117" s="18"/>
      <c r="E117" s="9" t="s">
        <v>4</v>
      </c>
    </row>
    <row r="118" spans="6:10" ht="8.25" customHeight="1">
      <c r="F118" s="22"/>
      <c r="G118" s="22"/>
      <c r="I118" s="22"/>
      <c r="J118" s="22"/>
    </row>
    <row r="119" spans="3:12" ht="13.5" customHeight="1">
      <c r="C119" s="152" t="s">
        <v>187</v>
      </c>
      <c r="D119" s="153"/>
      <c r="E119" s="153"/>
      <c r="F119" s="75"/>
      <c r="G119" s="50"/>
      <c r="H119" s="118"/>
      <c r="I119" s="75"/>
      <c r="J119" s="50"/>
      <c r="K119" s="72"/>
      <c r="L119" s="119"/>
    </row>
    <row r="120" spans="3:10" ht="13.5" customHeight="1">
      <c r="C120" s="18" t="s">
        <v>212</v>
      </c>
      <c r="F120" s="74"/>
      <c r="G120" s="50"/>
      <c r="H120"/>
      <c r="I120" s="74"/>
      <c r="J120" s="75"/>
    </row>
    <row r="121" spans="3:12" ht="13.5" customHeight="1" thickBot="1">
      <c r="C121" s="18" t="s">
        <v>186</v>
      </c>
      <c r="F121" s="133" t="s">
        <v>66</v>
      </c>
      <c r="G121" s="121" t="s">
        <v>111</v>
      </c>
      <c r="H121"/>
      <c r="I121" s="122">
        <v>7.05</v>
      </c>
      <c r="J121" s="123" t="s">
        <v>200</v>
      </c>
      <c r="K121" s="84"/>
      <c r="L121" s="128" t="s">
        <v>215</v>
      </c>
    </row>
    <row r="122" spans="3:12" ht="11.25" customHeight="1" thickTop="1">
      <c r="C122" s="18"/>
      <c r="F122" s="120"/>
      <c r="G122" s="50"/>
      <c r="H122"/>
      <c r="I122" s="74"/>
      <c r="J122" s="75"/>
      <c r="L122" s="39"/>
    </row>
    <row r="123" spans="2:10" ht="13.5" customHeight="1">
      <c r="B123"/>
      <c r="C123" s="134" t="s">
        <v>213</v>
      </c>
      <c r="D123" s="34"/>
      <c r="E123" s="34"/>
      <c r="F123" s="35"/>
      <c r="G123" s="35"/>
      <c r="H123" s="35"/>
      <c r="I123" s="35"/>
      <c r="J123" s="35"/>
    </row>
    <row r="124" ht="11.25" customHeight="1">
      <c r="C124" s="131" t="s">
        <v>201</v>
      </c>
    </row>
    <row r="125" ht="15">
      <c r="C125" s="130" t="s">
        <v>165</v>
      </c>
    </row>
    <row r="126" ht="15">
      <c r="C126" s="130" t="s">
        <v>198</v>
      </c>
    </row>
    <row r="127" ht="15">
      <c r="C127" s="110"/>
    </row>
    <row r="131" ht="15">
      <c r="M131" s="9" t="s">
        <v>4</v>
      </c>
    </row>
    <row r="132" spans="6:10" ht="15">
      <c r="F132" s="22"/>
      <c r="J132" s="22"/>
    </row>
    <row r="133" spans="6:10" ht="15">
      <c r="F133" s="65"/>
      <c r="J133" s="65"/>
    </row>
    <row r="134" spans="6:10" ht="15">
      <c r="F134" s="65"/>
      <c r="G134" s="72"/>
      <c r="H134" s="72"/>
      <c r="I134" s="72"/>
      <c r="J134" s="65"/>
    </row>
    <row r="135" spans="6:10" ht="15">
      <c r="F135" s="72"/>
      <c r="G135" s="72"/>
      <c r="H135" s="72"/>
      <c r="I135" s="72"/>
      <c r="J135" s="72"/>
    </row>
    <row r="136" spans="6:10" ht="15">
      <c r="F136" s="72"/>
      <c r="G136" s="72"/>
      <c r="H136" s="72"/>
      <c r="I136" s="72"/>
      <c r="J136" s="72"/>
    </row>
    <row r="137" spans="6:10" ht="15">
      <c r="F137" s="72"/>
      <c r="G137" s="72"/>
      <c r="H137" s="72"/>
      <c r="I137" s="72"/>
      <c r="J137" s="72"/>
    </row>
    <row r="138" spans="6:10" ht="15">
      <c r="F138" s="72"/>
      <c r="G138" s="72"/>
      <c r="H138" s="72"/>
      <c r="I138" s="72"/>
      <c r="J138" s="72"/>
    </row>
    <row r="139" spans="6:10" ht="15">
      <c r="F139" s="88"/>
      <c r="G139" s="72"/>
      <c r="H139" s="72"/>
      <c r="I139" s="72"/>
      <c r="J139" s="72"/>
    </row>
    <row r="140" spans="6:10" ht="15">
      <c r="F140" s="72"/>
      <c r="G140" s="72"/>
      <c r="H140" s="72"/>
      <c r="I140" s="72"/>
      <c r="J140" s="72"/>
    </row>
    <row r="141" spans="6:10" ht="15">
      <c r="F141" s="72"/>
      <c r="G141" s="72"/>
      <c r="H141" s="72"/>
      <c r="I141" s="72"/>
      <c r="J141" s="72"/>
    </row>
    <row r="142" spans="6:10" ht="15">
      <c r="F142" s="72"/>
      <c r="G142" s="72"/>
      <c r="H142" s="72"/>
      <c r="I142" s="72"/>
      <c r="J142" s="72"/>
    </row>
    <row r="143" spans="6:10" ht="15">
      <c r="F143" s="72"/>
      <c r="G143" s="72"/>
      <c r="H143" s="72"/>
      <c r="I143" s="72"/>
      <c r="J143" s="72"/>
    </row>
    <row r="144" spans="6:10" ht="15">
      <c r="F144" s="72"/>
      <c r="G144" s="72"/>
      <c r="H144" s="72"/>
      <c r="I144" s="72"/>
      <c r="J144" s="72"/>
    </row>
    <row r="145" spans="6:10" ht="15">
      <c r="F145" s="72"/>
      <c r="G145" s="72"/>
      <c r="H145" s="72"/>
      <c r="I145" s="72"/>
      <c r="J145" s="72"/>
    </row>
    <row r="146" spans="6:10" ht="15">
      <c r="F146" s="72"/>
      <c r="G146" s="72"/>
      <c r="H146" s="72"/>
      <c r="I146" s="72"/>
      <c r="J146" s="105"/>
    </row>
  </sheetData>
  <mergeCells count="3">
    <mergeCell ref="I24:L24"/>
    <mergeCell ref="I77:L77"/>
    <mergeCell ref="C119:E119"/>
  </mergeCells>
  <printOptions/>
  <pageMargins left="0.6" right="0.24" top="0.25" bottom="0.26" header="0.22" footer="0.2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tabSelected="1" workbookViewId="0" topLeftCell="A40">
      <selection activeCell="A46" sqref="A46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ht="15" customHeight="1"/>
    <row r="6" spans="1:10" ht="13.5" customHeight="1">
      <c r="A6" s="46" t="s">
        <v>122</v>
      </c>
      <c r="B6" s="3"/>
      <c r="C6" s="3"/>
      <c r="D6" s="3"/>
      <c r="E6" s="3"/>
      <c r="J6" s="1"/>
    </row>
    <row r="7" spans="1:5" ht="13.5" customHeight="1">
      <c r="A7" s="47" t="s">
        <v>193</v>
      </c>
      <c r="B7" s="3"/>
      <c r="C7" s="3"/>
      <c r="D7" s="3"/>
      <c r="E7" s="3"/>
    </row>
    <row r="8" spans="1:5" ht="13.5" customHeight="1">
      <c r="A8" s="48" t="s">
        <v>194</v>
      </c>
      <c r="B8" s="3"/>
      <c r="C8" s="3"/>
      <c r="D8" s="3"/>
      <c r="E8" s="3"/>
    </row>
    <row r="9" spans="1:5" ht="13.5" customHeight="1">
      <c r="A9" s="46" t="s">
        <v>67</v>
      </c>
      <c r="B9" s="3"/>
      <c r="C9" s="3"/>
      <c r="D9" s="3"/>
      <c r="E9" s="3"/>
    </row>
    <row r="10" spans="1:5" ht="10.5" customHeight="1">
      <c r="A10" s="3"/>
      <c r="B10" s="3"/>
      <c r="C10" s="3"/>
      <c r="D10" s="3"/>
      <c r="E10" s="3"/>
    </row>
    <row r="11" spans="1:10" ht="13.5" customHeight="1">
      <c r="A11" s="46" t="s">
        <v>68</v>
      </c>
      <c r="B11" s="3"/>
      <c r="C11" s="3"/>
      <c r="D11" s="3"/>
      <c r="E11" s="3"/>
      <c r="H11" s="15" t="s">
        <v>69</v>
      </c>
      <c r="J11" s="15" t="s">
        <v>69</v>
      </c>
    </row>
    <row r="12" spans="1:10" ht="13.5" customHeight="1">
      <c r="A12" s="6"/>
      <c r="B12" s="6"/>
      <c r="C12" s="6"/>
      <c r="D12" s="6"/>
      <c r="E12" s="6"/>
      <c r="H12" s="16" t="s">
        <v>70</v>
      </c>
      <c r="J12" s="16" t="s">
        <v>9</v>
      </c>
    </row>
    <row r="13" spans="1:10" ht="13.5" customHeight="1">
      <c r="A13" s="6"/>
      <c r="B13" s="6"/>
      <c r="C13" s="6"/>
      <c r="D13" s="6"/>
      <c r="E13" s="6"/>
      <c r="H13" s="16" t="s">
        <v>8</v>
      </c>
      <c r="J13" s="16" t="s">
        <v>71</v>
      </c>
    </row>
    <row r="14" spans="1:10" ht="13.5" customHeight="1">
      <c r="A14" s="6"/>
      <c r="B14" s="6"/>
      <c r="C14" s="6"/>
      <c r="D14" s="6"/>
      <c r="E14" s="6"/>
      <c r="H14" s="16" t="s">
        <v>11</v>
      </c>
      <c r="J14" s="16" t="s">
        <v>72</v>
      </c>
    </row>
    <row r="15" spans="1:10" ht="13.5" customHeight="1">
      <c r="A15" s="6"/>
      <c r="B15" s="6"/>
      <c r="C15" s="6"/>
      <c r="D15" s="6"/>
      <c r="E15" s="6"/>
      <c r="H15" s="16" t="s">
        <v>195</v>
      </c>
      <c r="J15" s="16" t="s">
        <v>73</v>
      </c>
    </row>
    <row r="16" spans="1:10" ht="13.5" customHeight="1">
      <c r="A16" s="6"/>
      <c r="B16" s="6"/>
      <c r="C16" s="6"/>
      <c r="D16" s="6"/>
      <c r="E16" s="6"/>
      <c r="H16" s="58"/>
      <c r="J16" s="59" t="s">
        <v>119</v>
      </c>
    </row>
    <row r="17" spans="1:10" ht="13.5" customHeight="1">
      <c r="A17" s="6"/>
      <c r="B17" s="6"/>
      <c r="C17" s="6"/>
      <c r="D17" s="6"/>
      <c r="E17" s="6"/>
      <c r="H17" s="17" t="s">
        <v>16</v>
      </c>
      <c r="J17" s="17" t="s">
        <v>16</v>
      </c>
    </row>
    <row r="18" spans="1:5" ht="9.75" customHeight="1">
      <c r="A18" s="6"/>
      <c r="B18" s="6"/>
      <c r="C18" s="6"/>
      <c r="D18" s="6"/>
      <c r="E18" s="6"/>
    </row>
    <row r="19" spans="1:10" ht="13.5" customHeight="1">
      <c r="A19" s="19"/>
      <c r="B19" s="12" t="s">
        <v>74</v>
      </c>
      <c r="C19" s="2"/>
      <c r="D19" s="6"/>
      <c r="E19" s="6"/>
      <c r="H19" s="25">
        <v>1713056</v>
      </c>
      <c r="I19" s="22"/>
      <c r="J19" s="25">
        <v>1680385</v>
      </c>
    </row>
    <row r="20" spans="1:10" ht="13.5" customHeight="1">
      <c r="A20" s="19"/>
      <c r="B20" s="12" t="s">
        <v>123</v>
      </c>
      <c r="H20" s="25">
        <v>473421</v>
      </c>
      <c r="I20" s="22"/>
      <c r="J20" s="25">
        <v>460025</v>
      </c>
    </row>
    <row r="21" spans="1:10" ht="13.5" customHeight="1">
      <c r="A21" s="19"/>
      <c r="B21" s="12" t="s">
        <v>124</v>
      </c>
      <c r="H21" s="25">
        <v>196321</v>
      </c>
      <c r="I21" s="22"/>
      <c r="J21" s="25">
        <v>187442</v>
      </c>
    </row>
    <row r="22" spans="1:10" ht="13.5" customHeight="1">
      <c r="A22" s="19"/>
      <c r="B22" s="12" t="s">
        <v>125</v>
      </c>
      <c r="H22" s="25">
        <v>205389</v>
      </c>
      <c r="I22" s="22"/>
      <c r="J22" s="25">
        <v>149436</v>
      </c>
    </row>
    <row r="23" spans="1:10" ht="13.5" customHeight="1">
      <c r="A23" s="19"/>
      <c r="B23" s="12" t="s">
        <v>126</v>
      </c>
      <c r="H23" s="25">
        <v>298773</v>
      </c>
      <c r="I23" s="22"/>
      <c r="J23" s="25">
        <v>296190</v>
      </c>
    </row>
    <row r="24" spans="1:10" ht="13.5" customHeight="1">
      <c r="A24" s="19"/>
      <c r="B24" s="12" t="s">
        <v>127</v>
      </c>
      <c r="H24" s="25">
        <v>78880</v>
      </c>
      <c r="I24" s="22"/>
      <c r="J24" s="25">
        <v>83317</v>
      </c>
    </row>
    <row r="25" spans="1:10" ht="13.5" customHeight="1">
      <c r="A25" s="19"/>
      <c r="B25" s="12" t="s">
        <v>77</v>
      </c>
      <c r="H25" s="53"/>
      <c r="I25" s="22"/>
      <c r="J25" s="53"/>
    </row>
    <row r="26" spans="1:10" ht="13.5" customHeight="1">
      <c r="A26" s="19"/>
      <c r="B26" s="12"/>
      <c r="C26" s="9" t="s">
        <v>128</v>
      </c>
      <c r="H26" s="66">
        <v>655469</v>
      </c>
      <c r="I26" s="22"/>
      <c r="J26" s="66">
        <v>668327</v>
      </c>
    </row>
    <row r="27" spans="1:10" ht="13.5" customHeight="1">
      <c r="A27" s="39"/>
      <c r="C27" s="12" t="s">
        <v>78</v>
      </c>
      <c r="H27" s="67">
        <v>39153</v>
      </c>
      <c r="I27" s="22"/>
      <c r="J27" s="67">
        <v>41376</v>
      </c>
    </row>
    <row r="28" spans="1:10" ht="13.5" customHeight="1">
      <c r="A28" s="39"/>
      <c r="C28" s="12" t="s">
        <v>129</v>
      </c>
      <c r="H28" s="67">
        <v>1594311</v>
      </c>
      <c r="I28" s="22"/>
      <c r="J28" s="67">
        <v>1181351</v>
      </c>
    </row>
    <row r="29" spans="1:10" ht="13.5" customHeight="1">
      <c r="A29" s="39"/>
      <c r="C29" s="12" t="s">
        <v>130</v>
      </c>
      <c r="H29" s="67">
        <v>109978</v>
      </c>
      <c r="I29" s="22"/>
      <c r="J29" s="67">
        <v>56904</v>
      </c>
    </row>
    <row r="30" spans="1:10" ht="13.5" customHeight="1">
      <c r="A30" s="39"/>
      <c r="C30" s="12" t="s">
        <v>79</v>
      </c>
      <c r="H30" s="68">
        <v>232842</v>
      </c>
      <c r="I30" s="22"/>
      <c r="J30" s="68">
        <v>411665</v>
      </c>
    </row>
    <row r="31" spans="1:10" ht="15">
      <c r="A31" s="39"/>
      <c r="H31" s="69">
        <f>SUM(H26:H30)</f>
        <v>2631753</v>
      </c>
      <c r="I31" s="22"/>
      <c r="J31" s="69">
        <f>SUM(J26:J30)</f>
        <v>2359623</v>
      </c>
    </row>
    <row r="32" spans="1:10" ht="13.5" customHeight="1">
      <c r="A32" s="19"/>
      <c r="B32" s="12" t="s">
        <v>81</v>
      </c>
      <c r="H32" s="66"/>
      <c r="I32" s="22"/>
      <c r="J32" s="66"/>
    </row>
    <row r="33" spans="1:10" ht="13.5" customHeight="1">
      <c r="A33" s="19"/>
      <c r="B33" s="12"/>
      <c r="C33" s="9" t="s">
        <v>131</v>
      </c>
      <c r="H33" s="66">
        <v>765589</v>
      </c>
      <c r="I33" s="22"/>
      <c r="J33" s="66">
        <v>841346</v>
      </c>
    </row>
    <row r="34" spans="1:10" ht="13.5" customHeight="1">
      <c r="A34" s="39"/>
      <c r="C34" s="12" t="s">
        <v>82</v>
      </c>
      <c r="H34" s="67">
        <v>429874</v>
      </c>
      <c r="I34" s="22"/>
      <c r="J34" s="67">
        <v>418975</v>
      </c>
    </row>
    <row r="35" spans="1:10" ht="13.5" customHeight="1">
      <c r="A35" s="39"/>
      <c r="C35" s="12" t="s">
        <v>83</v>
      </c>
      <c r="H35" s="67">
        <v>20650</v>
      </c>
      <c r="I35" s="22"/>
      <c r="J35" s="67">
        <v>24957</v>
      </c>
    </row>
    <row r="36" spans="1:10" ht="13.5" customHeight="1">
      <c r="A36" s="39"/>
      <c r="C36" s="9" t="s">
        <v>46</v>
      </c>
      <c r="H36" s="70">
        <v>116116</v>
      </c>
      <c r="I36" s="22"/>
      <c r="J36" s="69">
        <v>73295</v>
      </c>
    </row>
    <row r="37" spans="1:10" ht="15">
      <c r="A37" s="39"/>
      <c r="H37" s="69">
        <f>SUM(H33:H36)</f>
        <v>1332229</v>
      </c>
      <c r="I37" s="22"/>
      <c r="J37" s="69">
        <f>SUM(J33:J36)</f>
        <v>1358573</v>
      </c>
    </row>
    <row r="38" spans="1:10" ht="14.25" customHeight="1">
      <c r="A38" s="19"/>
      <c r="B38" s="12" t="s">
        <v>85</v>
      </c>
      <c r="H38" s="21">
        <f>H31-H37</f>
        <v>1299524</v>
      </c>
      <c r="I38" s="65"/>
      <c r="J38" s="21">
        <f>J31-J37</f>
        <v>1001050</v>
      </c>
    </row>
    <row r="39" spans="1:10" ht="14.25" customHeight="1">
      <c r="A39" s="19"/>
      <c r="B39" s="12" t="s">
        <v>132</v>
      </c>
      <c r="H39" s="21">
        <v>1322508</v>
      </c>
      <c r="I39" s="65"/>
      <c r="J39" s="21">
        <v>1293915</v>
      </c>
    </row>
    <row r="40" spans="1:10" ht="14.25" customHeight="1">
      <c r="A40" s="19"/>
      <c r="B40" s="12" t="s">
        <v>133</v>
      </c>
      <c r="H40" s="37">
        <v>12699</v>
      </c>
      <c r="I40" s="22"/>
      <c r="J40" s="37">
        <v>12740</v>
      </c>
    </row>
    <row r="41" spans="1:10" ht="15.75" thickBot="1">
      <c r="A41" s="39"/>
      <c r="H41" s="20">
        <f>SUM(H19:H24)+H38+H39+H40</f>
        <v>5600571</v>
      </c>
      <c r="I41" s="22"/>
      <c r="J41" s="20">
        <f>SUM(J19:J24)+J38+J39+J40</f>
        <v>5164500</v>
      </c>
    </row>
    <row r="42" spans="1:10" ht="6" customHeight="1" thickTop="1">
      <c r="A42" s="39"/>
      <c r="H42" s="22"/>
      <c r="I42" s="22"/>
      <c r="J42" s="22"/>
    </row>
    <row r="43" spans="1:10" ht="13.5" customHeight="1">
      <c r="A43" s="19"/>
      <c r="B43" s="12" t="s">
        <v>87</v>
      </c>
      <c r="H43" s="25">
        <v>819457</v>
      </c>
      <c r="I43" s="22"/>
      <c r="J43" s="25">
        <v>693246</v>
      </c>
    </row>
    <row r="44" spans="1:10" ht="13.5" customHeight="1">
      <c r="A44" s="19"/>
      <c r="B44" s="12" t="s">
        <v>89</v>
      </c>
      <c r="H44" s="25">
        <v>903559</v>
      </c>
      <c r="I44" s="22"/>
      <c r="J44" s="25">
        <v>831059</v>
      </c>
    </row>
    <row r="45" spans="1:10" ht="13.5" customHeight="1">
      <c r="A45" s="39"/>
      <c r="B45" s="12" t="s">
        <v>88</v>
      </c>
      <c r="H45" s="53"/>
      <c r="I45" s="22"/>
      <c r="J45" s="53"/>
    </row>
    <row r="46" spans="1:10" ht="13.5" customHeight="1">
      <c r="A46" s="39"/>
      <c r="C46" s="12" t="s">
        <v>134</v>
      </c>
      <c r="F46" s="56"/>
      <c r="H46" s="36">
        <v>33758</v>
      </c>
      <c r="I46" s="22"/>
      <c r="J46" s="36">
        <v>48051</v>
      </c>
    </row>
    <row r="47" spans="1:10" ht="13.5" customHeight="1">
      <c r="A47" s="39"/>
      <c r="C47" s="12" t="s">
        <v>136</v>
      </c>
      <c r="H47" s="36">
        <v>51003</v>
      </c>
      <c r="I47" s="22"/>
      <c r="J47" s="36">
        <v>51003</v>
      </c>
    </row>
    <row r="48" spans="1:10" ht="13.5" customHeight="1">
      <c r="A48" s="39"/>
      <c r="C48" s="12" t="s">
        <v>90</v>
      </c>
      <c r="H48" s="55">
        <v>1554939</v>
      </c>
      <c r="I48" s="22"/>
      <c r="J48" s="55">
        <v>1518522</v>
      </c>
    </row>
    <row r="49" spans="1:10" ht="15">
      <c r="A49" s="39"/>
      <c r="H49" s="28">
        <f>SUM(H46:H48)</f>
        <v>1639700</v>
      </c>
      <c r="I49" s="22"/>
      <c r="J49" s="28">
        <f>SUM(J46:J48)</f>
        <v>1617576</v>
      </c>
    </row>
    <row r="50" spans="1:10" ht="14.25" customHeight="1">
      <c r="A50" s="39"/>
      <c r="B50" s="18" t="s">
        <v>114</v>
      </c>
      <c r="H50" s="25">
        <f>H43+H49+H44</f>
        <v>3362716</v>
      </c>
      <c r="I50" s="22"/>
      <c r="J50" s="25">
        <f>J43+J49+J44</f>
        <v>3141881</v>
      </c>
    </row>
    <row r="51" spans="1:10" ht="13.5" customHeight="1">
      <c r="A51" s="39"/>
      <c r="B51" s="18" t="s">
        <v>188</v>
      </c>
      <c r="H51" s="25">
        <v>7934</v>
      </c>
      <c r="I51" s="22"/>
      <c r="J51" s="25">
        <v>7934</v>
      </c>
    </row>
    <row r="52" spans="1:10" ht="13.5" customHeight="1">
      <c r="A52" s="39"/>
      <c r="B52" s="18" t="s">
        <v>189</v>
      </c>
      <c r="H52" s="25">
        <f>971345-7934</f>
        <v>963411</v>
      </c>
      <c r="I52" s="22"/>
      <c r="J52" s="25">
        <v>0</v>
      </c>
    </row>
    <row r="53" spans="1:10" ht="13.5" customHeight="1">
      <c r="A53" s="38"/>
      <c r="B53" s="12" t="s">
        <v>91</v>
      </c>
      <c r="H53" s="37">
        <v>402367</v>
      </c>
      <c r="I53" s="22"/>
      <c r="J53" s="37">
        <v>359121</v>
      </c>
    </row>
    <row r="54" spans="1:10" ht="13.5" customHeight="1">
      <c r="A54" s="38"/>
      <c r="B54" s="12" t="s">
        <v>135</v>
      </c>
      <c r="H54" s="25">
        <f>SUM(H50:H53)</f>
        <v>4736428</v>
      </c>
      <c r="I54" s="22"/>
      <c r="J54" s="25">
        <f>SUM(J50:J53)</f>
        <v>3508936</v>
      </c>
    </row>
    <row r="55" spans="1:10" ht="13.5" customHeight="1">
      <c r="A55" s="38"/>
      <c r="B55" s="12" t="s">
        <v>115</v>
      </c>
      <c r="H55" s="21">
        <v>570452</v>
      </c>
      <c r="I55" s="22"/>
      <c r="J55" s="21">
        <f>582074+792340</f>
        <v>1374414</v>
      </c>
    </row>
    <row r="56" spans="1:10" ht="13.5" customHeight="1">
      <c r="A56" s="38"/>
      <c r="B56" s="12" t="s">
        <v>92</v>
      </c>
      <c r="H56" s="21">
        <f>139116+40368</f>
        <v>179484</v>
      </c>
      <c r="I56" s="65"/>
      <c r="J56" s="21">
        <f>1539654-582074-792340</f>
        <v>165240</v>
      </c>
    </row>
    <row r="57" spans="1:10" ht="13.5" customHeight="1">
      <c r="A57" s="38"/>
      <c r="B57" s="12" t="s">
        <v>137</v>
      </c>
      <c r="H57" s="37">
        <v>114207</v>
      </c>
      <c r="I57" s="22"/>
      <c r="J57" s="37">
        <v>115910</v>
      </c>
    </row>
    <row r="58" spans="1:10" ht="15.75" thickBot="1">
      <c r="A58" s="39"/>
      <c r="H58" s="20">
        <f>SUM(H54:H57)</f>
        <v>5600571</v>
      </c>
      <c r="I58" s="22"/>
      <c r="J58" s="20">
        <f>SUM(J54:J57)</f>
        <v>5164500</v>
      </c>
    </row>
    <row r="59" spans="1:10" ht="13.5" customHeight="1" thickTop="1">
      <c r="A59" s="39"/>
      <c r="B59" s="102" t="s">
        <v>217</v>
      </c>
      <c r="C59" s="102"/>
      <c r="D59" s="102"/>
      <c r="E59" s="102"/>
      <c r="F59" s="102"/>
      <c r="G59" s="102"/>
      <c r="H59" s="136">
        <f>+H50/H43*100</f>
        <v>410.3590548375327</v>
      </c>
      <c r="I59" s="136"/>
      <c r="J59" s="136">
        <f>+J50/J43*100</f>
        <v>453.2130008683787</v>
      </c>
    </row>
    <row r="60" spans="1:10" ht="14.25" customHeight="1" thickBot="1">
      <c r="A60" s="38"/>
      <c r="B60" s="137" t="s">
        <v>166</v>
      </c>
      <c r="C60" s="102"/>
      <c r="D60" s="102"/>
      <c r="E60" s="102"/>
      <c r="F60" s="102"/>
      <c r="G60" s="102"/>
      <c r="H60" s="138">
        <f>+(H50-H39-H40)/H43*100</f>
        <v>247.4210361251414</v>
      </c>
      <c r="I60" s="139"/>
      <c r="J60" s="138">
        <f>+(J50-J39-J40)/J43*100</f>
        <v>264.72940341523787</v>
      </c>
    </row>
    <row r="61" ht="15.75" thickTop="1"/>
    <row r="62" spans="6:10" ht="15">
      <c r="F62" s="9" t="s">
        <v>116</v>
      </c>
      <c r="H62" s="56">
        <f>+H58-H41</f>
        <v>0</v>
      </c>
      <c r="J62" s="56">
        <f>+J58-J41</f>
        <v>0</v>
      </c>
    </row>
    <row r="69" ht="12" customHeight="1"/>
    <row r="204" ht="12" customHeight="1"/>
    <row r="206" ht="8.25" customHeight="1"/>
    <row r="209" ht="8.25" customHeight="1"/>
    <row r="218" spans="2:10" ht="15">
      <c r="B218" s="6"/>
      <c r="C218" s="6"/>
      <c r="D218" s="6"/>
      <c r="E218" s="6"/>
      <c r="F218" s="6"/>
      <c r="G218" s="6"/>
      <c r="H218" s="6"/>
      <c r="I218" s="6"/>
      <c r="J218" s="6"/>
    </row>
    <row r="219" ht="10.5" customHeight="1"/>
    <row r="222" ht="10.5" customHeight="1"/>
  </sheetData>
  <printOptions/>
  <pageMargins left="0.6" right="0.24" top="0.25" bottom="0.26" header="0.22" footer="0.2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3"/>
  <sheetViews>
    <sheetView workbookViewId="0" topLeftCell="A196">
      <selection activeCell="H196" sqref="H196"/>
    </sheetView>
  </sheetViews>
  <sheetFormatPr defaultColWidth="9.33203125" defaultRowHeight="12.75"/>
  <cols>
    <col min="1" max="1" width="6.660156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" style="0" customWidth="1"/>
    <col min="11" max="11" width="12.6601562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46" t="s">
        <v>122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7" t="s">
        <v>193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48" t="s">
        <v>194</v>
      </c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46" t="s">
        <v>93</v>
      </c>
      <c r="B9" s="3"/>
      <c r="C9" s="3"/>
      <c r="D9" s="3"/>
      <c r="E9" s="3"/>
      <c r="F9" s="3"/>
      <c r="G9" s="3"/>
      <c r="H9" s="3"/>
      <c r="I9" s="9"/>
      <c r="J9" s="9"/>
    </row>
    <row r="10" spans="1:10" ht="12.75" customHeight="1">
      <c r="A10" s="3"/>
      <c r="B10" s="3"/>
      <c r="C10" s="3"/>
      <c r="D10" s="3"/>
      <c r="E10" s="3"/>
      <c r="F10" s="3"/>
      <c r="G10" s="3"/>
      <c r="H10" s="3"/>
      <c r="I10" s="9"/>
      <c r="J10" s="9"/>
    </row>
    <row r="11" spans="1:10" ht="15">
      <c r="A11" s="46" t="s">
        <v>94</v>
      </c>
      <c r="B11" s="3"/>
      <c r="C11" s="3"/>
      <c r="D11" s="3"/>
      <c r="E11" s="3"/>
      <c r="F11" s="3"/>
      <c r="G11" s="3"/>
      <c r="H11" s="3"/>
      <c r="I11" s="9"/>
      <c r="J11" s="9"/>
    </row>
    <row r="12" spans="1:10" ht="1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2" ht="15">
      <c r="A13" s="12" t="s">
        <v>17</v>
      </c>
      <c r="B13" s="12" t="s">
        <v>160</v>
      </c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9"/>
      <c r="B14" s="12" t="s">
        <v>161</v>
      </c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2" ht="15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9"/>
    </row>
    <row r="16" spans="1:12" ht="15">
      <c r="A16" s="12" t="s">
        <v>24</v>
      </c>
      <c r="B16" s="12" t="s">
        <v>250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12"/>
      <c r="B17" s="12" t="s">
        <v>251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>
      <c r="A18" s="12"/>
      <c r="B18" s="12" t="s">
        <v>262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12" t="s">
        <v>62</v>
      </c>
      <c r="B20" s="12" t="s">
        <v>211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12" t="s">
        <v>75</v>
      </c>
      <c r="B22" s="12" t="s">
        <v>202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">
      <c r="A23" s="9"/>
      <c r="B23" s="9"/>
      <c r="C23" s="9"/>
      <c r="D23" s="9"/>
      <c r="E23" s="9"/>
      <c r="F23" s="9"/>
      <c r="G23" s="9"/>
      <c r="H23" s="9"/>
      <c r="I23" s="3"/>
      <c r="J23" s="9"/>
      <c r="K23" s="9"/>
      <c r="L23" s="9"/>
    </row>
    <row r="24" spans="1:12" ht="15">
      <c r="A24" s="9"/>
      <c r="B24" s="9"/>
      <c r="C24" s="9"/>
      <c r="D24" s="9"/>
      <c r="E24" s="9"/>
      <c r="F24" s="9"/>
      <c r="G24" s="9"/>
      <c r="H24" s="39" t="s">
        <v>168</v>
      </c>
      <c r="I24" s="3"/>
      <c r="J24" s="39" t="s">
        <v>170</v>
      </c>
      <c r="K24" s="9"/>
      <c r="L24" s="9"/>
    </row>
    <row r="25" spans="1:12" ht="15">
      <c r="A25" s="9"/>
      <c r="B25" s="9"/>
      <c r="C25" s="9"/>
      <c r="D25" s="9"/>
      <c r="E25" s="9"/>
      <c r="F25" s="9"/>
      <c r="G25" s="9"/>
      <c r="H25" s="39" t="s">
        <v>169</v>
      </c>
      <c r="I25" s="3"/>
      <c r="J25" s="39" t="s">
        <v>180</v>
      </c>
      <c r="K25" s="9"/>
      <c r="L25" s="9"/>
    </row>
    <row r="26" spans="1:12" ht="15">
      <c r="A26" s="9"/>
      <c r="B26" s="9"/>
      <c r="C26" s="9"/>
      <c r="D26" s="9"/>
      <c r="E26" s="9"/>
      <c r="F26" s="9"/>
      <c r="G26" s="9"/>
      <c r="H26" s="116" t="s">
        <v>195</v>
      </c>
      <c r="I26" s="3"/>
      <c r="J26" s="116" t="s">
        <v>195</v>
      </c>
      <c r="K26" s="9"/>
      <c r="L26" s="9"/>
    </row>
    <row r="27" spans="1:12" ht="15">
      <c r="A27" s="9"/>
      <c r="B27" s="9"/>
      <c r="C27" s="9"/>
      <c r="D27" s="9"/>
      <c r="E27" s="9"/>
      <c r="F27" s="9"/>
      <c r="G27" s="9"/>
      <c r="H27" s="19" t="s">
        <v>16</v>
      </c>
      <c r="I27" s="9"/>
      <c r="J27" s="39" t="s">
        <v>16</v>
      </c>
      <c r="K27" s="9"/>
      <c r="L27" s="9"/>
    </row>
    <row r="28" spans="1:12" ht="15">
      <c r="A28" s="9"/>
      <c r="B28" s="9"/>
      <c r="C28" s="9"/>
      <c r="D28" s="9"/>
      <c r="E28" s="9"/>
      <c r="F28" s="9"/>
      <c r="G28" s="9"/>
      <c r="H28" s="19"/>
      <c r="I28" s="9"/>
      <c r="J28" s="9"/>
      <c r="K28" s="9"/>
      <c r="L28" s="9"/>
    </row>
    <row r="29" spans="1:12" ht="15">
      <c r="A29" s="9"/>
      <c r="B29" s="12" t="s">
        <v>95</v>
      </c>
      <c r="C29" s="9"/>
      <c r="D29" s="9"/>
      <c r="E29" s="12" t="s">
        <v>138</v>
      </c>
      <c r="F29" s="9"/>
      <c r="G29" s="9"/>
      <c r="H29" s="103">
        <v>39411</v>
      </c>
      <c r="I29" s="9"/>
      <c r="J29" s="107">
        <v>129757</v>
      </c>
      <c r="K29" s="9"/>
      <c r="L29" s="9"/>
    </row>
    <row r="30" spans="1:12" ht="15">
      <c r="A30" s="9"/>
      <c r="C30" s="9"/>
      <c r="D30" s="9"/>
      <c r="E30" s="12" t="s">
        <v>139</v>
      </c>
      <c r="F30" s="9"/>
      <c r="G30" s="9"/>
      <c r="H30" s="103">
        <v>298</v>
      </c>
      <c r="I30" s="9"/>
      <c r="J30" s="107">
        <v>4858</v>
      </c>
      <c r="K30" s="9"/>
      <c r="L30" s="9"/>
    </row>
    <row r="31" spans="1:12" ht="15">
      <c r="A31" s="9"/>
      <c r="B31" s="12" t="s">
        <v>140</v>
      </c>
      <c r="C31" s="9"/>
      <c r="D31" s="9"/>
      <c r="E31" s="9"/>
      <c r="F31" s="9"/>
      <c r="G31" s="9"/>
      <c r="H31" s="124">
        <v>1565</v>
      </c>
      <c r="I31" s="9"/>
      <c r="J31" s="107">
        <v>-841</v>
      </c>
      <c r="K31" s="9"/>
      <c r="L31" s="9"/>
    </row>
    <row r="32" spans="1:12" ht="15">
      <c r="A32" s="9"/>
      <c r="B32" s="12" t="s">
        <v>163</v>
      </c>
      <c r="C32" s="9"/>
      <c r="D32" s="9"/>
      <c r="E32" s="9"/>
      <c r="F32" s="9"/>
      <c r="G32" s="9"/>
      <c r="H32" s="103">
        <v>19796</v>
      </c>
      <c r="I32" s="9"/>
      <c r="J32" s="107">
        <v>19926</v>
      </c>
      <c r="K32" s="9"/>
      <c r="L32" s="9"/>
    </row>
    <row r="33" spans="1:12" ht="15">
      <c r="A33" s="9"/>
      <c r="B33" s="12" t="s">
        <v>164</v>
      </c>
      <c r="C33" s="9"/>
      <c r="D33" s="9"/>
      <c r="E33" s="9"/>
      <c r="F33" s="9"/>
      <c r="G33" s="9"/>
      <c r="H33" s="124">
        <v>-842</v>
      </c>
      <c r="I33" s="9"/>
      <c r="J33" s="107">
        <v>473</v>
      </c>
      <c r="K33" s="9"/>
      <c r="L33" s="9"/>
    </row>
    <row r="34" spans="1:12" ht="15.75" thickBot="1">
      <c r="A34" s="9"/>
      <c r="B34" s="9"/>
      <c r="C34" s="9"/>
      <c r="D34" s="9"/>
      <c r="E34" s="9"/>
      <c r="F34" s="9"/>
      <c r="G34" s="9"/>
      <c r="H34" s="104">
        <f>SUM(H29:H33)</f>
        <v>60228</v>
      </c>
      <c r="I34" s="9"/>
      <c r="J34" s="112">
        <f>SUM(J29:J33)</f>
        <v>154173</v>
      </c>
      <c r="K34" s="9"/>
      <c r="L34" s="9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">
      <c r="A36" s="12" t="s">
        <v>76</v>
      </c>
      <c r="B36" s="12" t="s">
        <v>203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12"/>
      <c r="B37" s="12" t="s">
        <v>204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12" t="s">
        <v>80</v>
      </c>
      <c r="B39" s="12" t="s">
        <v>218</v>
      </c>
      <c r="C39" s="6"/>
      <c r="D39" s="6"/>
      <c r="E39" s="6"/>
      <c r="F39" s="6"/>
      <c r="G39" s="6"/>
      <c r="H39" s="6"/>
      <c r="I39" s="6"/>
      <c r="J39" s="6"/>
      <c r="K39" s="6"/>
      <c r="L39" s="9"/>
    </row>
    <row r="40" spans="1:12" ht="15">
      <c r="A40" s="12"/>
      <c r="B40" s="12" t="s">
        <v>219</v>
      </c>
      <c r="C40" s="6"/>
      <c r="D40" s="6"/>
      <c r="E40" s="6"/>
      <c r="F40" s="6"/>
      <c r="G40" s="6"/>
      <c r="H40" s="6"/>
      <c r="I40" s="6"/>
      <c r="J40" s="6"/>
      <c r="K40" s="6"/>
      <c r="L40" s="9"/>
    </row>
    <row r="41" spans="1:12" ht="15">
      <c r="A41" s="12"/>
      <c r="B41" s="12" t="s">
        <v>220</v>
      </c>
      <c r="C41" s="6"/>
      <c r="D41" s="6"/>
      <c r="E41" s="6"/>
      <c r="F41" s="6"/>
      <c r="G41" s="6"/>
      <c r="H41" s="6"/>
      <c r="I41" s="6"/>
      <c r="J41" s="6"/>
      <c r="K41" s="6"/>
      <c r="L41" s="9"/>
    </row>
    <row r="42" spans="1:12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12" t="s">
        <v>84</v>
      </c>
      <c r="B43" s="12" t="s">
        <v>171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">
      <c r="A44" s="12"/>
      <c r="B44" s="12" t="s">
        <v>172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>
      <c r="A45" s="12"/>
      <c r="B45" s="12"/>
      <c r="C45" s="9"/>
      <c r="D45" s="9"/>
      <c r="E45" s="9"/>
      <c r="F45" s="9"/>
      <c r="G45" s="9"/>
      <c r="H45" s="9"/>
      <c r="I45" s="9"/>
      <c r="J45" s="39" t="s">
        <v>16</v>
      </c>
      <c r="K45" s="9"/>
      <c r="L45" s="9"/>
    </row>
    <row r="46" spans="1:12" ht="15.75" thickBot="1">
      <c r="A46" s="12"/>
      <c r="B46" s="19" t="s">
        <v>18</v>
      </c>
      <c r="C46" s="9" t="s">
        <v>173</v>
      </c>
      <c r="D46" s="9"/>
      <c r="E46" s="9"/>
      <c r="F46" s="9"/>
      <c r="G46" s="9"/>
      <c r="H46" s="9"/>
      <c r="I46" s="9"/>
      <c r="J46" s="114">
        <v>4087</v>
      </c>
      <c r="K46" s="9"/>
      <c r="L46" s="9"/>
    </row>
    <row r="47" spans="1:12" ht="15.75" thickBot="1">
      <c r="A47" s="12"/>
      <c r="B47" s="19"/>
      <c r="C47" s="9" t="s">
        <v>241</v>
      </c>
      <c r="D47" s="9"/>
      <c r="E47" s="9"/>
      <c r="F47" s="9"/>
      <c r="G47" s="9"/>
      <c r="H47" s="9"/>
      <c r="I47" s="9"/>
      <c r="J47" s="115">
        <v>4087</v>
      </c>
      <c r="K47" s="9"/>
      <c r="L47" s="9"/>
    </row>
    <row r="48" spans="1:12" ht="15.75" thickBot="1">
      <c r="A48" s="12"/>
      <c r="B48" s="113"/>
      <c r="C48" s="9" t="s">
        <v>242</v>
      </c>
      <c r="D48" s="9"/>
      <c r="E48" s="9"/>
      <c r="F48" s="9"/>
      <c r="G48" s="9"/>
      <c r="H48" s="9"/>
      <c r="I48" s="9"/>
      <c r="J48" s="115">
        <v>4224</v>
      </c>
      <c r="K48" s="9"/>
      <c r="L48" s="9"/>
    </row>
    <row r="49" spans="1:12" ht="15">
      <c r="A49" s="12"/>
      <c r="K49" s="9"/>
      <c r="L49" s="9"/>
    </row>
    <row r="50" spans="1:12" ht="15">
      <c r="A50" s="12"/>
      <c r="K50" s="9"/>
      <c r="L50" s="9"/>
    </row>
    <row r="51" spans="1:12" ht="15">
      <c r="A51" s="12"/>
      <c r="K51" s="9"/>
      <c r="L51" s="9"/>
    </row>
    <row r="52" spans="1:12" ht="15">
      <c r="A52" s="12"/>
      <c r="K52" s="9"/>
      <c r="L52" s="9"/>
    </row>
    <row r="53" spans="1:12" ht="15">
      <c r="A53" s="12"/>
      <c r="K53" s="9"/>
      <c r="L53" s="9"/>
    </row>
    <row r="54" spans="1:12" ht="15">
      <c r="A54" s="12"/>
      <c r="B54" s="12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customHeight="1">
      <c r="A57" s="46" t="s">
        <v>122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 customHeight="1">
      <c r="A58" s="47" t="s">
        <v>193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 customHeight="1">
      <c r="A59" s="48" t="s">
        <v>194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 customHeight="1">
      <c r="A60" s="46" t="s">
        <v>96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 customHeight="1">
      <c r="A62" s="46" t="s">
        <v>97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 customHeight="1">
      <c r="A64" s="12" t="s">
        <v>86</v>
      </c>
      <c r="B64" s="12" t="s">
        <v>205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 customHeight="1">
      <c r="A65" s="9"/>
      <c r="B65" s="12" t="s">
        <v>206</v>
      </c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 customHeight="1">
      <c r="A66" s="9"/>
      <c r="B66" s="12" t="s">
        <v>280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 customHeight="1">
      <c r="A67" s="9"/>
      <c r="B67" s="9" t="s">
        <v>279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9"/>
    </row>
    <row r="69" spans="1:12" ht="15">
      <c r="A69" s="12" t="s">
        <v>252</v>
      </c>
      <c r="B69" s="76" t="s">
        <v>178</v>
      </c>
      <c r="C69" s="77"/>
      <c r="D69" s="77"/>
      <c r="E69" s="77"/>
      <c r="F69" s="77"/>
      <c r="G69" s="77"/>
      <c r="H69" s="77"/>
      <c r="I69" s="77"/>
      <c r="J69" s="77"/>
      <c r="K69" s="77"/>
      <c r="L69" s="9"/>
    </row>
    <row r="70" spans="1:12" ht="15">
      <c r="A70" s="9"/>
      <c r="B70" s="76" t="s">
        <v>179</v>
      </c>
      <c r="C70" s="77"/>
      <c r="D70" s="77"/>
      <c r="E70" s="77"/>
      <c r="F70" s="77"/>
      <c r="G70" s="77"/>
      <c r="H70" s="77"/>
      <c r="I70" s="77"/>
      <c r="J70" s="77"/>
      <c r="K70" s="77"/>
      <c r="L70" s="9"/>
    </row>
    <row r="71" spans="1:12" ht="15">
      <c r="A71" s="9"/>
      <c r="B71" s="76" t="s">
        <v>190</v>
      </c>
      <c r="C71" s="77"/>
      <c r="D71" s="77"/>
      <c r="E71" s="77"/>
      <c r="F71" s="77"/>
      <c r="G71" s="77"/>
      <c r="H71" s="77"/>
      <c r="I71" s="77"/>
      <c r="J71" s="77"/>
      <c r="K71" s="77"/>
      <c r="L71" s="9"/>
    </row>
    <row r="72" spans="1:12" ht="15">
      <c r="A72" s="9"/>
      <c r="B72" s="76" t="s">
        <v>221</v>
      </c>
      <c r="C72" s="77"/>
      <c r="D72" s="77"/>
      <c r="E72" s="77"/>
      <c r="F72" s="77"/>
      <c r="G72" s="77"/>
      <c r="H72" s="77"/>
      <c r="I72" s="77"/>
      <c r="J72" s="77"/>
      <c r="K72" s="77"/>
      <c r="L72" s="9"/>
    </row>
    <row r="73" spans="1:12" ht="15">
      <c r="A73" s="9"/>
      <c r="B73" s="76" t="s">
        <v>181</v>
      </c>
      <c r="C73" s="77"/>
      <c r="D73" s="77"/>
      <c r="E73" s="77"/>
      <c r="F73" s="77"/>
      <c r="G73" s="77"/>
      <c r="H73" s="77"/>
      <c r="I73" s="77"/>
      <c r="J73" s="77"/>
      <c r="K73" s="77"/>
      <c r="L73" s="9"/>
    </row>
    <row r="74" spans="1:12" ht="15">
      <c r="A74" s="9"/>
      <c r="B74" s="76" t="s">
        <v>182</v>
      </c>
      <c r="C74" s="77"/>
      <c r="D74" s="77"/>
      <c r="E74" s="77"/>
      <c r="F74" s="77"/>
      <c r="G74" s="77"/>
      <c r="H74" s="77"/>
      <c r="I74" s="77"/>
      <c r="J74" s="77"/>
      <c r="K74" s="77"/>
      <c r="L74" s="9"/>
    </row>
    <row r="75" spans="1:12" ht="15">
      <c r="A75" s="9"/>
      <c r="B75" s="76" t="s">
        <v>183</v>
      </c>
      <c r="C75" s="77"/>
      <c r="D75" s="77"/>
      <c r="E75" s="77"/>
      <c r="F75" s="77"/>
      <c r="G75" s="77"/>
      <c r="H75" s="77"/>
      <c r="I75" s="77"/>
      <c r="J75" s="77"/>
      <c r="K75" s="77"/>
      <c r="L75" s="9"/>
    </row>
    <row r="76" spans="1:12" ht="15">
      <c r="A76" s="9"/>
      <c r="B76" s="76" t="s">
        <v>184</v>
      </c>
      <c r="C76" s="77"/>
      <c r="D76" s="77"/>
      <c r="E76" s="77"/>
      <c r="F76" s="77"/>
      <c r="G76" s="77"/>
      <c r="H76" s="77"/>
      <c r="I76" s="77"/>
      <c r="J76" s="77"/>
      <c r="K76" s="77"/>
      <c r="L76" s="9"/>
    </row>
    <row r="77" spans="1:12" ht="15">
      <c r="A77" s="9"/>
      <c r="B77" s="76" t="s">
        <v>243</v>
      </c>
      <c r="C77" s="77"/>
      <c r="D77" s="77"/>
      <c r="E77" s="77"/>
      <c r="F77" s="77"/>
      <c r="G77" s="77"/>
      <c r="H77" s="77"/>
      <c r="I77" s="77"/>
      <c r="J77" s="77"/>
      <c r="K77" s="77"/>
      <c r="L77" s="9"/>
    </row>
    <row r="78" spans="1:12" ht="15">
      <c r="A78" s="9"/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9"/>
    </row>
    <row r="79" spans="1:12" ht="15">
      <c r="A79" s="9" t="s">
        <v>253</v>
      </c>
      <c r="B79" s="76" t="s">
        <v>281</v>
      </c>
      <c r="C79" s="77"/>
      <c r="D79" s="77"/>
      <c r="E79" s="77"/>
      <c r="F79" s="77"/>
      <c r="G79" s="77"/>
      <c r="H79" s="77"/>
      <c r="I79" s="77"/>
      <c r="J79" s="77"/>
      <c r="K79" s="77"/>
      <c r="L79" s="9"/>
    </row>
    <row r="80" spans="1:12" ht="15">
      <c r="A80" s="9"/>
      <c r="B80" s="76" t="s">
        <v>282</v>
      </c>
      <c r="C80" s="77"/>
      <c r="D80" s="77"/>
      <c r="E80" s="77"/>
      <c r="F80" s="77"/>
      <c r="G80" s="77"/>
      <c r="H80" s="77"/>
      <c r="I80" s="77"/>
      <c r="J80" s="77"/>
      <c r="K80" s="77"/>
      <c r="L80" s="9"/>
    </row>
    <row r="81" spans="1:12" ht="15">
      <c r="A81" s="9"/>
      <c r="B81" s="76" t="s">
        <v>283</v>
      </c>
      <c r="C81" s="77"/>
      <c r="D81" s="77"/>
      <c r="E81" s="77"/>
      <c r="F81" s="77"/>
      <c r="G81" s="77"/>
      <c r="H81" s="77"/>
      <c r="I81" s="77"/>
      <c r="J81" s="77"/>
      <c r="K81" s="77"/>
      <c r="L81" s="9"/>
    </row>
    <row r="82" spans="1:12" ht="15">
      <c r="A82" s="9"/>
      <c r="B82" s="76" t="s">
        <v>284</v>
      </c>
      <c r="C82" s="77"/>
      <c r="D82" s="77"/>
      <c r="E82" s="77"/>
      <c r="F82" s="77"/>
      <c r="G82" s="77"/>
      <c r="H82" s="77"/>
      <c r="I82" s="77"/>
      <c r="J82" s="77"/>
      <c r="K82" s="77"/>
      <c r="L82" s="9"/>
    </row>
    <row r="83" spans="1:12" ht="15">
      <c r="A83" s="9"/>
      <c r="B83" s="76" t="s">
        <v>285</v>
      </c>
      <c r="C83" s="77"/>
      <c r="D83" s="77"/>
      <c r="E83" s="77"/>
      <c r="F83" s="77"/>
      <c r="G83" s="77"/>
      <c r="H83" s="77"/>
      <c r="I83" s="77"/>
      <c r="J83" s="77"/>
      <c r="K83" s="77"/>
      <c r="L83" s="9"/>
    </row>
    <row r="84" spans="1:12" ht="15">
      <c r="A84" s="9"/>
      <c r="B84" s="76"/>
      <c r="C84" s="77"/>
      <c r="D84" s="77"/>
      <c r="E84" s="77"/>
      <c r="F84" s="77"/>
      <c r="G84" s="77"/>
      <c r="H84" s="77"/>
      <c r="I84" s="77"/>
      <c r="J84" s="77"/>
      <c r="K84" s="77"/>
      <c r="L84" s="9"/>
    </row>
    <row r="85" spans="1:12" ht="15">
      <c r="A85" s="12" t="s">
        <v>141</v>
      </c>
      <c r="B85" s="12" t="s">
        <v>174</v>
      </c>
      <c r="C85" s="6"/>
      <c r="D85" s="6"/>
      <c r="E85" s="6"/>
      <c r="F85" s="6"/>
      <c r="G85" s="6"/>
      <c r="H85" s="6"/>
      <c r="I85" s="6"/>
      <c r="J85" s="6"/>
      <c r="K85" s="6"/>
      <c r="L85" s="9"/>
    </row>
    <row r="86" spans="1:12" ht="15">
      <c r="A86" s="12"/>
      <c r="B86" s="12" t="s">
        <v>142</v>
      </c>
      <c r="C86" s="6"/>
      <c r="D86" s="6"/>
      <c r="E86" s="6"/>
      <c r="F86" s="6"/>
      <c r="G86" s="6"/>
      <c r="H86" s="6"/>
      <c r="I86" s="6"/>
      <c r="J86" s="6"/>
      <c r="K86" s="6"/>
      <c r="L86" s="9"/>
    </row>
    <row r="87" spans="1:12" ht="15">
      <c r="A87" s="12"/>
      <c r="B87" s="12" t="s">
        <v>254</v>
      </c>
      <c r="C87" s="6"/>
      <c r="D87" s="6"/>
      <c r="E87" s="6"/>
      <c r="F87" s="6"/>
      <c r="G87" s="6"/>
      <c r="H87" s="6"/>
      <c r="I87" s="6"/>
      <c r="J87" s="6"/>
      <c r="K87" s="6"/>
      <c r="L87" s="9"/>
    </row>
    <row r="88" spans="1:12" ht="15">
      <c r="A88" s="12"/>
      <c r="B88" s="12" t="s">
        <v>255</v>
      </c>
      <c r="C88" s="6"/>
      <c r="D88" s="6"/>
      <c r="E88" s="6"/>
      <c r="F88" s="6"/>
      <c r="G88" s="6"/>
      <c r="H88" s="6"/>
      <c r="I88" s="6"/>
      <c r="J88" s="6"/>
      <c r="K88" s="6"/>
      <c r="L88" s="9"/>
    </row>
    <row r="89" spans="1:12" ht="15">
      <c r="A89" s="9"/>
      <c r="B89" s="6"/>
      <c r="C89" s="6"/>
      <c r="D89" s="6"/>
      <c r="E89" s="6"/>
      <c r="F89" s="6"/>
      <c r="G89" s="6"/>
      <c r="H89" s="6"/>
      <c r="I89" s="6"/>
      <c r="J89" s="6"/>
      <c r="K89" s="6"/>
      <c r="L89" s="9"/>
    </row>
    <row r="90" spans="1:12" ht="15">
      <c r="A90" s="12" t="s">
        <v>143</v>
      </c>
      <c r="B90" s="12" t="s">
        <v>117</v>
      </c>
      <c r="C90" s="6"/>
      <c r="D90" s="6"/>
      <c r="E90" s="6"/>
      <c r="F90" s="6"/>
      <c r="G90" s="6"/>
      <c r="H90" s="6"/>
      <c r="I90" s="6"/>
      <c r="J90" s="6"/>
      <c r="K90" s="6"/>
      <c r="L90" s="9"/>
    </row>
    <row r="91" spans="1:12" ht="15">
      <c r="A91" s="9"/>
      <c r="B91" s="12" t="s">
        <v>207</v>
      </c>
      <c r="C91" s="6"/>
      <c r="D91" s="6"/>
      <c r="E91" s="6"/>
      <c r="F91" s="6"/>
      <c r="G91" s="6"/>
      <c r="H91" s="6"/>
      <c r="I91" s="6"/>
      <c r="J91" s="6"/>
      <c r="K91" s="6"/>
      <c r="L91" s="9"/>
    </row>
    <row r="92" spans="1:12" ht="15">
      <c r="A92" s="9"/>
      <c r="B92" s="12" t="s">
        <v>222</v>
      </c>
      <c r="C92" s="6"/>
      <c r="D92" s="6"/>
      <c r="E92" s="6"/>
      <c r="F92" s="6"/>
      <c r="G92" s="6"/>
      <c r="H92" s="6"/>
      <c r="I92" s="6"/>
      <c r="J92" s="6"/>
      <c r="K92" s="6"/>
      <c r="L92" s="9"/>
    </row>
    <row r="93" spans="1:12" ht="15">
      <c r="A93" s="9"/>
      <c r="B93" s="140" t="s">
        <v>18</v>
      </c>
      <c r="C93" s="12" t="s">
        <v>223</v>
      </c>
      <c r="D93" s="6"/>
      <c r="E93" s="6"/>
      <c r="F93" s="6"/>
      <c r="G93" s="6"/>
      <c r="H93" s="6"/>
      <c r="I93" s="6"/>
      <c r="J93" s="6"/>
      <c r="K93" s="6"/>
      <c r="L93" s="9"/>
    </row>
    <row r="94" spans="1:12" ht="15">
      <c r="A94" s="9"/>
      <c r="B94" s="12"/>
      <c r="C94" s="43" t="s">
        <v>256</v>
      </c>
      <c r="D94" s="6"/>
      <c r="E94" s="6"/>
      <c r="F94" s="6"/>
      <c r="G94" s="6"/>
      <c r="H94" s="6"/>
      <c r="I94" s="6"/>
      <c r="J94" s="6"/>
      <c r="K94" s="6"/>
      <c r="L94" s="9"/>
    </row>
    <row r="95" spans="1:12" ht="15">
      <c r="A95" s="9"/>
      <c r="B95" s="19" t="s">
        <v>20</v>
      </c>
      <c r="C95" s="43" t="s">
        <v>224</v>
      </c>
      <c r="D95" s="6"/>
      <c r="E95" s="6"/>
      <c r="F95" s="6"/>
      <c r="G95" s="6"/>
      <c r="H95" s="6"/>
      <c r="I95" s="6"/>
      <c r="J95" s="6"/>
      <c r="K95" s="6"/>
      <c r="L95" s="9"/>
    </row>
    <row r="96" spans="1:12" ht="15">
      <c r="A96" s="9"/>
      <c r="B96" s="19"/>
      <c r="C96" s="43" t="s">
        <v>225</v>
      </c>
      <c r="D96" s="6"/>
      <c r="E96" s="6"/>
      <c r="F96" s="6"/>
      <c r="G96" s="6"/>
      <c r="H96" s="6"/>
      <c r="I96" s="6"/>
      <c r="J96" s="6"/>
      <c r="K96" s="6"/>
      <c r="L96" s="9"/>
    </row>
    <row r="97" spans="1:12" ht="15">
      <c r="A97" s="9"/>
      <c r="B97" s="19"/>
      <c r="C97" s="43" t="s">
        <v>226</v>
      </c>
      <c r="D97" s="6"/>
      <c r="E97" s="6"/>
      <c r="F97" s="6"/>
      <c r="G97" s="6"/>
      <c r="H97" s="6"/>
      <c r="I97" s="6"/>
      <c r="J97" s="6"/>
      <c r="K97" s="6"/>
      <c r="L97" s="9"/>
    </row>
    <row r="98" spans="1:12" ht="15">
      <c r="A98" s="9"/>
      <c r="B98" s="19" t="s">
        <v>22</v>
      </c>
      <c r="C98" s="43" t="s">
        <v>227</v>
      </c>
      <c r="D98" s="6"/>
      <c r="E98" s="6"/>
      <c r="F98" s="6"/>
      <c r="G98" s="6"/>
      <c r="H98" s="6"/>
      <c r="I98" s="6"/>
      <c r="J98" s="6"/>
      <c r="K98" s="6"/>
      <c r="L98" s="9"/>
    </row>
    <row r="99" spans="1:12" ht="15">
      <c r="A99" s="9"/>
      <c r="B99" s="12"/>
      <c r="C99" s="43" t="s">
        <v>228</v>
      </c>
      <c r="D99" s="6"/>
      <c r="E99" s="6"/>
      <c r="F99" s="6"/>
      <c r="G99" s="6"/>
      <c r="H99" s="6"/>
      <c r="I99" s="6"/>
      <c r="J99" s="6"/>
      <c r="K99" s="6"/>
      <c r="L99" s="9"/>
    </row>
    <row r="100" spans="1:12" ht="15">
      <c r="A100" s="9"/>
      <c r="B100" s="12"/>
      <c r="C100" s="43" t="s">
        <v>229</v>
      </c>
      <c r="D100" s="6"/>
      <c r="E100" s="6"/>
      <c r="F100" s="6"/>
      <c r="G100" s="6"/>
      <c r="H100" s="6"/>
      <c r="I100" s="6"/>
      <c r="J100" s="6"/>
      <c r="K100" s="6"/>
      <c r="L100" s="9"/>
    </row>
    <row r="101" spans="1:12" ht="15">
      <c r="A101" s="9"/>
      <c r="B101" s="12"/>
      <c r="C101" s="43"/>
      <c r="D101" s="6"/>
      <c r="E101" s="6"/>
      <c r="F101" s="6"/>
      <c r="G101" s="6"/>
      <c r="H101" s="6"/>
      <c r="I101" s="6"/>
      <c r="J101" s="6"/>
      <c r="K101" s="6"/>
      <c r="L101" s="9"/>
    </row>
    <row r="102" spans="1:12" ht="15">
      <c r="A102" s="9"/>
      <c r="B102" s="12"/>
      <c r="C102" s="43"/>
      <c r="D102" s="6"/>
      <c r="E102" s="6"/>
      <c r="F102" s="6"/>
      <c r="G102" s="6"/>
      <c r="H102" s="6"/>
      <c r="I102" s="6"/>
      <c r="J102" s="6"/>
      <c r="K102" s="6"/>
      <c r="L102" s="9"/>
    </row>
    <row r="103" spans="1:12" ht="15">
      <c r="A103" s="9"/>
      <c r="B103" s="12"/>
      <c r="C103" s="43"/>
      <c r="D103" s="6"/>
      <c r="E103" s="6"/>
      <c r="F103" s="6"/>
      <c r="G103" s="6"/>
      <c r="H103" s="6"/>
      <c r="I103" s="6"/>
      <c r="J103" s="6"/>
      <c r="K103" s="6"/>
      <c r="L103" s="9"/>
    </row>
    <row r="104" spans="1:12" ht="15">
      <c r="A104" s="9"/>
      <c r="B104" s="12"/>
      <c r="C104" s="43"/>
      <c r="D104" s="6"/>
      <c r="E104" s="6"/>
      <c r="F104" s="6"/>
      <c r="G104" s="6"/>
      <c r="H104" s="6"/>
      <c r="I104" s="6"/>
      <c r="J104" s="6"/>
      <c r="K104" s="6"/>
      <c r="L104" s="9"/>
    </row>
    <row r="105" spans="1:12" ht="15">
      <c r="A105" s="9"/>
      <c r="B105" s="12"/>
      <c r="C105" s="43"/>
      <c r="D105" s="6"/>
      <c r="E105" s="6"/>
      <c r="F105" s="6"/>
      <c r="G105" s="6"/>
      <c r="H105" s="6"/>
      <c r="I105" s="6"/>
      <c r="J105" s="6"/>
      <c r="K105" s="6"/>
      <c r="L105" s="9"/>
    </row>
    <row r="106" spans="1:12" ht="15">
      <c r="A106" s="9"/>
      <c r="B106" s="12"/>
      <c r="C106" s="43"/>
      <c r="D106" s="6"/>
      <c r="E106" s="6"/>
      <c r="F106" s="6"/>
      <c r="G106" s="6"/>
      <c r="H106" s="6"/>
      <c r="I106" s="6"/>
      <c r="J106" s="6"/>
      <c r="K106" s="6"/>
      <c r="L106" s="9"/>
    </row>
    <row r="107" spans="1:12" ht="15">
      <c r="A107" s="9"/>
      <c r="B107" s="12"/>
      <c r="C107" s="43"/>
      <c r="D107" s="6"/>
      <c r="E107" s="6"/>
      <c r="F107" s="6"/>
      <c r="G107" s="6"/>
      <c r="H107" s="6"/>
      <c r="I107" s="6"/>
      <c r="J107" s="6"/>
      <c r="K107" s="6"/>
      <c r="L107" s="9"/>
    </row>
    <row r="108" spans="1:12" ht="15">
      <c r="A108" s="9"/>
      <c r="B108" s="12"/>
      <c r="C108" s="43"/>
      <c r="D108" s="6"/>
      <c r="E108" s="6"/>
      <c r="F108" s="6"/>
      <c r="G108" s="6"/>
      <c r="H108" s="6"/>
      <c r="I108" s="6"/>
      <c r="J108" s="6"/>
      <c r="K108" s="6"/>
      <c r="L108" s="9"/>
    </row>
    <row r="109" spans="1:12" ht="15">
      <c r="A109" s="46" t="s">
        <v>122</v>
      </c>
      <c r="B109" s="12"/>
      <c r="C109" s="43"/>
      <c r="D109" s="6"/>
      <c r="E109" s="6"/>
      <c r="F109" s="6"/>
      <c r="G109" s="6"/>
      <c r="H109" s="6"/>
      <c r="I109" s="6"/>
      <c r="J109" s="6"/>
      <c r="K109" s="6"/>
      <c r="L109" s="9"/>
    </row>
    <row r="110" spans="1:12" ht="15">
      <c r="A110" s="47" t="s">
        <v>193</v>
      </c>
      <c r="B110" s="12"/>
      <c r="C110" s="43"/>
      <c r="D110" s="6"/>
      <c r="E110" s="6"/>
      <c r="F110" s="6"/>
      <c r="G110" s="6"/>
      <c r="H110" s="6"/>
      <c r="I110" s="6"/>
      <c r="J110" s="6"/>
      <c r="K110" s="6"/>
      <c r="L110" s="9"/>
    </row>
    <row r="111" spans="1:12" ht="15">
      <c r="A111" s="48" t="s">
        <v>194</v>
      </c>
      <c r="B111" s="12"/>
      <c r="C111" s="43"/>
      <c r="D111" s="6"/>
      <c r="E111" s="6"/>
      <c r="F111" s="6"/>
      <c r="G111" s="6"/>
      <c r="H111" s="6"/>
      <c r="I111" s="6"/>
      <c r="J111" s="6"/>
      <c r="K111" s="6"/>
      <c r="L111" s="9"/>
    </row>
    <row r="112" spans="1:12" ht="15">
      <c r="A112" s="46" t="s">
        <v>104</v>
      </c>
      <c r="B112" s="12"/>
      <c r="C112" s="43"/>
      <c r="D112" s="6"/>
      <c r="E112" s="6"/>
      <c r="F112" s="6"/>
      <c r="G112" s="6"/>
      <c r="H112" s="6"/>
      <c r="I112" s="6"/>
      <c r="J112" s="6"/>
      <c r="K112" s="6"/>
      <c r="L112" s="9"/>
    </row>
    <row r="113" spans="1:12" ht="15">
      <c r="A113" s="9"/>
      <c r="B113" s="12"/>
      <c r="C113" s="43"/>
      <c r="D113" s="6"/>
      <c r="E113" s="6"/>
      <c r="F113" s="6"/>
      <c r="G113" s="6"/>
      <c r="H113" s="6"/>
      <c r="I113" s="6"/>
      <c r="J113" s="6"/>
      <c r="K113" s="6"/>
      <c r="L113" s="9"/>
    </row>
    <row r="114" spans="1:12" ht="15">
      <c r="A114" s="12" t="s">
        <v>144</v>
      </c>
      <c r="B114" s="43" t="s">
        <v>175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5">
      <c r="A115" s="9"/>
      <c r="B115" s="9" t="s">
        <v>145</v>
      </c>
      <c r="C115" s="9"/>
      <c r="D115" s="9"/>
      <c r="E115" s="9"/>
      <c r="F115" s="9"/>
      <c r="G115" s="9"/>
      <c r="H115" s="9"/>
      <c r="I115" s="9"/>
      <c r="J115" s="39" t="s">
        <v>16</v>
      </c>
      <c r="K115" s="9"/>
      <c r="L115" s="9"/>
    </row>
    <row r="116" spans="1:12" ht="15">
      <c r="A116" s="9"/>
      <c r="B116" s="9"/>
      <c r="C116" s="9" t="s">
        <v>146</v>
      </c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5">
      <c r="A117" s="9"/>
      <c r="B117" s="9"/>
      <c r="C117" s="9"/>
      <c r="D117" s="9" t="s">
        <v>147</v>
      </c>
      <c r="E117" s="9"/>
      <c r="F117" s="9"/>
      <c r="G117" s="9"/>
      <c r="H117" s="9"/>
      <c r="I117" s="9"/>
      <c r="J117" s="95">
        <v>376520</v>
      </c>
      <c r="K117" s="9"/>
      <c r="L117" s="9"/>
    </row>
    <row r="118" spans="1:12" ht="15">
      <c r="A118" s="9"/>
      <c r="B118" s="9"/>
      <c r="C118" s="9"/>
      <c r="D118" s="9" t="s">
        <v>230</v>
      </c>
      <c r="E118" s="9"/>
      <c r="F118" s="9"/>
      <c r="G118" s="9"/>
      <c r="H118" s="9"/>
      <c r="I118" s="73" t="s">
        <v>66</v>
      </c>
      <c r="J118" s="96">
        <v>44918</v>
      </c>
      <c r="K118" s="9"/>
      <c r="L118" s="9"/>
    </row>
    <row r="119" spans="1:12" ht="15">
      <c r="A119" s="9"/>
      <c r="B119" s="9"/>
      <c r="C119" s="9"/>
      <c r="D119" s="9" t="s">
        <v>231</v>
      </c>
      <c r="E119" s="9"/>
      <c r="F119" s="9"/>
      <c r="G119" s="9"/>
      <c r="H119" s="9"/>
      <c r="I119" s="73" t="s">
        <v>66</v>
      </c>
      <c r="J119" s="96">
        <v>2904</v>
      </c>
      <c r="K119" s="9"/>
      <c r="L119" s="9"/>
    </row>
    <row r="120" spans="1:12" ht="15">
      <c r="A120" s="9"/>
      <c r="B120" s="9"/>
      <c r="C120" s="9"/>
      <c r="D120" s="9" t="s">
        <v>232</v>
      </c>
      <c r="E120" s="9"/>
      <c r="F120" s="9"/>
      <c r="G120" s="9"/>
      <c r="H120" s="9"/>
      <c r="I120" s="73" t="s">
        <v>66</v>
      </c>
      <c r="J120" s="96">
        <v>1376</v>
      </c>
      <c r="K120" s="9"/>
      <c r="L120" s="9"/>
    </row>
    <row r="121" spans="1:12" ht="15">
      <c r="A121" s="9"/>
      <c r="B121" s="9"/>
      <c r="C121" s="9"/>
      <c r="D121" s="9" t="s">
        <v>233</v>
      </c>
      <c r="E121" s="9"/>
      <c r="F121" s="9"/>
      <c r="G121" s="9"/>
      <c r="H121" s="9"/>
      <c r="I121" s="9" t="s">
        <v>66</v>
      </c>
      <c r="J121" s="96">
        <v>1083</v>
      </c>
      <c r="K121" s="9"/>
      <c r="L121" s="9"/>
    </row>
    <row r="122" spans="1:12" ht="15">
      <c r="A122" s="9"/>
      <c r="B122" s="9"/>
      <c r="C122" s="9"/>
      <c r="D122" s="9" t="s">
        <v>234</v>
      </c>
      <c r="E122" s="9"/>
      <c r="F122" s="9"/>
      <c r="G122" s="9"/>
      <c r="H122" s="9"/>
      <c r="I122" s="73" t="s">
        <v>66</v>
      </c>
      <c r="J122" s="96">
        <v>148</v>
      </c>
      <c r="K122" s="9"/>
      <c r="L122" s="9"/>
    </row>
    <row r="123" spans="1:12" ht="15">
      <c r="A123" s="9"/>
      <c r="B123" s="9"/>
      <c r="C123" s="9"/>
      <c r="D123" s="9"/>
      <c r="E123" s="9"/>
      <c r="F123" s="9"/>
      <c r="G123" s="9"/>
      <c r="H123" s="9"/>
      <c r="I123" s="9"/>
      <c r="J123" s="98">
        <f>SUM(J117:J122)</f>
        <v>426949</v>
      </c>
      <c r="K123" s="9"/>
      <c r="L123" s="9"/>
    </row>
    <row r="124" spans="1:12" ht="15">
      <c r="A124" s="9"/>
      <c r="B124" s="9"/>
      <c r="C124" s="9" t="s">
        <v>148</v>
      </c>
      <c r="D124" s="9"/>
      <c r="E124" s="9"/>
      <c r="F124" s="9"/>
      <c r="G124" s="9"/>
      <c r="H124" s="9"/>
      <c r="I124" s="9"/>
      <c r="J124" s="96"/>
      <c r="K124" s="9"/>
      <c r="L124" s="9"/>
    </row>
    <row r="125" spans="1:12" ht="15">
      <c r="A125" s="9"/>
      <c r="B125" s="9"/>
      <c r="C125" s="9"/>
      <c r="D125" s="9" t="s">
        <v>147</v>
      </c>
      <c r="E125" s="9"/>
      <c r="F125" s="9"/>
      <c r="G125" s="9"/>
      <c r="H125" s="9"/>
      <c r="I125" s="9"/>
      <c r="J125" s="96">
        <v>106</v>
      </c>
      <c r="K125" s="9"/>
      <c r="L125" s="9"/>
    </row>
    <row r="126" spans="1:12" ht="15">
      <c r="A126" s="9"/>
      <c r="B126" s="9"/>
      <c r="C126" s="9"/>
      <c r="D126" s="9" t="s">
        <v>235</v>
      </c>
      <c r="E126" s="9"/>
      <c r="F126" s="9"/>
      <c r="G126" s="9"/>
      <c r="H126" s="9"/>
      <c r="I126" s="9" t="s">
        <v>66</v>
      </c>
      <c r="J126" s="97">
        <v>2819</v>
      </c>
      <c r="K126" s="9"/>
      <c r="L126" s="9"/>
    </row>
    <row r="127" spans="1:12" ht="15">
      <c r="A127" s="9"/>
      <c r="B127" s="9"/>
      <c r="C127" s="9"/>
      <c r="D127" s="9"/>
      <c r="E127" s="9"/>
      <c r="F127" s="9"/>
      <c r="G127" s="9"/>
      <c r="H127" s="9"/>
      <c r="I127" s="9"/>
      <c r="J127" s="97">
        <f>SUM(J125:J126)</f>
        <v>2925</v>
      </c>
      <c r="K127" s="9"/>
      <c r="L127" s="9"/>
    </row>
    <row r="128" spans="1:12" ht="15">
      <c r="A128" s="9"/>
      <c r="B128" s="9"/>
      <c r="C128" s="9"/>
      <c r="D128" s="9"/>
      <c r="E128" s="9"/>
      <c r="F128" s="9"/>
      <c r="G128" s="9"/>
      <c r="H128" s="9"/>
      <c r="I128" s="9"/>
      <c r="J128" s="141">
        <f>+J123+J127</f>
        <v>429874</v>
      </c>
      <c r="K128" s="9"/>
      <c r="L128" s="9"/>
    </row>
    <row r="129" spans="1:12" ht="15">
      <c r="A129" s="9"/>
      <c r="B129" s="9" t="s">
        <v>149</v>
      </c>
      <c r="C129" s="9"/>
      <c r="D129" s="9"/>
      <c r="E129" s="9"/>
      <c r="F129" s="9"/>
      <c r="G129" s="9"/>
      <c r="H129" s="9"/>
      <c r="I129" s="9"/>
      <c r="J129" s="94"/>
      <c r="K129" s="9"/>
      <c r="L129" s="9"/>
    </row>
    <row r="130" spans="1:12" ht="15">
      <c r="A130" s="9"/>
      <c r="B130" s="9"/>
      <c r="C130" s="9" t="s">
        <v>146</v>
      </c>
      <c r="D130" s="9"/>
      <c r="E130" s="9"/>
      <c r="F130" s="9"/>
      <c r="G130" s="9"/>
      <c r="H130" s="9"/>
      <c r="I130" s="9"/>
      <c r="J130" s="94"/>
      <c r="K130" s="9"/>
      <c r="L130" s="9"/>
    </row>
    <row r="131" spans="1:12" ht="15">
      <c r="A131" s="9"/>
      <c r="B131" s="9"/>
      <c r="C131" s="9"/>
      <c r="D131" s="9" t="s">
        <v>147</v>
      </c>
      <c r="E131" s="9"/>
      <c r="F131" s="9"/>
      <c r="G131" s="9"/>
      <c r="H131" s="9"/>
      <c r="I131" s="9"/>
      <c r="J131" s="95">
        <v>541637</v>
      </c>
      <c r="K131" s="9"/>
      <c r="L131" s="9"/>
    </row>
    <row r="132" spans="1:12" ht="15">
      <c r="A132" s="9"/>
      <c r="B132" s="9"/>
      <c r="C132" s="9"/>
      <c r="D132" s="9" t="s">
        <v>236</v>
      </c>
      <c r="E132" s="9"/>
      <c r="F132" s="9"/>
      <c r="G132" s="9"/>
      <c r="H132" s="9"/>
      <c r="I132" s="9" t="s">
        <v>66</v>
      </c>
      <c r="J132" s="96">
        <v>22744</v>
      </c>
      <c r="K132" s="9"/>
      <c r="L132" s="9"/>
    </row>
    <row r="133" spans="1:12" ht="15">
      <c r="A133" s="9"/>
      <c r="B133" s="9"/>
      <c r="C133" s="9"/>
      <c r="D133" s="9" t="s">
        <v>237</v>
      </c>
      <c r="E133" s="9"/>
      <c r="F133" s="9"/>
      <c r="G133" s="9"/>
      <c r="H133" s="9"/>
      <c r="I133" s="9" t="s">
        <v>66</v>
      </c>
      <c r="J133" s="96">
        <v>1231</v>
      </c>
      <c r="K133" s="9"/>
      <c r="L133" s="9"/>
    </row>
    <row r="134" spans="1:12" ht="15">
      <c r="A134" s="9"/>
      <c r="B134" s="9"/>
      <c r="C134" s="9"/>
      <c r="D134" s="9" t="s">
        <v>238</v>
      </c>
      <c r="E134" s="9"/>
      <c r="F134" s="9"/>
      <c r="G134" s="9"/>
      <c r="H134" s="9"/>
      <c r="I134" s="73" t="s">
        <v>66</v>
      </c>
      <c r="J134" s="96">
        <v>1520</v>
      </c>
      <c r="K134" s="9"/>
      <c r="L134" s="9"/>
    </row>
    <row r="135" spans="1:12" ht="15">
      <c r="A135" s="9"/>
      <c r="B135" s="9"/>
      <c r="C135" s="9"/>
      <c r="D135" s="9" t="s">
        <v>239</v>
      </c>
      <c r="E135" s="9"/>
      <c r="F135" s="9"/>
      <c r="G135" s="9"/>
      <c r="H135" s="9"/>
      <c r="I135" s="73" t="s">
        <v>66</v>
      </c>
      <c r="J135" s="96">
        <v>2664</v>
      </c>
      <c r="K135" s="9"/>
      <c r="L135" s="9"/>
    </row>
    <row r="136" spans="1:12" ht="15">
      <c r="A136" s="9"/>
      <c r="B136" s="9"/>
      <c r="C136" s="9"/>
      <c r="D136" s="9" t="s">
        <v>240</v>
      </c>
      <c r="E136" s="9"/>
      <c r="F136" s="9"/>
      <c r="G136" s="9"/>
      <c r="H136" s="9"/>
      <c r="I136" s="9" t="s">
        <v>66</v>
      </c>
      <c r="J136" s="97">
        <v>656</v>
      </c>
      <c r="K136" s="9"/>
      <c r="L136" s="9"/>
    </row>
    <row r="137" spans="1:12" ht="15">
      <c r="A137" s="9"/>
      <c r="B137" s="9"/>
      <c r="C137" s="9"/>
      <c r="D137" s="9"/>
      <c r="E137" s="9"/>
      <c r="F137" s="9"/>
      <c r="G137" s="9"/>
      <c r="H137" s="9"/>
      <c r="I137" s="9"/>
      <c r="J137" s="97">
        <f>SUM(J131:J136)</f>
        <v>570452</v>
      </c>
      <c r="K137" s="9"/>
      <c r="L137" s="9"/>
    </row>
    <row r="138" spans="1:12" ht="15.75" thickBot="1">
      <c r="A138" s="9"/>
      <c r="B138" s="9" t="s">
        <v>150</v>
      </c>
      <c r="C138" s="9"/>
      <c r="D138" s="9"/>
      <c r="E138" s="9"/>
      <c r="F138" s="9"/>
      <c r="G138" s="9"/>
      <c r="H138" s="9"/>
      <c r="I138" s="9"/>
      <c r="J138" s="111">
        <f>+J128+J137</f>
        <v>1000326</v>
      </c>
      <c r="K138" s="9"/>
      <c r="L138" s="9"/>
    </row>
    <row r="139" spans="1:12" ht="15">
      <c r="A139" s="9"/>
      <c r="B139" s="102" t="s">
        <v>208</v>
      </c>
      <c r="C139" s="9"/>
      <c r="D139" s="9"/>
      <c r="E139" s="9"/>
      <c r="F139" s="9"/>
      <c r="G139" s="9"/>
      <c r="H139" s="9"/>
      <c r="I139" s="9"/>
      <c r="J139" s="72"/>
      <c r="K139" s="9"/>
      <c r="L139" s="9"/>
    </row>
    <row r="140" spans="1:12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">
      <c r="A141" s="12" t="s">
        <v>151</v>
      </c>
      <c r="B141" s="12" t="s">
        <v>288</v>
      </c>
      <c r="C141" s="6"/>
      <c r="D141" s="6"/>
      <c r="E141" s="6"/>
      <c r="F141" s="6"/>
      <c r="G141" s="6"/>
      <c r="H141" s="6"/>
      <c r="I141" s="6"/>
      <c r="J141" s="6"/>
      <c r="K141" s="6"/>
      <c r="L141" s="9"/>
    </row>
    <row r="142" spans="1:12" ht="15">
      <c r="A142" s="9"/>
      <c r="B142" s="12" t="s">
        <v>289</v>
      </c>
      <c r="C142" s="6"/>
      <c r="D142" s="6"/>
      <c r="E142" s="6"/>
      <c r="F142" s="6"/>
      <c r="G142" s="6"/>
      <c r="H142" s="6"/>
      <c r="I142" s="6"/>
      <c r="J142" s="6"/>
      <c r="K142" s="6"/>
      <c r="L142" s="9"/>
    </row>
    <row r="143" spans="1:12" ht="15">
      <c r="A143" s="9"/>
      <c r="B143" s="12" t="s">
        <v>290</v>
      </c>
      <c r="C143" s="6"/>
      <c r="D143" s="6"/>
      <c r="E143" s="6"/>
      <c r="F143" s="6"/>
      <c r="G143" s="6"/>
      <c r="H143" s="6"/>
      <c r="I143" s="6"/>
      <c r="J143" s="6"/>
      <c r="K143" s="6"/>
      <c r="L143" s="9"/>
    </row>
    <row r="144" spans="1:12" ht="15">
      <c r="A144" s="9"/>
      <c r="B144" s="12" t="s">
        <v>291</v>
      </c>
      <c r="C144" s="6"/>
      <c r="D144" s="6"/>
      <c r="E144" s="6"/>
      <c r="F144" s="6"/>
      <c r="G144" s="6"/>
      <c r="H144" s="6"/>
      <c r="I144" s="6"/>
      <c r="J144" s="6"/>
      <c r="K144" s="6"/>
      <c r="L144" s="9"/>
    </row>
    <row r="145" spans="1:12" ht="15">
      <c r="A145" s="9"/>
      <c r="B145" s="12" t="s">
        <v>292</v>
      </c>
      <c r="C145" s="6"/>
      <c r="D145" s="6"/>
      <c r="E145" s="6"/>
      <c r="F145" s="6"/>
      <c r="G145" s="6"/>
      <c r="H145" s="6"/>
      <c r="I145" s="6"/>
      <c r="J145" s="6"/>
      <c r="K145" s="6"/>
      <c r="L145" s="9"/>
    </row>
    <row r="146" spans="1:12" ht="15">
      <c r="A146" s="9"/>
      <c r="B146" s="12"/>
      <c r="C146" s="6"/>
      <c r="D146" s="6"/>
      <c r="E146" s="6"/>
      <c r="F146" s="6"/>
      <c r="G146" s="6"/>
      <c r="H146" s="6"/>
      <c r="I146" s="6"/>
      <c r="J146" s="6"/>
      <c r="K146" s="6"/>
      <c r="L146" s="9"/>
    </row>
    <row r="147" spans="1:12" ht="15">
      <c r="A147" s="9"/>
      <c r="B147" s="12"/>
      <c r="C147" s="6"/>
      <c r="D147" s="6"/>
      <c r="E147" s="6"/>
      <c r="F147" s="6"/>
      <c r="G147" s="6"/>
      <c r="H147" s="6"/>
      <c r="I147" s="6"/>
      <c r="J147" s="6"/>
      <c r="K147" s="6"/>
      <c r="L147" s="9"/>
    </row>
    <row r="148" spans="1:12" ht="15">
      <c r="A148" s="12" t="s">
        <v>98</v>
      </c>
      <c r="B148" s="12" t="s">
        <v>176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5">
      <c r="A150" s="12" t="s">
        <v>99</v>
      </c>
      <c r="B150" s="12" t="s">
        <v>177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5">
      <c r="A151" s="12"/>
      <c r="B151" s="12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3.5" customHeight="1">
      <c r="A152" s="12"/>
      <c r="B152" s="12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3.5" customHeight="1">
      <c r="A153" s="12"/>
      <c r="B153" s="12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5">
      <c r="A154" s="9"/>
      <c r="B154" s="3"/>
      <c r="C154" s="3"/>
      <c r="D154" s="3"/>
      <c r="E154" s="3"/>
      <c r="F154" s="3"/>
      <c r="G154" s="3"/>
      <c r="H154" s="99"/>
      <c r="I154" s="3"/>
      <c r="J154" s="99"/>
      <c r="K154" s="9"/>
      <c r="L154" s="9"/>
    </row>
    <row r="155" spans="1:12" ht="15">
      <c r="A155" s="9"/>
      <c r="B155" s="3"/>
      <c r="C155" s="3"/>
      <c r="D155" s="3"/>
      <c r="E155" s="3"/>
      <c r="F155" s="3"/>
      <c r="G155" s="3"/>
      <c r="H155" s="99"/>
      <c r="I155" s="3"/>
      <c r="J155" s="99"/>
      <c r="K155" s="9"/>
      <c r="L155" s="9"/>
    </row>
    <row r="156" spans="1:12" ht="15">
      <c r="A156" s="9"/>
      <c r="B156" s="3"/>
      <c r="C156" s="3"/>
      <c r="D156" s="3"/>
      <c r="E156" s="3"/>
      <c r="F156" s="3"/>
      <c r="G156" s="3"/>
      <c r="H156" s="99"/>
      <c r="I156" s="3"/>
      <c r="J156" s="99"/>
      <c r="K156" s="9"/>
      <c r="L156" s="9"/>
    </row>
    <row r="157" spans="1:12" ht="15">
      <c r="A157" s="9"/>
      <c r="B157" s="3"/>
      <c r="C157" s="3"/>
      <c r="D157" s="3"/>
      <c r="E157" s="3"/>
      <c r="F157" s="3"/>
      <c r="G157" s="3"/>
      <c r="H157" s="99"/>
      <c r="I157" s="3"/>
      <c r="J157" s="99"/>
      <c r="K157" s="9"/>
      <c r="L157" s="9"/>
    </row>
    <row r="158" spans="1:12" ht="15">
      <c r="A158" s="9"/>
      <c r="B158" s="3"/>
      <c r="C158" s="3"/>
      <c r="D158" s="3"/>
      <c r="E158" s="3"/>
      <c r="F158" s="3"/>
      <c r="G158" s="3"/>
      <c r="H158" s="99"/>
      <c r="I158" s="3"/>
      <c r="J158" s="99"/>
      <c r="K158" s="9"/>
      <c r="L158" s="9"/>
    </row>
    <row r="159" spans="1:12" ht="15">
      <c r="A159" s="9"/>
      <c r="B159" s="3"/>
      <c r="C159" s="3"/>
      <c r="D159" s="3"/>
      <c r="E159" s="3"/>
      <c r="F159" s="3"/>
      <c r="G159" s="3"/>
      <c r="H159" s="99"/>
      <c r="I159" s="3"/>
      <c r="J159" s="99"/>
      <c r="K159" s="9"/>
      <c r="L159" s="9"/>
    </row>
    <row r="160" spans="1:12" ht="15">
      <c r="A160" s="9"/>
      <c r="B160" s="3"/>
      <c r="C160" s="3"/>
      <c r="D160" s="3"/>
      <c r="E160" s="3"/>
      <c r="F160" s="3"/>
      <c r="G160" s="3"/>
      <c r="H160" s="99"/>
      <c r="I160" s="3"/>
      <c r="J160" s="99"/>
      <c r="K160" s="9"/>
      <c r="L160" s="9"/>
    </row>
    <row r="161" spans="1:12" ht="15">
      <c r="A161" s="9"/>
      <c r="B161" s="3"/>
      <c r="C161" s="3"/>
      <c r="D161" s="3"/>
      <c r="E161" s="3"/>
      <c r="F161" s="3"/>
      <c r="G161" s="3"/>
      <c r="H161" s="99"/>
      <c r="I161" s="3"/>
      <c r="J161" s="99"/>
      <c r="K161" s="9"/>
      <c r="L161" s="9"/>
    </row>
    <row r="162" spans="1:12" ht="15">
      <c r="A162" s="46" t="s">
        <v>122</v>
      </c>
      <c r="B162" s="3"/>
      <c r="C162" s="3"/>
      <c r="D162" s="3"/>
      <c r="E162" s="3"/>
      <c r="F162" s="3"/>
      <c r="G162" s="3"/>
      <c r="H162" s="99"/>
      <c r="I162" s="3"/>
      <c r="J162" s="99"/>
      <c r="K162" s="9"/>
      <c r="L162" s="9"/>
    </row>
    <row r="163" spans="1:12" ht="15">
      <c r="A163" s="47" t="s">
        <v>193</v>
      </c>
      <c r="B163" s="3"/>
      <c r="C163" s="3"/>
      <c r="D163" s="3"/>
      <c r="E163" s="3"/>
      <c r="F163" s="3"/>
      <c r="G163" s="3"/>
      <c r="H163" s="99"/>
      <c r="I163" s="3"/>
      <c r="J163" s="99"/>
      <c r="K163" s="9"/>
      <c r="L163" s="9"/>
    </row>
    <row r="164" spans="1:12" ht="15">
      <c r="A164" s="48" t="s">
        <v>194</v>
      </c>
      <c r="B164" s="3"/>
      <c r="C164" s="3"/>
      <c r="D164" s="3"/>
      <c r="E164" s="3"/>
      <c r="F164" s="3"/>
      <c r="G164" s="3"/>
      <c r="H164" s="99"/>
      <c r="I164" s="3"/>
      <c r="J164" s="99"/>
      <c r="K164" s="9"/>
      <c r="L164" s="9"/>
    </row>
    <row r="165" spans="1:12" ht="15">
      <c r="A165" s="46" t="s">
        <v>118</v>
      </c>
      <c r="B165" s="3"/>
      <c r="C165" s="3"/>
      <c r="D165" s="3"/>
      <c r="E165" s="3"/>
      <c r="F165" s="3"/>
      <c r="G165" s="3"/>
      <c r="H165" s="99"/>
      <c r="I165" s="3"/>
      <c r="J165" s="99"/>
      <c r="K165" s="9"/>
      <c r="L165" s="9"/>
    </row>
    <row r="166" spans="1:12" ht="15">
      <c r="A166" s="12"/>
      <c r="B166" s="3"/>
      <c r="C166" s="3"/>
      <c r="D166" s="3"/>
      <c r="E166" s="3"/>
      <c r="F166" s="3"/>
      <c r="G166" s="3"/>
      <c r="H166" s="99"/>
      <c r="I166" s="3"/>
      <c r="J166" s="99"/>
      <c r="K166" s="9"/>
      <c r="L166" s="9"/>
    </row>
    <row r="167" spans="1:12" ht="15">
      <c r="A167" s="46" t="s">
        <v>97</v>
      </c>
      <c r="B167" s="3"/>
      <c r="C167" s="3"/>
      <c r="D167" s="3"/>
      <c r="E167" s="3"/>
      <c r="F167" s="3"/>
      <c r="G167" s="3"/>
      <c r="H167" s="99"/>
      <c r="I167" s="3"/>
      <c r="J167" s="99"/>
      <c r="K167" s="9"/>
      <c r="L167" s="9"/>
    </row>
    <row r="168" spans="1:12" ht="15">
      <c r="A168" s="9"/>
      <c r="B168" s="3"/>
      <c r="C168" s="3"/>
      <c r="D168" s="3"/>
      <c r="E168" s="3"/>
      <c r="F168" s="3"/>
      <c r="G168" s="3"/>
      <c r="H168" s="99"/>
      <c r="I168" s="3"/>
      <c r="J168" s="99"/>
      <c r="K168" s="9"/>
      <c r="L168" s="9"/>
    </row>
    <row r="169" spans="1:12" ht="15">
      <c r="A169" s="12" t="s">
        <v>100</v>
      </c>
      <c r="B169" s="12" t="s">
        <v>209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5">
      <c r="A170" s="12"/>
      <c r="B170" s="12" t="s">
        <v>152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">
      <c r="A171" s="9"/>
      <c r="B171" s="3"/>
      <c r="C171" s="3"/>
      <c r="D171" s="3"/>
      <c r="E171" s="3"/>
      <c r="F171" s="3"/>
      <c r="G171" s="3"/>
      <c r="H171" s="99" t="s">
        <v>153</v>
      </c>
      <c r="I171" s="3"/>
      <c r="J171" s="99" t="s">
        <v>101</v>
      </c>
      <c r="K171" s="9"/>
      <c r="L171" s="9"/>
    </row>
    <row r="172" spans="1:12" ht="15">
      <c r="A172" s="9"/>
      <c r="B172" s="100" t="s">
        <v>154</v>
      </c>
      <c r="C172" s="3"/>
      <c r="D172" s="3"/>
      <c r="E172" s="3"/>
      <c r="F172" s="101" t="s">
        <v>19</v>
      </c>
      <c r="G172" s="100"/>
      <c r="H172" s="101" t="s">
        <v>102</v>
      </c>
      <c r="I172" s="100"/>
      <c r="J172" s="101" t="s">
        <v>103</v>
      </c>
      <c r="K172" s="9"/>
      <c r="L172" s="9"/>
    </row>
    <row r="173" spans="1:12" ht="15">
      <c r="A173" s="9"/>
      <c r="B173" s="3"/>
      <c r="C173" s="3"/>
      <c r="D173" s="3"/>
      <c r="E173" s="3"/>
      <c r="F173" s="99" t="s">
        <v>16</v>
      </c>
      <c r="G173" s="3"/>
      <c r="H173" s="99" t="s">
        <v>16</v>
      </c>
      <c r="I173" s="3"/>
      <c r="J173" s="99" t="s">
        <v>16</v>
      </c>
      <c r="K173" s="9"/>
      <c r="L173" s="9"/>
    </row>
    <row r="174" spans="1:12" ht="15">
      <c r="A174" s="9"/>
      <c r="B174" s="3"/>
      <c r="C174" s="3"/>
      <c r="D174" s="3"/>
      <c r="E174" s="3"/>
      <c r="F174" s="3"/>
      <c r="G174" s="3"/>
      <c r="H174" s="3"/>
      <c r="I174" s="3"/>
      <c r="J174" s="3"/>
      <c r="K174" s="9"/>
      <c r="L174" s="9"/>
    </row>
    <row r="175" spans="1:12" ht="15">
      <c r="A175" s="9"/>
      <c r="B175" s="14" t="s">
        <v>155</v>
      </c>
      <c r="C175" s="3"/>
      <c r="D175" s="3"/>
      <c r="E175" s="3"/>
      <c r="F175" s="106">
        <v>2399319</v>
      </c>
      <c r="G175" s="106"/>
      <c r="H175" s="108">
        <v>403119</v>
      </c>
      <c r="I175" s="106"/>
      <c r="J175" s="108">
        <v>1882176</v>
      </c>
      <c r="K175" s="9"/>
      <c r="L175" s="9"/>
    </row>
    <row r="176" spans="1:12" ht="15">
      <c r="A176" s="9"/>
      <c r="B176" s="14" t="s">
        <v>156</v>
      </c>
      <c r="C176" s="3"/>
      <c r="D176" s="3"/>
      <c r="E176" s="3"/>
      <c r="F176" s="106">
        <v>134450</v>
      </c>
      <c r="G176" s="106"/>
      <c r="H176" s="108">
        <v>-4819</v>
      </c>
      <c r="I176" s="106"/>
      <c r="J176" s="108">
        <v>1985381</v>
      </c>
      <c r="K176" s="9"/>
      <c r="L176" s="9"/>
    </row>
    <row r="177" spans="1:12" ht="15">
      <c r="A177" s="9"/>
      <c r="B177" s="14" t="s">
        <v>157</v>
      </c>
      <c r="C177" s="3"/>
      <c r="D177" s="3"/>
      <c r="E177" s="3"/>
      <c r="F177" s="106">
        <v>304147</v>
      </c>
      <c r="G177" s="106"/>
      <c r="H177" s="108">
        <v>-9426</v>
      </c>
      <c r="I177" s="106"/>
      <c r="J177" s="108">
        <v>1571862</v>
      </c>
      <c r="K177" s="9"/>
      <c r="L177" s="9"/>
    </row>
    <row r="178" spans="1:12" ht="15">
      <c r="A178" s="9"/>
      <c r="B178" s="14" t="s">
        <v>158</v>
      </c>
      <c r="C178" s="3"/>
      <c r="D178" s="3"/>
      <c r="E178" s="3"/>
      <c r="F178" s="146">
        <v>0</v>
      </c>
      <c r="G178" s="106"/>
      <c r="H178" s="109">
        <v>-131</v>
      </c>
      <c r="I178" s="106"/>
      <c r="J178" s="108">
        <v>256144</v>
      </c>
      <c r="K178" s="9"/>
      <c r="L178" s="9"/>
    </row>
    <row r="179" spans="1:13" ht="15">
      <c r="A179" s="9"/>
      <c r="B179" s="14" t="s">
        <v>192</v>
      </c>
      <c r="C179" s="3"/>
      <c r="D179" s="3"/>
      <c r="E179" s="3"/>
      <c r="F179" s="147">
        <v>0</v>
      </c>
      <c r="G179" s="106"/>
      <c r="H179" s="143">
        <v>-59129</v>
      </c>
      <c r="I179" s="106"/>
      <c r="J179" s="144">
        <v>1237237</v>
      </c>
      <c r="K179" s="9"/>
      <c r="L179" s="9"/>
      <c r="M179" t="s">
        <v>167</v>
      </c>
    </row>
    <row r="180" spans="1:13" ht="15">
      <c r="A180" s="9"/>
      <c r="B180" s="3"/>
      <c r="C180" s="3"/>
      <c r="D180" s="3"/>
      <c r="E180" s="3"/>
      <c r="F180" s="142">
        <f>SUM(F175:F179)</f>
        <v>2837916</v>
      </c>
      <c r="G180" s="125"/>
      <c r="H180" s="142">
        <f>SUM(H175:H179)</f>
        <v>329614</v>
      </c>
      <c r="I180" s="125"/>
      <c r="J180" s="142">
        <f>SUM(J175:J179)</f>
        <v>6932800</v>
      </c>
      <c r="K180" s="9"/>
      <c r="L180" s="9"/>
      <c r="M180">
        <f>+'BS'!H41+'BS'!H37</f>
        <v>6932800</v>
      </c>
    </row>
    <row r="181" spans="1:12" ht="15">
      <c r="A181" s="12"/>
      <c r="B181" s="14" t="s">
        <v>32</v>
      </c>
      <c r="C181" s="3"/>
      <c r="D181" s="3"/>
      <c r="E181" s="3"/>
      <c r="F181" s="148">
        <v>0</v>
      </c>
      <c r="G181" s="3"/>
      <c r="H181" s="106">
        <v>-23131</v>
      </c>
      <c r="I181" s="3"/>
      <c r="J181" s="146">
        <v>0</v>
      </c>
      <c r="K181" s="9"/>
      <c r="L181" s="9"/>
    </row>
    <row r="182" spans="1:12" ht="15.75" thickBot="1">
      <c r="A182" s="12"/>
      <c r="B182" s="14"/>
      <c r="C182" s="3"/>
      <c r="D182" s="3"/>
      <c r="E182" s="3"/>
      <c r="F182" s="145">
        <f>+F180+F181</f>
        <v>2837916</v>
      </c>
      <c r="G182" s="3"/>
      <c r="H182" s="145">
        <f>+H180+H181</f>
        <v>306483</v>
      </c>
      <c r="I182" s="3"/>
      <c r="J182" s="145">
        <f>+J180+J181</f>
        <v>6932800</v>
      </c>
      <c r="K182" s="9"/>
      <c r="L182" s="9"/>
    </row>
    <row r="183" spans="1:12" ht="15">
      <c r="A183" s="12"/>
      <c r="B183" s="14"/>
      <c r="C183" s="3"/>
      <c r="D183" s="3"/>
      <c r="E183" s="3"/>
      <c r="F183" s="125"/>
      <c r="G183" s="3"/>
      <c r="H183" s="125"/>
      <c r="I183" s="3"/>
      <c r="J183" s="125"/>
      <c r="K183" s="9"/>
      <c r="L183" s="9"/>
    </row>
    <row r="184" spans="1:12" ht="15">
      <c r="A184" s="12"/>
      <c r="B184" s="14"/>
      <c r="C184" s="3"/>
      <c r="D184" s="3"/>
      <c r="E184" s="3"/>
      <c r="F184" s="3"/>
      <c r="G184" s="3"/>
      <c r="H184" s="3"/>
      <c r="I184" s="3"/>
      <c r="J184" s="3"/>
      <c r="K184" s="9"/>
      <c r="L184" s="9"/>
    </row>
    <row r="185" spans="1:12" ht="15">
      <c r="A185" s="12" t="s">
        <v>159</v>
      </c>
      <c r="B185" s="3" t="s">
        <v>257</v>
      </c>
      <c r="C185" s="2"/>
      <c r="D185" s="2"/>
      <c r="E185" s="2"/>
      <c r="F185" s="2"/>
      <c r="G185" s="2"/>
      <c r="H185" s="2"/>
      <c r="I185" s="2"/>
      <c r="J185" s="2"/>
      <c r="K185" s="6"/>
      <c r="L185" s="9"/>
    </row>
    <row r="186" spans="1:12" ht="15">
      <c r="A186" s="12"/>
      <c r="B186" s="3" t="s">
        <v>258</v>
      </c>
      <c r="C186" s="2"/>
      <c r="D186" s="2"/>
      <c r="E186" s="2"/>
      <c r="F186" s="2"/>
      <c r="G186" s="2"/>
      <c r="H186" s="2"/>
      <c r="I186" s="2"/>
      <c r="J186" s="2"/>
      <c r="K186" s="6"/>
      <c r="L186" s="9"/>
    </row>
    <row r="187" spans="1:12" ht="15">
      <c r="A187" s="12"/>
      <c r="B187" s="3" t="s">
        <v>263</v>
      </c>
      <c r="C187" s="2"/>
      <c r="D187" s="2"/>
      <c r="E187" s="2"/>
      <c r="F187" s="2"/>
      <c r="G187" s="2"/>
      <c r="H187" s="2"/>
      <c r="I187" s="2"/>
      <c r="J187" s="2"/>
      <c r="K187" s="6"/>
      <c r="L187" s="9"/>
    </row>
    <row r="188" spans="1:12" ht="15">
      <c r="A188" s="12"/>
      <c r="B188" s="3" t="s">
        <v>264</v>
      </c>
      <c r="C188" s="2"/>
      <c r="D188" s="2"/>
      <c r="E188" s="2"/>
      <c r="F188" s="2"/>
      <c r="G188" s="2"/>
      <c r="H188" s="2"/>
      <c r="I188" s="2"/>
      <c r="J188" s="2"/>
      <c r="K188" s="6"/>
      <c r="L188" s="9"/>
    </row>
    <row r="189" spans="1:12" ht="15">
      <c r="A189" s="12"/>
      <c r="B189" s="3" t="s">
        <v>265</v>
      </c>
      <c r="C189" s="2"/>
      <c r="D189" s="2"/>
      <c r="E189" s="2"/>
      <c r="F189" s="2"/>
      <c r="G189" s="2"/>
      <c r="H189" s="2"/>
      <c r="I189" s="2"/>
      <c r="J189" s="2"/>
      <c r="K189" s="6"/>
      <c r="L189" s="9"/>
    </row>
    <row r="190" spans="1:12" ht="15">
      <c r="A190" s="12"/>
      <c r="B190" s="3" t="s">
        <v>266</v>
      </c>
      <c r="C190" s="2"/>
      <c r="D190" s="2"/>
      <c r="E190" s="2"/>
      <c r="F190" s="2"/>
      <c r="G190" s="2"/>
      <c r="H190" s="2"/>
      <c r="I190" s="2"/>
      <c r="J190" s="2"/>
      <c r="K190" s="6"/>
      <c r="L190" s="9"/>
    </row>
    <row r="191" spans="1:12" ht="15">
      <c r="A191" s="12"/>
      <c r="B191" s="3" t="s">
        <v>267</v>
      </c>
      <c r="C191" s="2"/>
      <c r="D191" s="2"/>
      <c r="E191" s="2"/>
      <c r="F191" s="2"/>
      <c r="G191" s="2"/>
      <c r="H191" s="2"/>
      <c r="I191" s="2"/>
      <c r="J191" s="2"/>
      <c r="K191" s="6"/>
      <c r="L191" s="9"/>
    </row>
    <row r="192" spans="1:12" ht="15">
      <c r="A192" s="12"/>
      <c r="B192" s="3" t="s">
        <v>268</v>
      </c>
      <c r="C192" s="2"/>
      <c r="D192" s="2"/>
      <c r="E192" s="2"/>
      <c r="F192" s="2"/>
      <c r="G192" s="2"/>
      <c r="H192" s="2"/>
      <c r="I192" s="2"/>
      <c r="J192" s="2"/>
      <c r="K192" s="6"/>
      <c r="L192" s="9"/>
    </row>
    <row r="193" spans="1:12" ht="15">
      <c r="A193" s="12"/>
      <c r="B193" s="9" t="s">
        <v>269</v>
      </c>
      <c r="C193" s="6"/>
      <c r="D193" s="6"/>
      <c r="E193" s="6"/>
      <c r="F193" s="6"/>
      <c r="G193" s="6"/>
      <c r="H193" s="6"/>
      <c r="I193" s="6"/>
      <c r="J193" s="6"/>
      <c r="K193" s="6"/>
      <c r="L193" s="9"/>
    </row>
    <row r="194" spans="1:12" ht="15">
      <c r="A194" s="12" t="s">
        <v>4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5">
      <c r="A196" s="43">
        <v>18</v>
      </c>
      <c r="B196" s="9" t="s">
        <v>247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5">
      <c r="A197" s="43"/>
      <c r="B197" s="9" t="s">
        <v>248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5">
      <c r="A198" s="43"/>
      <c r="B198" s="9" t="s">
        <v>270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5">
      <c r="A199" s="43"/>
      <c r="B199" s="9" t="s">
        <v>271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5">
      <c r="A200" s="43"/>
      <c r="B200" s="9" t="s">
        <v>272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5">
      <c r="A201" s="43"/>
      <c r="B201" s="9" t="s">
        <v>273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5">
      <c r="A202" s="43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5">
      <c r="A203" s="43"/>
      <c r="B203" s="9" t="s">
        <v>293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5">
      <c r="A204" s="43"/>
      <c r="B204" s="9" t="s">
        <v>294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5">
      <c r="A205" s="43"/>
      <c r="B205" s="9" t="s">
        <v>274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5">
      <c r="A206" s="43"/>
      <c r="B206" s="9" t="s">
        <v>275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5">
      <c r="A207" s="43"/>
      <c r="B207" s="9" t="s">
        <v>276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5">
      <c r="A208" s="43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5">
      <c r="A209" s="43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5">
      <c r="A214" s="46" t="s">
        <v>122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5">
      <c r="A215" s="47" t="s">
        <v>193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5">
      <c r="A216" s="48" t="s">
        <v>194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5">
      <c r="A217" s="46" t="s">
        <v>249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5">
      <c r="A219" s="12" t="s">
        <v>105</v>
      </c>
      <c r="B219" s="12" t="s">
        <v>259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5">
      <c r="A220" s="9"/>
      <c r="B220" s="12" t="s">
        <v>287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5">
      <c r="A222" s="12" t="s">
        <v>106</v>
      </c>
      <c r="B222" s="12" t="s">
        <v>210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5">
      <c r="A223" s="9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9"/>
    </row>
    <row r="224" spans="1:10" ht="15">
      <c r="A224" s="12" t="s">
        <v>107</v>
      </c>
      <c r="B224" s="12" t="s">
        <v>260</v>
      </c>
      <c r="C224" s="9"/>
      <c r="D224" s="9"/>
      <c r="E224" s="9"/>
      <c r="F224" s="9"/>
      <c r="G224" s="9"/>
      <c r="H224" s="9"/>
      <c r="I224" s="9"/>
      <c r="J224" s="9"/>
    </row>
    <row r="225" spans="1:10" ht="15">
      <c r="A225" s="9"/>
      <c r="B225" s="9" t="s">
        <v>244</v>
      </c>
      <c r="C225" s="9"/>
      <c r="D225" s="9"/>
      <c r="E225" s="9"/>
      <c r="F225" s="9"/>
      <c r="G225" s="9"/>
      <c r="H225" s="9"/>
      <c r="I225" s="9"/>
      <c r="J225" s="9"/>
    </row>
    <row r="226" spans="1:10" ht="15" customHeight="1">
      <c r="A226" s="9"/>
      <c r="B226" s="9" t="s">
        <v>261</v>
      </c>
      <c r="C226" s="9"/>
      <c r="D226" s="9"/>
      <c r="E226" s="9"/>
      <c r="F226" s="9"/>
      <c r="G226" s="9"/>
      <c r="H226" s="9"/>
      <c r="I226" s="9"/>
      <c r="J226" s="9"/>
    </row>
    <row r="227" spans="1:10" ht="15">
      <c r="A227" s="12"/>
      <c r="B227" s="12"/>
      <c r="C227" s="9"/>
      <c r="D227" s="9"/>
      <c r="E227" s="9"/>
      <c r="F227" s="9"/>
      <c r="G227" s="9"/>
      <c r="H227" s="9"/>
      <c r="I227" s="9"/>
      <c r="J227" s="9"/>
    </row>
    <row r="228" spans="2:9" ht="15">
      <c r="B228" s="3" t="s">
        <v>245</v>
      </c>
      <c r="C228" s="3"/>
      <c r="D228" s="3"/>
      <c r="E228" s="3"/>
      <c r="F228" s="3"/>
      <c r="G228" s="3"/>
      <c r="H228" s="3"/>
      <c r="I228" s="3"/>
    </row>
    <row r="229" spans="2:9" ht="15">
      <c r="B229" s="3" t="s">
        <v>246</v>
      </c>
      <c r="C229" s="3"/>
      <c r="D229" s="3"/>
      <c r="E229" s="3"/>
      <c r="F229" s="3"/>
      <c r="G229" s="3"/>
      <c r="H229" s="3"/>
      <c r="I229" s="3"/>
    </row>
    <row r="230" spans="2:9" ht="15">
      <c r="B230" s="3"/>
      <c r="C230" s="3"/>
      <c r="D230" s="3"/>
      <c r="E230" s="3"/>
      <c r="F230" s="3"/>
      <c r="G230" s="3"/>
      <c r="H230" s="3"/>
      <c r="I230" s="3"/>
    </row>
    <row r="231" spans="2:9" ht="15">
      <c r="B231" s="3"/>
      <c r="C231" s="3"/>
      <c r="D231" s="3"/>
      <c r="E231" s="3"/>
      <c r="F231" s="3"/>
      <c r="G231" s="3"/>
      <c r="H231" s="3"/>
      <c r="I231" s="3"/>
    </row>
    <row r="232" spans="2:9" ht="15">
      <c r="B232" s="3"/>
      <c r="C232" s="3"/>
      <c r="D232" s="3"/>
      <c r="E232" s="3"/>
      <c r="F232" s="3"/>
      <c r="G232" s="3"/>
      <c r="H232" s="3"/>
      <c r="I232" s="3"/>
    </row>
    <row r="233" spans="2:9" ht="15">
      <c r="B233" s="3"/>
      <c r="C233" s="3"/>
      <c r="D233" s="3"/>
      <c r="E233" s="3"/>
      <c r="F233" s="3"/>
      <c r="G233" s="3"/>
      <c r="H233" s="3"/>
      <c r="I233" s="3"/>
    </row>
    <row r="234" spans="2:9" ht="15">
      <c r="B234" s="3"/>
      <c r="C234" s="3"/>
      <c r="D234" s="3"/>
      <c r="E234" s="3"/>
      <c r="F234" s="3"/>
      <c r="G234" s="3"/>
      <c r="H234" s="3"/>
      <c r="I234" s="3"/>
    </row>
    <row r="235" spans="1:9" ht="15">
      <c r="A235" s="9"/>
      <c r="B235" s="9"/>
      <c r="C235" s="9"/>
      <c r="D235" s="9"/>
      <c r="E235" s="3"/>
      <c r="F235" s="3"/>
      <c r="G235" s="3"/>
      <c r="H235" s="3"/>
      <c r="I235" s="3"/>
    </row>
    <row r="236" spans="1:9" ht="15">
      <c r="A236" s="12" t="s">
        <v>108</v>
      </c>
      <c r="B236" s="9"/>
      <c r="C236" s="9"/>
      <c r="D236" s="9"/>
      <c r="E236" s="3"/>
      <c r="F236" s="3"/>
      <c r="G236" s="3"/>
      <c r="H236" s="3"/>
      <c r="I236" s="3"/>
    </row>
    <row r="237" spans="1:9" ht="15">
      <c r="A237" s="12"/>
      <c r="B237" s="9"/>
      <c r="C237" s="9"/>
      <c r="D237" s="9"/>
      <c r="E237" s="3"/>
      <c r="F237" s="3"/>
      <c r="G237" s="3"/>
      <c r="H237" s="3"/>
      <c r="I237" s="3"/>
    </row>
    <row r="238" spans="1:9" ht="15">
      <c r="A238" s="9"/>
      <c r="B238" s="9"/>
      <c r="C238" s="9"/>
      <c r="D238" s="9"/>
      <c r="E238" s="3"/>
      <c r="F238" s="3"/>
      <c r="G238" s="3"/>
      <c r="H238" s="3"/>
      <c r="I238" s="3"/>
    </row>
    <row r="239" spans="1:9" ht="15">
      <c r="A239" s="9"/>
      <c r="B239" s="9"/>
      <c r="C239" s="9"/>
      <c r="D239" s="9"/>
      <c r="E239" s="3"/>
      <c r="F239" s="3"/>
      <c r="G239" s="3"/>
      <c r="H239" s="3"/>
      <c r="I239" s="3"/>
    </row>
    <row r="240" spans="1:9" ht="15">
      <c r="A240" s="46" t="s">
        <v>109</v>
      </c>
      <c r="B240" s="9"/>
      <c r="C240" s="9"/>
      <c r="D240" s="9"/>
      <c r="E240" s="3"/>
      <c r="F240" s="3"/>
      <c r="G240" s="3"/>
      <c r="H240" s="3"/>
      <c r="I240" s="3"/>
    </row>
    <row r="241" spans="1:4" ht="15">
      <c r="A241" s="12" t="s">
        <v>110</v>
      </c>
      <c r="B241" s="9"/>
      <c r="C241" s="9"/>
      <c r="D241" s="9"/>
    </row>
    <row r="243" ht="15">
      <c r="A243" s="3" t="s">
        <v>286</v>
      </c>
    </row>
  </sheetData>
  <printOptions/>
  <pageMargins left="0.6" right="0.3" top="0.5" bottom="0.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2000-06-22T08:38:31Z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