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'KLSEBS'!$A$1:$J$237</definedName>
    <definedName name="_xlnm.Print_Area" localSheetId="1">'KLSEPL'!$A$1:$M$128</definedName>
    <definedName name="Print_Area_MI" localSheetId="0">'KLSEBS'!$A$1:$K$225</definedName>
    <definedName name="Print_Area_MI">'KLSEPL'!$A$1:$L$128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<sst xmlns="http://schemas.openxmlformats.org/spreadsheetml/2006/main" count="402" uniqueCount="248">
  <si>
    <t>Listing Department</t>
  </si>
  <si>
    <t>KUALA LUMPUR STOCK EXCHANGE</t>
  </si>
  <si>
    <t>9th Floor Exchange Square</t>
  </si>
  <si>
    <t>Bukit Kewangan</t>
  </si>
  <si>
    <t xml:space="preserve"> </t>
  </si>
  <si>
    <t>Dear Sirs,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</si>
  <si>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</si>
  <si>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</si>
  <si>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</si>
  <si>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</si>
  <si>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</si>
  <si>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</si>
  <si>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</si>
  <si>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</si>
  <si>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</si>
  <si>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</si>
  <si>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</si>
  <si>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31/7/99</t>
  </si>
  <si>
    <t>31/7/98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</si>
  <si>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</si>
  <si>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</si>
  <si>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</si>
  <si>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</si>
  <si>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</si>
  <si>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</si>
  <si>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</si>
  <si>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</si>
  <si>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</si>
  <si>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>Operating profit before interest on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</si>
  <si>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</si>
  <si>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</si>
  <si>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</si>
  <si>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</si>
  <si>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</si>
  <si>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</si>
  <si>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</si>
  <si>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</si>
  <si>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</si>
  <si>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</si>
  <si>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 but</t>
  </si>
  <si>
    <t xml:space="preserve">    before income tax, minority interests</t>
  </si>
  <si>
    <t xml:space="preserve">    and extraordinary items</t>
  </si>
  <si>
    <t>(f)</t>
  </si>
  <si>
    <t xml:space="preserve">Share in the results of associated </t>
  </si>
  <si>
    <t xml:space="preserve">    companies</t>
  </si>
  <si>
    <t>(g)</t>
  </si>
  <si>
    <t>Profit before taxation, minority</t>
  </si>
  <si>
    <t xml:space="preserve">    interests and extraordinary items</t>
  </si>
  <si>
    <t>(h)</t>
  </si>
  <si>
    <t>Taxation</t>
  </si>
  <si>
    <t>Page  2</t>
  </si>
  <si>
    <t>CONSOLIDATED INCOME STATEMENT (CONTINUED)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</si>
  <si>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</si>
  <si>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</si>
  <si>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</si>
  <si>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</si>
  <si>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</si>
  <si>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 to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</si>
  <si>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</si>
  <si>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</si>
  <si>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</si>
  <si>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</si>
  <si>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</si>
  <si>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Profit after taxation and</t>
  </si>
  <si>
    <t>3</t>
  </si>
  <si>
    <t xml:space="preserve">Earnings per share based on 2(j) above 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</si>
  <si>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</si>
  <si>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</si>
  <si>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</si>
  <si>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</si>
  <si>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</si>
  <si>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</si>
  <si>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extraordinary items attributable to</t>
  </si>
  <si>
    <t xml:space="preserve">     after deducting any provision for</t>
  </si>
  <si>
    <t xml:space="preserve">     preference dividends, if any :</t>
  </si>
  <si>
    <t>Page 3</t>
  </si>
  <si>
    <t>CONSOLIDATED BALANCE SHEET</t>
  </si>
  <si>
    <t>AS AT</t>
  </si>
  <si>
    <t>END OF</t>
  </si>
  <si>
    <t>FINANCIAL</t>
  </si>
  <si>
    <t>YEAR END</t>
  </si>
  <si>
    <t>30/4/99</t>
  </si>
  <si>
    <t>Fixed Assets</t>
  </si>
  <si>
    <t>4</t>
  </si>
  <si>
    <t>5</t>
  </si>
  <si>
    <t>Current Assets</t>
  </si>
  <si>
    <t>Stocks</t>
  </si>
  <si>
    <t>Development Properties</t>
  </si>
  <si>
    <t>Cash and Bank Balances</t>
  </si>
  <si>
    <t>6</t>
  </si>
  <si>
    <t>Current Liabilities</t>
  </si>
  <si>
    <t>Short Term Borrowings</t>
  </si>
  <si>
    <t>Proposed Dividend</t>
  </si>
  <si>
    <t>7</t>
  </si>
  <si>
    <t>Net Current Assets</t>
  </si>
  <si>
    <t>8</t>
  </si>
  <si>
    <t>Share Capital</t>
  </si>
  <si>
    <t>Share Premium</t>
  </si>
  <si>
    <t>Shareholders' Funds</t>
  </si>
  <si>
    <t>9</t>
  </si>
  <si>
    <t>Minority Interests</t>
  </si>
  <si>
    <t>10</t>
  </si>
  <si>
    <t>11</t>
  </si>
  <si>
    <t>12</t>
  </si>
  <si>
    <t>Page 4</t>
  </si>
  <si>
    <t>NOTES</t>
  </si>
  <si>
    <t>Current year provision</t>
  </si>
  <si>
    <t xml:space="preserve"> - In Malaysia</t>
  </si>
  <si>
    <t xml:space="preserve"> - Outside Malaysia</t>
  </si>
  <si>
    <t>Share of tax of associated company</t>
  </si>
  <si>
    <t>Page 5</t>
  </si>
  <si>
    <t>NOTES (CONTINUED)</t>
  </si>
  <si>
    <t>13</t>
  </si>
  <si>
    <t>14</t>
  </si>
  <si>
    <t>15</t>
  </si>
  <si>
    <t>There was no pending material litigation as at 31 July 1999.</t>
  </si>
  <si>
    <t>16</t>
  </si>
  <si>
    <t>Profit/(loss)</t>
  </si>
  <si>
    <t>Total assets</t>
  </si>
  <si>
    <t>before taxation</t>
  </si>
  <si>
    <t>employed</t>
  </si>
  <si>
    <t>17</t>
  </si>
  <si>
    <t>18</t>
  </si>
  <si>
    <t>19</t>
  </si>
  <si>
    <t>20</t>
  </si>
  <si>
    <t>Page 6</t>
  </si>
  <si>
    <t>21</t>
  </si>
  <si>
    <t>22</t>
  </si>
  <si>
    <t>Year 2000 Disclosure</t>
  </si>
  <si>
    <t>By Order of the Board</t>
  </si>
  <si>
    <t>Su Swee Hong</t>
  </si>
  <si>
    <t>Company Secretary</t>
  </si>
  <si>
    <t>BERJAYA LAND BERHAD</t>
  </si>
  <si>
    <t>(Company No : 201765-A)</t>
  </si>
  <si>
    <t>27 September 1999</t>
  </si>
  <si>
    <t>Investment Properties</t>
  </si>
  <si>
    <t>Land Held For Development</t>
  </si>
  <si>
    <t>Concession Asset</t>
  </si>
  <si>
    <t>Associated Companies</t>
  </si>
  <si>
    <t>Investments</t>
  </si>
  <si>
    <t>Debtors</t>
  </si>
  <si>
    <t>Deposits</t>
  </si>
  <si>
    <t>Creditors</t>
  </si>
  <si>
    <t>Goodwill On Consolidation</t>
  </si>
  <si>
    <t>Deferred Expenditure</t>
  </si>
  <si>
    <t>Financed By:</t>
  </si>
  <si>
    <t>6 % Irredeemable Convertible</t>
  </si>
  <si>
    <t>Unsecured Loan Stocks</t>
  </si>
  <si>
    <t>Capital Funds</t>
  </si>
  <si>
    <t>Long Term Liabilities</t>
  </si>
  <si>
    <t>Deferred Taxation</t>
  </si>
  <si>
    <t>Deferred taxation</t>
  </si>
  <si>
    <t>Overprovision in prior years</t>
  </si>
  <si>
    <t>Group borrowings and debt securities</t>
  </si>
  <si>
    <t>Short term borrowings</t>
  </si>
  <si>
    <t>Secured -</t>
  </si>
  <si>
    <t>Denominated in Ringgit Malaysia</t>
  </si>
  <si>
    <t>Denominated in USD (USD11,750,000)</t>
  </si>
  <si>
    <t>Denominated in MRs (MRs19,652,000)</t>
  </si>
  <si>
    <t>Denominated in GBP (GBP104,000)</t>
  </si>
  <si>
    <t>Denominated in FJ$ (FJ$82,000)</t>
  </si>
  <si>
    <t>Unsecured -</t>
  </si>
  <si>
    <t>Denominated in SRs (SRs3,879,000)</t>
  </si>
  <si>
    <t>Long term borrowings</t>
  </si>
  <si>
    <t>Denominated in USD (USD11,754,000)</t>
  </si>
  <si>
    <t>Denominated in FJ$ (FJ$425,000)</t>
  </si>
  <si>
    <t>Denominated in MRs (MRs21,725,000)</t>
  </si>
  <si>
    <t>Total</t>
  </si>
  <si>
    <t>Toto betting and related activities</t>
  </si>
  <si>
    <t>Property development and investment</t>
  </si>
  <si>
    <t>Hotel, resort and recreation</t>
  </si>
  <si>
    <t>Infrastructure</t>
  </si>
  <si>
    <t>Net investment in associated</t>
  </si>
  <si>
    <t>companies</t>
  </si>
  <si>
    <t>Investment holding</t>
  </si>
  <si>
    <t>No comments is required on the changes in quarterly result as this is the first quarterly report of the</t>
  </si>
  <si>
    <t>Group.</t>
  </si>
  <si>
    <t>The quarterly financial statements have been prepared using the same accounting policies and</t>
  </si>
  <si>
    <t>methods of computation as compared with the most recent annual financial statement.</t>
  </si>
  <si>
    <t>of equity interest in a subsidiary company.</t>
  </si>
  <si>
    <t>business combination, acquisition or disposal of subsidiaries and long term investments, restructuring</t>
  </si>
  <si>
    <t>and discontinuing operations.</t>
  </si>
  <si>
    <t>The Proposed Debt Conversion of up to RM1.2 billion of bank borrowings and amounts owing to</t>
  </si>
  <si>
    <t>creditors into RM1.1 billion 5% Irredeemable Unsecured Loan Stocks 1999/2009 and RM0.1 billion</t>
  </si>
  <si>
    <t>July 1999.</t>
  </si>
  <si>
    <t>As at 31 July 1999, there is a contingent liability of USD100,000,000 (equivalent to RM380,000,000)</t>
  </si>
  <si>
    <t>relating to an unsecured guarantee given by a subsidiary company to Noteholders of a Secured</t>
  </si>
  <si>
    <t>Floating Rate Notes Issue  issued by a related company.  A guarantee fee is receivable by the</t>
  </si>
  <si>
    <t>subsidiary company. The Company has also granted corporate guarantee to financial institutions for</t>
  </si>
  <si>
    <t>With the Malaysian economy back on the growth path and barring unforeseen circumstances, the</t>
  </si>
  <si>
    <t>1999.</t>
  </si>
  <si>
    <t>As disclosed in the preliminary announcement for the financial year ended 30 April 1999, the Group</t>
  </si>
  <si>
    <t>does not expect uncertainties associated with the Year 2000 millenium bug to affect its future</t>
  </si>
  <si>
    <t>operational activities. The Group has todate incurred approximately RM3.5 million Year 2000</t>
  </si>
  <si>
    <t>Retained Profits</t>
  </si>
  <si>
    <t>Exchange Reserve</t>
  </si>
  <si>
    <t>Reserve On Consolidation</t>
  </si>
  <si>
    <t>Check</t>
  </si>
  <si>
    <t>(i)  Basic (based on 693,246,394</t>
  </si>
  <si>
    <t xml:space="preserve">       ordinary shares  [1999:</t>
  </si>
  <si>
    <t xml:space="preserve">       N/A ])  (sen)</t>
  </si>
  <si>
    <t xml:space="preserve">(ii)  Fully diluted </t>
  </si>
  <si>
    <t>50200 Kuala Lumpur</t>
  </si>
  <si>
    <t>UNAUDITED RESULTS FOR THE 1ST QUARTER ENDED 31 JULY 1999</t>
  </si>
  <si>
    <t>NR</t>
  </si>
  <si>
    <t>NA</t>
  </si>
  <si>
    <t>*</t>
  </si>
  <si>
    <t>*  Note: The fully diluted earnings per share has not been disclosed as the effect of the dilution on basic</t>
  </si>
  <si>
    <t xml:space="preserve">              earnings per share is not material.</t>
  </si>
  <si>
    <t>(AUDITED)</t>
  </si>
  <si>
    <t>The exceptional item for this quarter ended 31 July 1999 relates to the loss incurred on partial disposal</t>
  </si>
  <si>
    <t>There was no extraordinary item for this quarter ended 31 July 1999.</t>
  </si>
  <si>
    <t>The taxation charge for this quarter ended 31 July 1999 included the following :</t>
  </si>
  <si>
    <t>There was no pre-acquisition profits included in the results for this quarter ended 31 July 1999.</t>
  </si>
  <si>
    <t>In this quarter ended 31 July 1999, there was a gain on disposal of properties amounting to</t>
  </si>
  <si>
    <t>approximately RM1.6 million.</t>
  </si>
  <si>
    <t>There was no purchase or disposal of quoted securities for this quarter ended 31 July 1999.</t>
  </si>
  <si>
    <t>There were no changes in the composition of the Group for this quarter ended 31 July 1999 including</t>
  </si>
  <si>
    <t>Our principal business operations are not significantly affected by seasonality or cyclicality factors</t>
  </si>
  <si>
    <t>There were no issuances and repayment of debts and equity securities, share buy-backs, share</t>
  </si>
  <si>
    <t>cancellation, shares held as treasury shares and resale of treasury shares for this  quarter ended 31</t>
  </si>
  <si>
    <t>* Converted at the respective exchange rate prevailing as at 31 July 1999</t>
  </si>
  <si>
    <t>credit facilities granted to related companies amounting to approximately RM46.0 million.</t>
  </si>
  <si>
    <t>There were no financial instruments with off balance sheet risk for this quarter ended 31 July 1999.</t>
  </si>
  <si>
    <t xml:space="preserve">Segmental turnover, profit/(loss) before taxation and total assets employed as at 31 July 1999 were </t>
  </si>
  <si>
    <t>as follows :</t>
  </si>
  <si>
    <t>Directors anticipate that the Group's performance for the second quarter ending 31 October 1999 is</t>
  </si>
  <si>
    <t>expected to be better than the first quarter.</t>
  </si>
  <si>
    <t>There is no profit forecast for this quarter ended 31 July 1999.</t>
  </si>
  <si>
    <t>compliance cost. The critical operational systems in the Group's businesses are Year 2000 ready.</t>
  </si>
  <si>
    <t>c.c. Securities Commission</t>
  </si>
  <si>
    <t>NR denotes "Not Required"</t>
  </si>
  <si>
    <t>NA denotes "Not Applicable"</t>
  </si>
  <si>
    <t>Net Tangible Assets per share (RM)</t>
  </si>
  <si>
    <t>Primary Basis - By Activities</t>
  </si>
  <si>
    <t xml:space="preserve">except for the property development division which is affected by the prevailing cyclical economic </t>
  </si>
  <si>
    <t>conditions.</t>
  </si>
  <si>
    <t>Denominated in SLRs (SLRs11,500,000)</t>
  </si>
  <si>
    <t>Denominated in SLRs (SLRs46,700,000)</t>
  </si>
  <si>
    <t>worth of new Berjaya Land Berhad ordinary shares has been approved by the Securities Commission</t>
  </si>
  <si>
    <t>and is now pending shareholders' approval.</t>
  </si>
  <si>
    <t>RM586.7 million and a profit before taxation of RM105.4 million. The property development and</t>
  </si>
  <si>
    <t>investment sector incurred losses due to the depressed property market. The hotel and resort division</t>
  </si>
  <si>
    <t>incurred losses mainly due to lower room rates which resulted from the increase in the supply of hotel</t>
  </si>
  <si>
    <t>rooms and stiff competition faced by the Group's hotels.</t>
  </si>
  <si>
    <t>The Board does not recommend the payment of any dividend for the financial quarter ended 31 July</t>
  </si>
  <si>
    <t>For the first quarter ended 31 July 1999 under review, the Group achieved a turnover of RM704.1 million</t>
  </si>
  <si>
    <t>and profit before tax of RM79.8 million. The gaming division achieved a commendable turnover of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</si>
</sst>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</numFmts>
  <fonts count="9">
    <font>
      <sz val="10"/>
      <name val="Helv"/>
      <family val="0"/>
    </font>
    <font>
      <sz val="10"/>
      <name val="Arial"/>
      <family val="0"/>
    </font>
    <font>
      <sz val="11"/>
      <name val="Helv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sz val="8"/>
      <name val="Helv"/>
      <family val="0"/>
    </font>
    <font>
      <u val="single"/>
      <sz val="10"/>
      <name val="Helv"/>
      <family val="0"/>
    </font>
    <font>
      <i/>
      <sz val="10"/>
      <name val="Helv"/>
      <family val="0"/>
    </font>
    <font>
      <i/>
      <sz val="8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37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1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37" fontId="3" fillId="0" borderId="3" xfId="0" applyFont="1" applyBorder="1" applyAlignment="1" applyProtection="1">
      <alignment horizontal="centerContinuous"/>
      <protection/>
    </xf>
    <xf numFmtId="37" fontId="0" fillId="0" borderId="1" xfId="0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 horizontal="centerContinuous"/>
    </xf>
    <xf numFmtId="37" fontId="0" fillId="0" borderId="0" xfId="0" applyFont="1" applyAlignment="1">
      <alignment/>
    </xf>
    <xf numFmtId="37" fontId="0" fillId="0" borderId="0" xfId="0" applyFont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41" fontId="0" fillId="0" borderId="7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/>
    </xf>
    <xf numFmtId="41" fontId="0" fillId="0" borderId="0" xfId="0" applyNumberFormat="1" applyAlignment="1" applyProtection="1">
      <alignment horizontal="right"/>
      <protection/>
    </xf>
    <xf numFmtId="41" fontId="0" fillId="0" borderId="8" xfId="0" applyNumberFormat="1" applyBorder="1" applyAlignment="1" applyProtection="1">
      <alignment horizontal="righ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41" fontId="0" fillId="0" borderId="0" xfId="0" applyNumberForma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/>
      <protection/>
    </xf>
    <xf numFmtId="37" fontId="0" fillId="0" borderId="0" xfId="0" applyAlignment="1">
      <alignment horizontal="center"/>
    </xf>
    <xf numFmtId="37" fontId="0" fillId="0" borderId="9" xfId="0" applyBorder="1" applyAlignment="1">
      <alignment horizontal="centerContinuous"/>
    </xf>
    <xf numFmtId="37" fontId="5" fillId="0" borderId="0" xfId="0" applyFont="1" applyAlignment="1">
      <alignment/>
    </xf>
    <xf numFmtId="37" fontId="0" fillId="0" borderId="0" xfId="0" applyAlignment="1" applyProtection="1">
      <alignment horizontal="center"/>
      <protection/>
    </xf>
    <xf numFmtId="37" fontId="0" fillId="0" borderId="0" xfId="0" applyAlignment="1">
      <alignment horizontal="left"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0" fillId="0" borderId="0" xfId="0" applyAlignment="1" applyProtection="1">
      <alignment horizontal="right"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164" fontId="0" fillId="0" borderId="0" xfId="0" applyNumberFormat="1" applyAlignment="1" applyProtection="1" quotePrefix="1">
      <alignment horizontal="left"/>
      <protection/>
    </xf>
    <xf numFmtId="37" fontId="0" fillId="0" borderId="7" xfId="0" applyBorder="1" applyAlignment="1" applyProtection="1">
      <alignment horizontal="center"/>
      <protection/>
    </xf>
    <xf numFmtId="41" fontId="0" fillId="0" borderId="7" xfId="0" applyNumberFormat="1" applyBorder="1" applyAlignment="1" applyProtection="1">
      <alignment horizontal="center"/>
      <protection/>
    </xf>
    <xf numFmtId="41" fontId="0" fillId="0" borderId="0" xfId="0" applyNumberFormat="1" applyAlignment="1" applyProtection="1">
      <alignment horizontal="center"/>
      <protection/>
    </xf>
    <xf numFmtId="41" fontId="0" fillId="0" borderId="8" xfId="0" applyNumberFormat="1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"/>
    </xf>
    <xf numFmtId="41" fontId="0" fillId="0" borderId="8" xfId="0" applyNumberFormat="1" applyFont="1" applyBorder="1" applyAlignment="1" applyProtection="1">
      <alignment horizontal="center"/>
      <protection/>
    </xf>
    <xf numFmtId="41" fontId="0" fillId="0" borderId="0" xfId="0" applyNumberFormat="1" applyAlignment="1">
      <alignment horizontal="center"/>
    </xf>
    <xf numFmtId="37" fontId="0" fillId="0" borderId="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3" xfId="0" applyBorder="1" applyAlignment="1" applyProtection="1">
      <alignment horizontal="centerContinuous"/>
      <protection/>
    </xf>
    <xf numFmtId="37" fontId="0" fillId="0" borderId="15" xfId="0" applyBorder="1" applyAlignment="1" applyProtection="1">
      <alignment horizontal="centerContinuous"/>
      <protection/>
    </xf>
    <xf numFmtId="37" fontId="0" fillId="0" borderId="0" xfId="0" applyAlignment="1" quotePrefix="1">
      <alignment/>
    </xf>
    <xf numFmtId="37" fontId="0" fillId="0" borderId="0" xfId="0" applyAlignment="1" quotePrefix="1">
      <alignment horizontal="left"/>
    </xf>
    <xf numFmtId="37" fontId="0" fillId="0" borderId="11" xfId="0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0" fillId="0" borderId="13" xfId="0" applyBorder="1" applyAlignment="1" applyProtection="1" quotePrefix="1">
      <alignment horizontal="centerContinuous"/>
      <protection/>
    </xf>
    <xf numFmtId="41" fontId="0" fillId="0" borderId="13" xfId="15" applyNumberFormat="1" applyBorder="1" applyAlignment="1">
      <alignment/>
    </xf>
    <xf numFmtId="37" fontId="8" fillId="0" borderId="0" xfId="0" applyFont="1" applyAlignment="1">
      <alignment/>
    </xf>
    <xf numFmtId="39" fontId="0" fillId="0" borderId="0" xfId="0" applyNumberFormat="1" applyBorder="1" applyAlignment="1">
      <alignment/>
    </xf>
    <xf numFmtId="39" fontId="0" fillId="0" borderId="17" xfId="0" applyNumberFormat="1" applyBorder="1" applyAlignment="1">
      <alignment/>
    </xf>
    <xf numFmtId="37" fontId="0" fillId="0" borderId="18" xfId="0" applyBorder="1" applyAlignment="1" applyProtection="1">
      <alignment/>
      <protection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L1401"/>
  <sheetViews>
    <sheetView tabSelected="1" workbookViewId="0" topLeftCell="A190">
      <selection activeCell="C196" sqref="C196"/>
      <selection activeCell="B196" sqref="B196"/>
    </sheetView>
  </sheetViews>
  <sheetFormatPr defaultColWidth="9.7109375" defaultRowHeight="12.75"/>
  <cols>
    <col min="1" max="1" width="3.7109375" style="0" customWidth="1"/>
    <col min="2" max="2" width="5.7109375" style="0" customWidth="1"/>
    <col min="3" max="3" width="10.7109375" style="0" customWidth="1"/>
    <col min="5" max="5" width="6.7109375" style="0" customWidth="1"/>
    <col min="6" max="6" width="11.7109375" style="0" customWidth="1"/>
    <col min="7" max="7" width="8.421875" style="0" customWidth="1"/>
    <col min="8" max="8" width="14.28125" style="0" customWidth="1"/>
    <col min="9" max="9" width="4.8515625" style="0" customWidth="1"/>
    <col min="10" max="10" width="14.28125" style="0" customWidth="1"/>
    <col min="11" max="11" width="6.00390625" style="0" customWidth="1"/>
  </cols>
  <sheetData>
    <row r="1" ht="12" customHeight="1"/>
    <row r="2" spans="1:10" ht="12" customHeight="1">
      <c r="A2" s="13" t="s">
        <v>132</v>
      </c>
      <c r="J2" s="37"/>
    </row>
    <row r="3" ht="12" customHeight="1">
      <c r="A3" s="14" t="s">
        <v>203</v>
      </c>
    </row>
    <row r="4" ht="12.75">
      <c r="A4" s="13" t="s">
        <v>75</v>
      </c>
    </row>
    <row r="5" ht="12" customHeight="1"/>
    <row r="6" ht="12.75">
      <c r="A6" s="13" t="s">
        <v>76</v>
      </c>
    </row>
    <row r="7" spans="1:10" ht="12" customHeight="1">
      <c r="A7" s="9"/>
      <c r="B7" s="9"/>
      <c r="C7" s="9"/>
      <c r="D7" s="9"/>
      <c r="E7" s="9"/>
      <c r="H7" s="63" t="s">
        <v>77</v>
      </c>
      <c r="J7" s="63" t="s">
        <v>77</v>
      </c>
    </row>
    <row r="8" spans="1:10" ht="12" customHeight="1">
      <c r="A8" s="9"/>
      <c r="B8" s="9"/>
      <c r="C8" s="9"/>
      <c r="D8" s="9"/>
      <c r="E8" s="9"/>
      <c r="H8" s="64" t="s">
        <v>78</v>
      </c>
      <c r="J8" s="64" t="s">
        <v>10</v>
      </c>
    </row>
    <row r="9" spans="1:10" ht="12.75">
      <c r="A9" s="9"/>
      <c r="B9" s="9"/>
      <c r="C9" s="9"/>
      <c r="D9" s="9"/>
      <c r="E9" s="9"/>
      <c r="H9" s="64" t="s">
        <v>9</v>
      </c>
      <c r="J9" s="64" t="s">
        <v>79</v>
      </c>
    </row>
    <row r="10" spans="1:10" ht="12.75">
      <c r="A10" s="9"/>
      <c r="B10" s="9"/>
      <c r="C10" s="9"/>
      <c r="D10" s="9"/>
      <c r="E10" s="9"/>
      <c r="H10" s="64" t="s">
        <v>12</v>
      </c>
      <c r="J10" s="64" t="s">
        <v>80</v>
      </c>
    </row>
    <row r="11" spans="1:10" ht="12.75">
      <c r="A11" s="9"/>
      <c r="B11" s="9"/>
      <c r="C11" s="9"/>
      <c r="D11" s="9"/>
      <c r="E11" s="9"/>
      <c r="H11" s="64" t="s">
        <v>17</v>
      </c>
      <c r="J11" s="64" t="s">
        <v>81</v>
      </c>
    </row>
    <row r="12" spans="1:10" ht="12.75">
      <c r="A12" s="9"/>
      <c r="B12" s="9"/>
      <c r="C12" s="9"/>
      <c r="D12" s="9"/>
      <c r="E12" s="9"/>
      <c r="H12" s="64"/>
      <c r="J12" s="70" t="s">
        <v>209</v>
      </c>
    </row>
    <row r="13" spans="1:10" ht="12.75">
      <c r="A13" s="9"/>
      <c r="B13" s="9"/>
      <c r="C13" s="9"/>
      <c r="D13" s="9"/>
      <c r="E13" s="9"/>
      <c r="H13" s="65" t="s">
        <v>19</v>
      </c>
      <c r="J13" s="65" t="s">
        <v>19</v>
      </c>
    </row>
    <row r="14" spans="1:5" ht="12" customHeight="1">
      <c r="A14" s="9"/>
      <c r="B14" s="9"/>
      <c r="C14" s="9"/>
      <c r="D14" s="9"/>
      <c r="E14" s="9"/>
    </row>
    <row r="15" spans="2:11" ht="12.75" customHeight="1">
      <c r="B15" s="4" t="s">
        <v>82</v>
      </c>
      <c r="C15" s="9"/>
      <c r="D15" s="9"/>
      <c r="E15" s="9"/>
      <c r="H15">
        <f>1610319+49168</f>
        <v>1659487</v>
      </c>
      <c r="J15">
        <v>1680385</v>
      </c>
      <c r="K15" s="9"/>
    </row>
    <row r="16" spans="2:11" ht="12.75">
      <c r="B16" s="4" t="s">
        <v>135</v>
      </c>
      <c r="C16" s="9"/>
      <c r="D16" s="9"/>
      <c r="E16" s="9"/>
      <c r="H16">
        <f>507667-49168</f>
        <v>458499</v>
      </c>
      <c r="J16">
        <v>460025</v>
      </c>
      <c r="K16" s="9"/>
    </row>
    <row r="17" spans="2:11" ht="12.75">
      <c r="B17" s="4" t="s">
        <v>136</v>
      </c>
      <c r="C17" s="9"/>
      <c r="D17" s="9"/>
      <c r="E17" s="9"/>
      <c r="H17">
        <f>281424-96129</f>
        <v>185295</v>
      </c>
      <c r="J17">
        <v>187442</v>
      </c>
      <c r="K17" s="9"/>
    </row>
    <row r="18" spans="2:11" ht="12.75">
      <c r="B18" s="4" t="s">
        <v>137</v>
      </c>
      <c r="C18" s="9"/>
      <c r="D18" s="9"/>
      <c r="E18" s="9"/>
      <c r="H18">
        <v>163347</v>
      </c>
      <c r="J18">
        <v>149436</v>
      </c>
      <c r="K18" s="9"/>
    </row>
    <row r="19" spans="2:10" ht="12" customHeight="1">
      <c r="B19" s="4" t="s">
        <v>138</v>
      </c>
      <c r="H19">
        <f>203475+100571-67+1339</f>
        <v>305318</v>
      </c>
      <c r="J19">
        <v>296190</v>
      </c>
    </row>
    <row r="20" spans="2:10" ht="12" customHeight="1">
      <c r="B20" s="4" t="s">
        <v>139</v>
      </c>
      <c r="H20">
        <v>83322</v>
      </c>
      <c r="J20">
        <v>83317</v>
      </c>
    </row>
    <row r="21" ht="12" customHeight="1">
      <c r="B21" s="4"/>
    </row>
    <row r="22" spans="2:10" ht="12" customHeight="1">
      <c r="B22" s="4" t="s">
        <v>85</v>
      </c>
      <c r="H22" s="57"/>
      <c r="J22" s="57"/>
    </row>
    <row r="23" spans="2:10" ht="12" customHeight="1">
      <c r="B23" s="4"/>
      <c r="C23" t="s">
        <v>87</v>
      </c>
      <c r="H23" s="58">
        <f>576867+96129</f>
        <v>672996</v>
      </c>
      <c r="J23" s="58">
        <v>668327</v>
      </c>
    </row>
    <row r="24" spans="3:10" ht="12" customHeight="1">
      <c r="C24" s="4" t="s">
        <v>86</v>
      </c>
      <c r="H24" s="58">
        <v>41001</v>
      </c>
      <c r="J24" s="58">
        <v>41376</v>
      </c>
    </row>
    <row r="25" spans="3:10" ht="12" customHeight="1">
      <c r="C25" s="4" t="s">
        <v>140</v>
      </c>
      <c r="H25" s="58">
        <f>123289+228120+65275+912692+2+"balfig"-100571-65269+"tax rec"+8769+"exc blb/blcl"</f>
        <v>1172307</v>
      </c>
      <c r="J25" s="58">
        <v>1181351</v>
      </c>
    </row>
    <row r="26" spans="3:10" ht="12" customHeight="1">
      <c r="C26" s="4" t="s">
        <v>141</v>
      </c>
      <c r="H26" s="58">
        <v>107342</v>
      </c>
      <c r="J26" s="58">
        <v>56904</v>
      </c>
    </row>
    <row r="27" spans="3:10" ht="12.75">
      <c r="C27" s="4" t="s">
        <v>88</v>
      </c>
      <c r="H27" s="60">
        <v>437019</v>
      </c>
      <c r="J27" s="60">
        <v>411665</v>
      </c>
    </row>
    <row r="28" spans="8:10" ht="12" customHeight="1">
      <c r="H28" s="60">
        <f>SUM(H22:H27)</f>
        <v>2430665</v>
      </c>
      <c r="J28" s="60">
        <f>SUM(J22:J27)</f>
        <v>2359623</v>
      </c>
    </row>
    <row r="29" spans="2:10" ht="12" customHeight="1">
      <c r="B29" s="4" t="s">
        <v>90</v>
      </c>
      <c r="H29" s="58"/>
      <c r="J29" s="58"/>
    </row>
    <row r="30" spans="3:10" ht="12" customHeight="1">
      <c r="C30" s="4" t="s">
        <v>142</v>
      </c>
      <c r="H30" s="58">
        <f>193575+515949+126902+5963+5779-24957</f>
        <v>823211</v>
      </c>
      <c r="J30" s="58">
        <v>841346</v>
      </c>
    </row>
    <row r="31" spans="3:10" ht="12" customHeight="1">
      <c r="C31" s="4" t="s">
        <v>91</v>
      </c>
      <c r="H31" s="58">
        <f>436759-39135-5779</f>
        <v>391845</v>
      </c>
      <c r="J31" s="58">
        <v>418975</v>
      </c>
    </row>
    <row r="32" spans="3:10" ht="12" customHeight="1">
      <c r="C32" s="4" t="s">
        <v>92</v>
      </c>
      <c r="H32" s="71">
        <v>24957</v>
      </c>
      <c r="J32" s="58">
        <v>24957</v>
      </c>
    </row>
    <row r="33" spans="3:10" ht="12" customHeight="1">
      <c r="C33" s="4" t="s">
        <v>49</v>
      </c>
      <c r="H33" s="58">
        <f>164494-65269-10475+"blb tax"</f>
        <v>88750</v>
      </c>
      <c r="J33" s="58">
        <v>73295</v>
      </c>
    </row>
    <row r="34" spans="3:10" ht="12" customHeight="1">
      <c r="C34" s="4"/>
      <c r="H34" s="59">
        <f>SUM(H30:H33)</f>
        <v>1328763</v>
      </c>
      <c r="J34" s="59">
        <f>SUM(J30:J33)</f>
        <v>1358573</v>
      </c>
    </row>
    <row r="35" ht="12" customHeight="1"/>
    <row r="36" spans="2:10" ht="12" customHeight="1">
      <c r="B36" s="4" t="s">
        <v>94</v>
      </c>
      <c r="H36">
        <f>+H28-H34</f>
        <v>1101902</v>
      </c>
      <c r="J36">
        <f>+J28-J34</f>
        <v>1001050</v>
      </c>
    </row>
    <row r="37" spans="2:10" ht="12" customHeight="1">
      <c r="B37" s="4" t="s">
        <v>143</v>
      </c>
      <c r="H37">
        <v>1296926</v>
      </c>
      <c r="J37">
        <v>1293915</v>
      </c>
    </row>
    <row r="38" spans="2:10" ht="12" customHeight="1">
      <c r="B38" t="s">
        <v>144</v>
      </c>
      <c r="H38">
        <f>174866-163347+31+"Trademark"</f>
        <v>11550</v>
      </c>
      <c r="J38">
        <v>12740</v>
      </c>
    </row>
    <row r="39" ht="12" customHeight="1"/>
    <row r="40" spans="8:10" ht="13.5" customHeight="1" thickBot="1">
      <c r="H40" s="61">
        <f>+H38+H37+H36+H20+H19+H18+H17+H16+H15</f>
        <v>5265646</v>
      </c>
      <c r="J40" s="61">
        <f>+J38+J37+J36+J20+J19+J18+J17+J16+J15</f>
        <v>5164500</v>
      </c>
    </row>
    <row r="41" ht="12" customHeight="1">
      <c r="B41" t="s">
        <v>145</v>
      </c>
    </row>
    <row r="42" ht="12" customHeight="1"/>
    <row r="43" spans="2:10" ht="12.75">
      <c r="B43" s="4" t="s">
        <v>96</v>
      </c>
      <c r="H43">
        <v>693246</v>
      </c>
      <c r="J43">
        <v>693246</v>
      </c>
    </row>
    <row r="44" spans="2:10" ht="12.75">
      <c r="B44" s="4" t="s">
        <v>97</v>
      </c>
      <c r="H44">
        <v>831059</v>
      </c>
      <c r="J44">
        <v>831059</v>
      </c>
    </row>
    <row r="45" spans="2:10" ht="12.75">
      <c r="B45" s="4" t="s">
        <v>194</v>
      </c>
      <c r="C45" s="4"/>
      <c r="H45">
        <f>38419*0+51005*0+1521328+"P/L"+1+"balfig"+10475+"blb tax"-67+1339</f>
        <v>1533076</v>
      </c>
      <c r="J45">
        <f>1617576-48051-51003</f>
        <v>1518522</v>
      </c>
    </row>
    <row r="46" spans="2:10" ht="12.75">
      <c r="B46" s="4" t="s">
        <v>195</v>
      </c>
      <c r="C46" s="4"/>
      <c r="H46">
        <f>38419+8769</f>
        <v>47188</v>
      </c>
      <c r="J46">
        <v>48051</v>
      </c>
    </row>
    <row r="47" spans="2:10" ht="12.75">
      <c r="B47" s="4" t="s">
        <v>196</v>
      </c>
      <c r="C47" s="4"/>
      <c r="H47" s="56">
        <v>51003</v>
      </c>
      <c r="J47" s="56">
        <v>51003</v>
      </c>
    </row>
    <row r="48" spans="2:10" ht="12.75">
      <c r="B48" t="s">
        <v>98</v>
      </c>
      <c r="C48" s="4"/>
      <c r="H48" s="55">
        <f>SUM(H43:H47)</f>
        <v>3155572</v>
      </c>
      <c r="J48" s="55">
        <f>SUM(J43:J47)</f>
        <v>3141881</v>
      </c>
    </row>
    <row r="49" spans="2:3" ht="12.75">
      <c r="B49" t="s">
        <v>146</v>
      </c>
      <c r="C49" s="4"/>
    </row>
    <row r="50" spans="3:10" ht="12.75">
      <c r="C50" s="4" t="s">
        <v>147</v>
      </c>
      <c r="H50">
        <v>7934</v>
      </c>
      <c r="J50">
        <v>7934</v>
      </c>
    </row>
    <row r="51" spans="2:10" ht="12.75">
      <c r="B51" s="4" t="s">
        <v>100</v>
      </c>
      <c r="C51" s="4"/>
      <c r="H51">
        <v>396705</v>
      </c>
      <c r="J51">
        <v>359121</v>
      </c>
    </row>
    <row r="52" spans="8:10" ht="12" customHeight="1">
      <c r="H52" s="56"/>
      <c r="J52" s="56"/>
    </row>
    <row r="53" spans="2:10" ht="12.75">
      <c r="B53" s="4" t="s">
        <v>148</v>
      </c>
      <c r="H53">
        <f>SUM(H48:H51)</f>
        <v>3560211</v>
      </c>
      <c r="J53">
        <f>SUM(J48:J51)</f>
        <v>3508936</v>
      </c>
    </row>
    <row r="54" spans="2:10" ht="12.75">
      <c r="B54" s="4" t="s">
        <v>149</v>
      </c>
      <c r="H54">
        <f>1369065+44434+138313+"Deferred inc&amp;liab"+39135</f>
        <v>1590947</v>
      </c>
      <c r="J54">
        <v>1539654</v>
      </c>
    </row>
    <row r="55" spans="2:10" ht="12" customHeight="1">
      <c r="B55" s="4" t="s">
        <v>150</v>
      </c>
      <c r="H55">
        <v>114488</v>
      </c>
      <c r="J55">
        <v>115910</v>
      </c>
    </row>
    <row r="56" ht="12.75">
      <c r="B56" s="4"/>
    </row>
    <row r="57" spans="2:10" ht="13.5" customHeight="1" thickBot="1">
      <c r="B57" s="4"/>
      <c r="H57" s="61">
        <f>SUM(H53:H55)</f>
        <v>5265646</v>
      </c>
      <c r="J57" s="61">
        <f>SUM(J53:J55)</f>
        <v>5164500</v>
      </c>
    </row>
    <row r="58" spans="2:10" ht="13.5" customHeight="1">
      <c r="B58" s="4"/>
      <c r="H58" s="55"/>
      <c r="J58" s="55"/>
    </row>
    <row r="59" spans="2:10" ht="13.5" customHeight="1" thickBot="1">
      <c r="B59" s="4" t="s">
        <v>233</v>
      </c>
      <c r="H59" s="74">
        <f>(+H48-H37-H38)/+H43</f>
        <v>2.6644163832175014</v>
      </c>
      <c r="J59" s="74">
        <v>2.64</v>
      </c>
    </row>
    <row r="60" spans="2:10" ht="13.5" customHeight="1">
      <c r="B60" s="4"/>
      <c r="H60" s="73"/>
      <c r="J60" s="73"/>
    </row>
    <row r="61" ht="12.75">
      <c r="B61" s="4"/>
    </row>
    <row r="62" ht="12.75">
      <c r="A62" s="13" t="s">
        <v>132</v>
      </c>
    </row>
    <row r="63" ht="12.75">
      <c r="A63" s="14" t="s">
        <v>203</v>
      </c>
    </row>
    <row r="64" ht="12.75">
      <c r="A64" s="13" t="s">
        <v>104</v>
      </c>
    </row>
    <row r="66" ht="12.75">
      <c r="A66" s="13" t="s">
        <v>105</v>
      </c>
    </row>
    <row r="68" spans="1:11" ht="12.75">
      <c r="A68" s="4" t="s">
        <v>20</v>
      </c>
      <c r="B68" s="4" t="s">
        <v>177</v>
      </c>
      <c r="C68" s="9"/>
      <c r="D68" s="9"/>
      <c r="E68" s="9"/>
      <c r="F68" s="9"/>
      <c r="G68" s="9"/>
      <c r="H68" s="9"/>
      <c r="I68" s="9"/>
      <c r="J68" s="9"/>
      <c r="K68" s="9"/>
    </row>
    <row r="69" spans="2:11" ht="12.75">
      <c r="B69" s="4" t="s">
        <v>178</v>
      </c>
      <c r="C69" s="9"/>
      <c r="D69" s="9"/>
      <c r="E69" s="9"/>
      <c r="F69" s="9"/>
      <c r="G69" s="9"/>
      <c r="H69" s="9"/>
      <c r="I69" s="9"/>
      <c r="J69" s="9"/>
      <c r="K69" s="9"/>
    </row>
    <row r="70" spans="2:11" ht="12.75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2" ht="12" customHeight="1">
      <c r="A71" s="4" t="s">
        <v>27</v>
      </c>
      <c r="B71" s="4" t="s">
        <v>210</v>
      </c>
    </row>
    <row r="72" spans="1:2" ht="12" customHeight="1">
      <c r="A72" s="4"/>
      <c r="B72" s="4" t="s">
        <v>179</v>
      </c>
    </row>
    <row r="73" ht="12" customHeight="1"/>
    <row r="74" spans="1:2" ht="12" customHeight="1">
      <c r="A74" s="4" t="s">
        <v>64</v>
      </c>
      <c r="B74" s="4" t="s">
        <v>211</v>
      </c>
    </row>
    <row r="75" ht="12" customHeight="1"/>
    <row r="76" spans="1:2" ht="12" customHeight="1">
      <c r="A76" s="4" t="s">
        <v>83</v>
      </c>
      <c r="B76" s="4" t="s">
        <v>212</v>
      </c>
    </row>
    <row r="78" ht="12.75">
      <c r="H78" s="38" t="s">
        <v>19</v>
      </c>
    </row>
    <row r="79" ht="12.75">
      <c r="B79" s="4" t="s">
        <v>106</v>
      </c>
    </row>
    <row r="80" spans="2:8" ht="12.75">
      <c r="B80" s="4" t="s">
        <v>107</v>
      </c>
      <c r="H80" s="5">
        <f>40111-10475</f>
        <v>29636</v>
      </c>
    </row>
    <row r="81" spans="2:8" ht="12.75">
      <c r="B81" s="4" t="s">
        <v>108</v>
      </c>
      <c r="H81" s="5">
        <v>1431</v>
      </c>
    </row>
    <row r="82" spans="2:8" ht="12.75">
      <c r="B82" s="4" t="s">
        <v>151</v>
      </c>
      <c r="H82" s="5">
        <v>-136</v>
      </c>
    </row>
    <row r="83" spans="2:8" ht="12.75">
      <c r="B83" s="4" t="s">
        <v>152</v>
      </c>
      <c r="H83" s="5">
        <v>-849</v>
      </c>
    </row>
    <row r="84" spans="2:8" ht="12.75">
      <c r="B84" s="4" t="s">
        <v>109</v>
      </c>
      <c r="H84" s="5">
        <v>39</v>
      </c>
    </row>
    <row r="85" ht="13.5" thickBot="1">
      <c r="H85" s="75">
        <f>SUM(H80:H84)</f>
        <v>30121</v>
      </c>
    </row>
    <row r="86" ht="12" customHeight="1"/>
    <row r="87" spans="1:2" ht="12" customHeight="1">
      <c r="A87" s="4" t="s">
        <v>84</v>
      </c>
      <c r="B87" s="4" t="s">
        <v>213</v>
      </c>
    </row>
    <row r="88" ht="12" customHeight="1"/>
    <row r="89" spans="1:11" ht="12.75">
      <c r="A89" s="4" t="s">
        <v>89</v>
      </c>
      <c r="B89" s="4" t="s">
        <v>214</v>
      </c>
      <c r="C89" s="9"/>
      <c r="D89" s="9"/>
      <c r="E89" s="9"/>
      <c r="F89" s="9"/>
      <c r="G89" s="9"/>
      <c r="H89" s="9"/>
      <c r="I89" s="9"/>
      <c r="J89" s="9"/>
      <c r="K89" s="9"/>
    </row>
    <row r="90" spans="2:11" ht="12.75">
      <c r="B90" s="4" t="s">
        <v>215</v>
      </c>
      <c r="C90" s="9"/>
      <c r="D90" s="9"/>
      <c r="E90" s="9"/>
      <c r="F90" s="9"/>
      <c r="G90" s="9"/>
      <c r="H90" s="9"/>
      <c r="I90" s="9"/>
      <c r="J90" s="9"/>
      <c r="K90" s="9"/>
    </row>
    <row r="92" spans="1:2" ht="12.75">
      <c r="A92" s="4" t="s">
        <v>93</v>
      </c>
      <c r="B92" s="4" t="s">
        <v>216</v>
      </c>
    </row>
    <row r="94" spans="1:11" ht="12.75">
      <c r="A94" s="4" t="s">
        <v>95</v>
      </c>
      <c r="B94" s="4" t="s">
        <v>217</v>
      </c>
      <c r="C94" s="9"/>
      <c r="D94" s="9"/>
      <c r="E94" s="9"/>
      <c r="F94" s="9"/>
      <c r="G94" s="9"/>
      <c r="H94" s="9"/>
      <c r="I94" s="9"/>
      <c r="J94" s="9"/>
      <c r="K94" s="9"/>
    </row>
    <row r="95" spans="2:11" ht="12.75">
      <c r="B95" s="4" t="s">
        <v>180</v>
      </c>
      <c r="C95" s="9"/>
      <c r="D95" s="9"/>
      <c r="E95" s="9"/>
      <c r="F95" s="9"/>
      <c r="G95" s="9"/>
      <c r="H95" s="9"/>
      <c r="I95" s="9"/>
      <c r="J95" s="9"/>
      <c r="K95" s="9"/>
    </row>
    <row r="96" spans="2:11" ht="12.75">
      <c r="B96" s="4" t="s">
        <v>181</v>
      </c>
      <c r="C96" s="9"/>
      <c r="D96" s="9"/>
      <c r="E96" s="9"/>
      <c r="F96" s="9"/>
      <c r="G96" s="9"/>
      <c r="H96" s="9"/>
      <c r="I96" s="9"/>
      <c r="J96" s="9"/>
      <c r="K96" s="9"/>
    </row>
    <row r="97" spans="2:11" ht="12.75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2.75">
      <c r="A98" s="4" t="s">
        <v>99</v>
      </c>
      <c r="B98" s="4" t="s">
        <v>182</v>
      </c>
      <c r="C98" s="9"/>
      <c r="D98" s="9"/>
      <c r="E98" s="9"/>
      <c r="F98" s="9"/>
      <c r="G98" s="9"/>
      <c r="H98" s="9"/>
      <c r="I98" s="9"/>
      <c r="J98" s="9"/>
      <c r="K98" s="9"/>
    </row>
    <row r="99" spans="2:11" ht="12.75">
      <c r="B99" s="4" t="s">
        <v>183</v>
      </c>
      <c r="C99" s="9"/>
      <c r="D99" s="9"/>
      <c r="E99" s="9"/>
      <c r="F99" s="9"/>
      <c r="G99" s="9"/>
      <c r="H99" s="9"/>
      <c r="I99" s="9"/>
      <c r="J99" s="9"/>
      <c r="K99" s="9"/>
    </row>
    <row r="100" spans="2:11" ht="12.75">
      <c r="B100" s="4" t="s">
        <v>239</v>
      </c>
      <c r="C100" s="9"/>
      <c r="D100" s="9"/>
      <c r="E100" s="9"/>
      <c r="F100" s="9"/>
      <c r="G100" s="9"/>
      <c r="H100" s="9"/>
      <c r="I100" s="9"/>
      <c r="J100" s="9"/>
      <c r="K100" s="9"/>
    </row>
    <row r="101" spans="2:11" ht="12.75">
      <c r="B101" s="4" t="s">
        <v>240</v>
      </c>
      <c r="C101" s="9"/>
      <c r="D101" s="9"/>
      <c r="E101" s="9"/>
      <c r="F101" s="9"/>
      <c r="G101" s="9"/>
      <c r="H101" s="9"/>
      <c r="I101" s="9"/>
      <c r="J101" s="9"/>
      <c r="K101" s="9"/>
    </row>
    <row r="102" spans="2:11" ht="12.75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2.75">
      <c r="A103" s="4" t="s">
        <v>101</v>
      </c>
      <c r="B103" s="4" t="s">
        <v>218</v>
      </c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2.75">
      <c r="A104" s="4"/>
      <c r="B104" s="4" t="s">
        <v>235</v>
      </c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2.75">
      <c r="A105" s="4"/>
      <c r="B105" s="4" t="s">
        <v>236</v>
      </c>
      <c r="C105" s="9"/>
      <c r="D105" s="9"/>
      <c r="E105" s="9"/>
      <c r="F105" s="9"/>
      <c r="G105" s="9"/>
      <c r="H105" s="9"/>
      <c r="I105" s="9"/>
      <c r="J105" s="9"/>
      <c r="K105" s="9"/>
    </row>
    <row r="106" spans="2:11" ht="12.75"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2.75">
      <c r="A107" s="4" t="s">
        <v>102</v>
      </c>
      <c r="B107" s="4" t="s">
        <v>219</v>
      </c>
      <c r="C107" s="9"/>
      <c r="D107" s="9"/>
      <c r="E107" s="9"/>
      <c r="F107" s="9"/>
      <c r="G107" s="9"/>
      <c r="H107" s="9"/>
      <c r="I107" s="9"/>
      <c r="J107" s="9"/>
      <c r="K107" s="9"/>
    </row>
    <row r="108" spans="2:11" ht="12.75">
      <c r="B108" s="4" t="s">
        <v>220</v>
      </c>
      <c r="C108" s="9"/>
      <c r="D108" s="9"/>
      <c r="E108" s="9"/>
      <c r="F108" s="9"/>
      <c r="G108" s="9"/>
      <c r="H108" s="9"/>
      <c r="I108" s="9"/>
      <c r="J108" s="9"/>
      <c r="K108" s="9"/>
    </row>
    <row r="109" spans="2:11" ht="12.75">
      <c r="B109" s="4" t="s">
        <v>184</v>
      </c>
      <c r="C109" s="9"/>
      <c r="D109" s="9"/>
      <c r="E109" s="9"/>
      <c r="F109" s="9"/>
      <c r="G109" s="9"/>
      <c r="H109" s="9"/>
      <c r="I109" s="9"/>
      <c r="J109" s="9"/>
      <c r="K109" s="9"/>
    </row>
    <row r="111" spans="1:2" ht="12" customHeight="1">
      <c r="A111" s="4"/>
      <c r="B111" s="39"/>
    </row>
    <row r="112" spans="1:2" ht="12" customHeight="1">
      <c r="A112" s="4"/>
      <c r="B112" s="39"/>
    </row>
    <row r="113" spans="1:2" ht="12" customHeight="1">
      <c r="A113" s="4"/>
      <c r="B113" s="39"/>
    </row>
    <row r="114" spans="1:2" ht="12" customHeight="1">
      <c r="A114" s="4"/>
      <c r="B114" s="39"/>
    </row>
    <row r="115" spans="1:2" ht="12" customHeight="1">
      <c r="A115" s="4"/>
      <c r="B115" s="39"/>
    </row>
    <row r="116" spans="1:2" ht="12" customHeight="1">
      <c r="A116" s="4"/>
      <c r="B116" s="39"/>
    </row>
    <row r="117" spans="1:2" ht="12" customHeight="1">
      <c r="A117" s="4"/>
      <c r="B117" s="39"/>
    </row>
    <row r="118" spans="1:2" ht="12" customHeight="1">
      <c r="A118" s="4"/>
      <c r="B118" s="39"/>
    </row>
    <row r="119" spans="1:2" ht="12" customHeight="1">
      <c r="A119" s="4"/>
      <c r="B119" s="39"/>
    </row>
    <row r="120" ht="12" customHeight="1">
      <c r="A120" s="13" t="s">
        <v>132</v>
      </c>
    </row>
    <row r="121" ht="12" customHeight="1">
      <c r="A121" s="14" t="s">
        <v>203</v>
      </c>
    </row>
    <row r="122" ht="12" customHeight="1">
      <c r="A122" s="13" t="s">
        <v>110</v>
      </c>
    </row>
    <row r="123" spans="1:2" ht="12" customHeight="1">
      <c r="A123" s="4"/>
      <c r="B123" s="39"/>
    </row>
    <row r="124" ht="12" customHeight="1">
      <c r="A124" s="13" t="s">
        <v>111</v>
      </c>
    </row>
    <row r="125" spans="1:2" ht="12" customHeight="1">
      <c r="A125" s="4"/>
      <c r="B125" s="39"/>
    </row>
    <row r="126" spans="1:2" ht="12" customHeight="1">
      <c r="A126" s="4" t="s">
        <v>103</v>
      </c>
      <c r="B126" s="39" t="s">
        <v>153</v>
      </c>
    </row>
    <row r="127" spans="2:10" ht="12.75">
      <c r="B127" t="s">
        <v>154</v>
      </c>
      <c r="J127" s="35" t="s">
        <v>19</v>
      </c>
    </row>
    <row r="128" ht="12" customHeight="1">
      <c r="C128" t="s">
        <v>155</v>
      </c>
    </row>
    <row r="129" spans="4:10" ht="12" customHeight="1">
      <c r="D129" t="s">
        <v>156</v>
      </c>
      <c r="J129" s="57">
        <v>334855</v>
      </c>
    </row>
    <row r="130" spans="4:10" ht="12.75">
      <c r="D130" t="s">
        <v>157</v>
      </c>
      <c r="I130" s="66" t="s">
        <v>206</v>
      </c>
      <c r="J130" s="58">
        <f>41493+3168-608</f>
        <v>44053</v>
      </c>
    </row>
    <row r="131" spans="4:10" ht="12.75">
      <c r="D131" t="s">
        <v>158</v>
      </c>
      <c r="I131" s="66" t="s">
        <v>206</v>
      </c>
      <c r="J131" s="58">
        <v>2963</v>
      </c>
    </row>
    <row r="132" spans="4:10" ht="12.75">
      <c r="D132" t="s">
        <v>159</v>
      </c>
      <c r="I132" s="66" t="s">
        <v>206</v>
      </c>
      <c r="J132" s="58">
        <v>639</v>
      </c>
    </row>
    <row r="133" spans="4:10" ht="12.75">
      <c r="D133" t="s">
        <v>237</v>
      </c>
      <c r="I133" t="s">
        <v>206</v>
      </c>
      <c r="J133" s="58">
        <v>608</v>
      </c>
    </row>
    <row r="134" spans="4:10" ht="12.75">
      <c r="D134" t="s">
        <v>160</v>
      </c>
      <c r="I134" s="66" t="s">
        <v>206</v>
      </c>
      <c r="J134" s="60">
        <v>158</v>
      </c>
    </row>
    <row r="135" ht="12.75">
      <c r="J135" s="59">
        <f>SUM(J129:J134)</f>
        <v>383276</v>
      </c>
    </row>
    <row r="136" spans="3:10" ht="12.75">
      <c r="C136" t="s">
        <v>161</v>
      </c>
      <c r="J136" s="58"/>
    </row>
    <row r="137" spans="4:10" ht="12.75">
      <c r="D137" t="s">
        <v>156</v>
      </c>
      <c r="J137" s="58">
        <v>5815</v>
      </c>
    </row>
    <row r="138" spans="4:10" ht="12.75">
      <c r="D138" t="s">
        <v>162</v>
      </c>
      <c r="I138" t="s">
        <v>206</v>
      </c>
      <c r="J138" s="60">
        <v>2754</v>
      </c>
    </row>
    <row r="139" ht="12.75">
      <c r="J139" s="60">
        <f>SUM(J137:J138)</f>
        <v>8569</v>
      </c>
    </row>
    <row r="140" ht="12.75">
      <c r="J140">
        <f>+J135+J139</f>
        <v>391845</v>
      </c>
    </row>
    <row r="141" ht="12.75">
      <c r="B141" t="s">
        <v>163</v>
      </c>
    </row>
    <row r="142" ht="12.75">
      <c r="C142" t="s">
        <v>155</v>
      </c>
    </row>
    <row r="143" spans="4:10" ht="12.75">
      <c r="D143" t="s">
        <v>156</v>
      </c>
      <c r="J143" s="57">
        <v>1359427</v>
      </c>
    </row>
    <row r="144" spans="4:10" ht="12.75">
      <c r="D144" t="s">
        <v>164</v>
      </c>
      <c r="I144" t="s">
        <v>206</v>
      </c>
      <c r="J144" s="58">
        <f>19876+24799-2467</f>
        <v>42208</v>
      </c>
    </row>
    <row r="145" spans="4:10" ht="12.75">
      <c r="D145" t="s">
        <v>166</v>
      </c>
      <c r="I145" t="s">
        <v>206</v>
      </c>
      <c r="J145" s="58">
        <v>3275</v>
      </c>
    </row>
    <row r="146" spans="4:10" ht="12.75">
      <c r="D146" t="s">
        <v>238</v>
      </c>
      <c r="I146" s="66" t="s">
        <v>206</v>
      </c>
      <c r="J146" s="58">
        <v>2467</v>
      </c>
    </row>
    <row r="147" spans="4:10" ht="12.75">
      <c r="D147" t="s">
        <v>165</v>
      </c>
      <c r="I147" t="s">
        <v>206</v>
      </c>
      <c r="J147" s="60">
        <v>823</v>
      </c>
    </row>
    <row r="148" ht="12.75">
      <c r="J148" s="60">
        <f>SUM(J143:J147)</f>
        <v>1408200</v>
      </c>
    </row>
    <row r="149" spans="2:12" ht="13.5" thickBot="1">
      <c r="B149" t="s">
        <v>167</v>
      </c>
      <c r="J149" s="61">
        <f>+J140+J148</f>
        <v>1800045</v>
      </c>
      <c r="L149" t="s">
        <v>4</v>
      </c>
    </row>
    <row r="150" spans="2:10" ht="12.75">
      <c r="B150" s="72" t="s">
        <v>221</v>
      </c>
      <c r="J150" s="55"/>
    </row>
    <row r="152" spans="1:11" ht="12" customHeight="1">
      <c r="A152" s="4" t="s">
        <v>112</v>
      </c>
      <c r="B152" s="4" t="s">
        <v>185</v>
      </c>
      <c r="C152" s="9"/>
      <c r="D152" s="9"/>
      <c r="E152" s="9"/>
      <c r="F152" s="9"/>
      <c r="G152" s="9"/>
      <c r="H152" s="9"/>
      <c r="I152" s="9"/>
      <c r="J152" s="9"/>
      <c r="K152" s="9"/>
    </row>
    <row r="153" spans="2:11" ht="12.75">
      <c r="B153" s="4" t="s">
        <v>186</v>
      </c>
      <c r="C153" s="9"/>
      <c r="D153" s="9"/>
      <c r="E153" s="9"/>
      <c r="F153" s="9"/>
      <c r="G153" s="9"/>
      <c r="H153" s="9"/>
      <c r="I153" s="9"/>
      <c r="J153" s="9"/>
      <c r="K153" s="9"/>
    </row>
    <row r="154" spans="2:11" ht="12.75">
      <c r="B154" s="4" t="s">
        <v>187</v>
      </c>
      <c r="C154" s="9"/>
      <c r="D154" s="9"/>
      <c r="E154" s="9"/>
      <c r="F154" s="9"/>
      <c r="G154" s="9"/>
      <c r="H154" s="9"/>
      <c r="I154" s="9"/>
      <c r="J154" s="9"/>
      <c r="K154" s="9"/>
    </row>
    <row r="155" spans="2:11" ht="12.75">
      <c r="B155" s="4" t="s">
        <v>188</v>
      </c>
      <c r="C155" s="9"/>
      <c r="D155" s="9"/>
      <c r="E155" s="9"/>
      <c r="F155" s="9"/>
      <c r="G155" s="9"/>
      <c r="H155" s="9"/>
      <c r="I155" s="9"/>
      <c r="J155" s="9"/>
      <c r="K155" s="9"/>
    </row>
    <row r="156" spans="2:11" ht="12.75">
      <c r="B156" s="4" t="s">
        <v>222</v>
      </c>
      <c r="C156" s="9"/>
      <c r="D156" s="9"/>
      <c r="E156" s="9"/>
      <c r="F156" s="9"/>
      <c r="G156" s="9"/>
      <c r="H156" s="9"/>
      <c r="I156" s="9"/>
      <c r="J156" s="9"/>
      <c r="K156" s="9"/>
    </row>
    <row r="157" spans="2:11" ht="12.75">
      <c r="B157" s="4"/>
      <c r="C157" s="9"/>
      <c r="D157" s="9"/>
      <c r="E157" s="9"/>
      <c r="F157" s="9"/>
      <c r="G157" s="9"/>
      <c r="H157" s="9"/>
      <c r="I157" s="9"/>
      <c r="J157" s="9"/>
      <c r="K157" s="9"/>
    </row>
    <row r="158" spans="1:2" ht="12.75">
      <c r="A158" s="4" t="s">
        <v>113</v>
      </c>
      <c r="B158" s="4" t="s">
        <v>223</v>
      </c>
    </row>
    <row r="160" spans="1:2" ht="12.75">
      <c r="A160" s="4" t="s">
        <v>114</v>
      </c>
      <c r="B160" s="4" t="s">
        <v>115</v>
      </c>
    </row>
    <row r="161" spans="1:2" ht="12.75">
      <c r="A161" s="4"/>
      <c r="B161" s="4"/>
    </row>
    <row r="162" spans="1:2" ht="12.75">
      <c r="A162" s="4" t="s">
        <v>116</v>
      </c>
      <c r="B162" s="4" t="s">
        <v>224</v>
      </c>
    </row>
    <row r="163" spans="1:2" ht="12.75">
      <c r="A163" s="4"/>
      <c r="B163" s="4" t="s">
        <v>225</v>
      </c>
    </row>
    <row r="165" spans="8:10" ht="12.75">
      <c r="H165" s="38" t="s">
        <v>117</v>
      </c>
      <c r="J165" s="38" t="s">
        <v>118</v>
      </c>
    </row>
    <row r="166" spans="2:10" ht="12.75">
      <c r="B166" s="41" t="s">
        <v>234</v>
      </c>
      <c r="F166" s="40" t="s">
        <v>22</v>
      </c>
      <c r="G166" s="41"/>
      <c r="H166" s="40" t="s">
        <v>119</v>
      </c>
      <c r="I166" s="41"/>
      <c r="J166" s="40" t="s">
        <v>120</v>
      </c>
    </row>
    <row r="167" spans="6:10" ht="12.75">
      <c r="F167" s="38" t="s">
        <v>19</v>
      </c>
      <c r="H167" s="38" t="s">
        <v>19</v>
      </c>
      <c r="J167" s="38" t="s">
        <v>19</v>
      </c>
    </row>
    <row r="169" spans="2:10" ht="12.75">
      <c r="B169" s="4" t="s">
        <v>168</v>
      </c>
      <c r="F169" s="5">
        <v>586700</v>
      </c>
      <c r="H169" s="5">
        <v>105395</v>
      </c>
      <c r="J169" s="5">
        <v>1958649</v>
      </c>
    </row>
    <row r="170" spans="2:10" ht="12.75">
      <c r="B170" s="4" t="s">
        <v>169</v>
      </c>
      <c r="F170" s="5">
        <f>8812+22248+93</f>
        <v>31153</v>
      </c>
      <c r="H170" s="5">
        <f>111-9293</f>
        <v>-9182</v>
      </c>
      <c r="J170" s="5">
        <f>402284+1359715</f>
        <v>1761999</v>
      </c>
    </row>
    <row r="171" spans="2:10" ht="12.75">
      <c r="B171" s="4" t="s">
        <v>170</v>
      </c>
      <c r="F171" s="5">
        <v>70790</v>
      </c>
      <c r="H171" s="5">
        <v>-2730</v>
      </c>
      <c r="J171" s="5">
        <v>1463482</v>
      </c>
    </row>
    <row r="172" spans="2:10" ht="12.75">
      <c r="B172" s="4" t="s">
        <v>171</v>
      </c>
      <c r="F172" s="5">
        <v>0</v>
      </c>
      <c r="H172" s="5">
        <v>-18</v>
      </c>
      <c r="J172" s="5">
        <v>203331</v>
      </c>
    </row>
    <row r="173" spans="6:10" ht="12.75">
      <c r="F173" s="43">
        <f>SUM(F169:F172)</f>
        <v>688643</v>
      </c>
      <c r="H173" s="43">
        <f>SUM(H169:H172)</f>
        <v>93465</v>
      </c>
      <c r="J173" s="43">
        <f>SUM(J169:J172)</f>
        <v>5387461</v>
      </c>
    </row>
    <row r="174" spans="2:10" ht="12.75">
      <c r="B174" s="4" t="s">
        <v>172</v>
      </c>
      <c r="F174" s="5" t="s">
        <v>4</v>
      </c>
      <c r="H174" s="5" t="s">
        <v>4</v>
      </c>
      <c r="J174" s="5" t="s">
        <v>4</v>
      </c>
    </row>
    <row r="175" spans="2:12" ht="12.75">
      <c r="B175" s="4" t="s">
        <v>173</v>
      </c>
      <c r="F175" s="62">
        <f>2259+348+12875</f>
        <v>15482</v>
      </c>
      <c r="H175" s="62">
        <f>-2882-67+1339</f>
        <v>-1610</v>
      </c>
      <c r="J175" s="62">
        <f>304046-67+1339</f>
        <v>305318</v>
      </c>
      <c r="L175">
        <f>+H19</f>
        <v>305318</v>
      </c>
    </row>
    <row r="176" spans="2:10" ht="12.75">
      <c r="B176" s="4"/>
      <c r="F176" s="5">
        <f>SUM(F173:F175)</f>
        <v>704125</v>
      </c>
      <c r="H176" s="5">
        <f>SUM(H173:H175)</f>
        <v>91855</v>
      </c>
      <c r="J176" s="5">
        <f>SUM(J173:J175)</f>
        <v>5692779</v>
      </c>
    </row>
    <row r="177" spans="2:12" ht="12.75">
      <c r="B177" s="4" t="s">
        <v>174</v>
      </c>
      <c r="F177" s="5">
        <v>0</v>
      </c>
      <c r="H177" s="5">
        <f>-12077-1</f>
        <v>-12078</v>
      </c>
      <c r="J177" s="5">
        <f>892861+8769</f>
        <v>901630</v>
      </c>
      <c r="L177" t="s">
        <v>197</v>
      </c>
    </row>
    <row r="178" spans="6:12" ht="13.5" thickBot="1">
      <c r="F178" s="75">
        <f>SUM(F176:F177)</f>
        <v>704125</v>
      </c>
      <c r="H178" s="75">
        <f>SUM(H176:H177)</f>
        <v>79777</v>
      </c>
      <c r="J178" s="75">
        <f>SUM(J176:J177)</f>
        <v>6594409</v>
      </c>
      <c r="L178">
        <f>+H40+H34</f>
        <v>6594409</v>
      </c>
    </row>
    <row r="179" spans="1:2" ht="12.75">
      <c r="A179" s="4"/>
      <c r="B179" s="4"/>
    </row>
    <row r="180" spans="1:2" ht="12.75">
      <c r="A180" s="13" t="s">
        <v>132</v>
      </c>
      <c r="B180" s="4"/>
    </row>
    <row r="181" spans="1:2" ht="12.75">
      <c r="A181" s="14" t="s">
        <v>203</v>
      </c>
      <c r="B181" s="4"/>
    </row>
    <row r="182" spans="1:2" ht="12.75">
      <c r="A182" s="13" t="s">
        <v>125</v>
      </c>
      <c r="B182" s="4"/>
    </row>
    <row r="183" spans="1:2" ht="12.75">
      <c r="A183" s="4"/>
      <c r="B183" s="4"/>
    </row>
    <row r="184" spans="1:2" ht="12.75">
      <c r="A184" s="13" t="s">
        <v>111</v>
      </c>
      <c r="B184" s="4"/>
    </row>
    <row r="186" spans="1:11" ht="12.75">
      <c r="A186" s="4" t="s">
        <v>121</v>
      </c>
      <c r="B186" t="s">
        <v>175</v>
      </c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2.75">
      <c r="A187" s="4"/>
      <c r="B187" t="s">
        <v>176</v>
      </c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2.75">
      <c r="A188" s="4"/>
      <c r="C188" s="9"/>
      <c r="D188" s="9"/>
      <c r="E188" s="9"/>
      <c r="F188" s="9"/>
      <c r="G188" s="9"/>
      <c r="H188" s="9"/>
      <c r="I188" s="9"/>
      <c r="J188" s="9"/>
      <c r="K188" s="9"/>
    </row>
    <row r="189" spans="1:2" ht="12.75">
      <c r="A189" s="4" t="s">
        <v>122</v>
      </c>
      <c r="B189" t="s">
        <v>246</v>
      </c>
    </row>
    <row r="190" ht="12.75">
      <c r="B190" t="s">
        <v>247</v>
      </c>
    </row>
    <row r="191" ht="12.75">
      <c r="B191" t="s">
        <v>241</v>
      </c>
    </row>
    <row r="192" ht="12.75">
      <c r="B192" t="s">
        <v>242</v>
      </c>
    </row>
    <row r="193" ht="12.75">
      <c r="B193" t="s">
        <v>243</v>
      </c>
    </row>
    <row r="194" ht="12.75">
      <c r="B194" t="s">
        <v>244</v>
      </c>
    </row>
    <row r="196" spans="1:11" ht="12.75">
      <c r="A196" s="4" t="s">
        <v>123</v>
      </c>
      <c r="B196" s="4" t="s">
        <v>189</v>
      </c>
      <c r="C196" s="9"/>
      <c r="D196" s="9"/>
      <c r="E196" s="9"/>
      <c r="F196" s="9"/>
      <c r="G196" s="9"/>
      <c r="H196" s="9"/>
      <c r="I196" s="9"/>
      <c r="J196" s="9"/>
      <c r="K196" s="9"/>
    </row>
    <row r="197" spans="2:11" ht="12.75">
      <c r="B197" s="4" t="s">
        <v>226</v>
      </c>
      <c r="C197" s="9"/>
      <c r="D197" s="9"/>
      <c r="E197" s="9"/>
      <c r="F197" s="9"/>
      <c r="G197" s="9"/>
      <c r="H197" s="9"/>
      <c r="I197" s="9"/>
      <c r="J197" s="9"/>
      <c r="K197" s="9"/>
    </row>
    <row r="198" spans="2:11" ht="12.75">
      <c r="B198" s="4" t="s">
        <v>227</v>
      </c>
      <c r="C198" s="9"/>
      <c r="D198" s="9"/>
      <c r="E198" s="9"/>
      <c r="F198" s="9"/>
      <c r="G198" s="9"/>
      <c r="H198" s="9"/>
      <c r="I198" s="9"/>
      <c r="J198" s="9"/>
      <c r="K198" s="9"/>
    </row>
    <row r="200" spans="1:2" ht="12.75">
      <c r="A200" s="4" t="s">
        <v>124</v>
      </c>
      <c r="B200" s="4" t="s">
        <v>228</v>
      </c>
    </row>
    <row r="201" spans="2:11" ht="12.75"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2.75">
      <c r="A202" s="4" t="s">
        <v>126</v>
      </c>
      <c r="B202" s="4" t="s">
        <v>245</v>
      </c>
      <c r="C202" s="9"/>
      <c r="D202" s="9"/>
      <c r="E202" s="9"/>
      <c r="F202" s="9"/>
      <c r="G202" s="9"/>
      <c r="H202" s="9"/>
      <c r="I202" s="9"/>
      <c r="J202" s="9"/>
      <c r="K202" s="9"/>
    </row>
    <row r="203" spans="2:11" ht="12.75">
      <c r="B203" s="67" t="s">
        <v>190</v>
      </c>
      <c r="C203" s="9"/>
      <c r="D203" s="9"/>
      <c r="E203" s="9"/>
      <c r="F203" s="9"/>
      <c r="G203" s="9"/>
      <c r="H203" s="9"/>
      <c r="I203" s="9"/>
      <c r="J203" s="9"/>
      <c r="K203" s="9"/>
    </row>
    <row r="204" ht="12" customHeight="1"/>
    <row r="205" spans="1:2" ht="12" customHeight="1">
      <c r="A205" s="4" t="s">
        <v>127</v>
      </c>
      <c r="B205" s="4" t="s">
        <v>128</v>
      </c>
    </row>
    <row r="206" spans="2:11" ht="12" customHeight="1">
      <c r="B206" s="4" t="s">
        <v>191</v>
      </c>
      <c r="C206" s="9"/>
      <c r="D206" s="9"/>
      <c r="E206" s="9"/>
      <c r="F206" s="9"/>
      <c r="G206" s="9"/>
      <c r="H206" s="9"/>
      <c r="I206" s="9"/>
      <c r="J206" s="9"/>
      <c r="K206" s="9"/>
    </row>
    <row r="207" spans="2:11" ht="12.75">
      <c r="B207" s="4" t="s">
        <v>192</v>
      </c>
      <c r="C207" s="9"/>
      <c r="D207" s="9"/>
      <c r="E207" s="9"/>
      <c r="F207" s="9"/>
      <c r="G207" s="9"/>
      <c r="H207" s="9"/>
      <c r="I207" s="9"/>
      <c r="J207" s="9"/>
      <c r="K207" s="9"/>
    </row>
    <row r="208" spans="2:11" ht="12.75">
      <c r="B208" s="4" t="s">
        <v>193</v>
      </c>
      <c r="C208" s="9"/>
      <c r="D208" s="9"/>
      <c r="E208" s="9"/>
      <c r="F208" s="9"/>
      <c r="G208" s="9"/>
      <c r="H208" s="9"/>
      <c r="I208" s="9"/>
      <c r="J208" s="9"/>
      <c r="K208" s="9"/>
    </row>
    <row r="209" spans="2:11" ht="12.75">
      <c r="B209" s="4" t="s">
        <v>229</v>
      </c>
      <c r="C209" s="9"/>
      <c r="D209" s="9"/>
      <c r="E209" s="9"/>
      <c r="F209" s="9"/>
      <c r="G209" s="9"/>
      <c r="H209" s="9"/>
      <c r="I209" s="9"/>
      <c r="J209" s="9"/>
      <c r="K209" s="9"/>
    </row>
    <row r="210" spans="2:11" ht="12.75"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2:11" ht="12.75"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2:11" ht="12.75"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2:11" ht="12.75"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2:11" ht="12.75"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2:11" ht="12.75"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8" ht="12" customHeight="1"/>
    <row r="219" ht="12" customHeight="1">
      <c r="A219" s="4" t="s">
        <v>129</v>
      </c>
    </row>
    <row r="220" ht="12" customHeight="1"/>
    <row r="221" ht="12" customHeight="1"/>
    <row r="222" ht="12" customHeight="1">
      <c r="A222" s="13" t="s">
        <v>130</v>
      </c>
    </row>
    <row r="223" ht="12" customHeight="1">
      <c r="A223" s="4" t="s">
        <v>131</v>
      </c>
    </row>
    <row r="224" ht="12" customHeight="1"/>
    <row r="225" ht="12" customHeight="1">
      <c r="A225" t="s">
        <v>230</v>
      </c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spans="1:2" ht="12" customHeight="1">
      <c r="A262" s="4"/>
      <c r="B262" s="44"/>
    </row>
    <row r="263" ht="12" customHeight="1">
      <c r="B263" s="44"/>
    </row>
    <row r="264" ht="12" customHeight="1"/>
    <row r="265" spans="1:2" ht="12" customHeight="1">
      <c r="A265" s="4"/>
      <c r="B265" s="4"/>
    </row>
    <row r="266" ht="12" customHeight="1">
      <c r="A266" s="4"/>
    </row>
    <row r="267" spans="1:2" ht="12" customHeight="1">
      <c r="A267" s="4"/>
      <c r="B267" s="4"/>
    </row>
    <row r="268" ht="12" customHeight="1"/>
    <row r="269" spans="1:2" ht="12" customHeight="1">
      <c r="A269" s="4"/>
      <c r="B269" s="4"/>
    </row>
    <row r="270" ht="12" customHeight="1"/>
    <row r="271" ht="12" customHeight="1">
      <c r="H271" s="38"/>
    </row>
    <row r="272" ht="12" customHeight="1"/>
    <row r="273" spans="2:8" ht="12" customHeight="1">
      <c r="B273" s="4"/>
      <c r="H273" s="5"/>
    </row>
    <row r="274" spans="2:8" ht="12" customHeight="1">
      <c r="B274" s="4"/>
      <c r="H274" s="5"/>
    </row>
    <row r="275" spans="2:8" ht="12" customHeight="1">
      <c r="B275" s="4"/>
      <c r="H275" s="42"/>
    </row>
    <row r="276" ht="12" customHeight="1"/>
    <row r="277" ht="12" customHeight="1">
      <c r="H277" s="5"/>
    </row>
    <row r="278" ht="12" customHeight="1"/>
    <row r="279" ht="12" customHeight="1"/>
    <row r="280" spans="1:2" ht="12" customHeight="1">
      <c r="A280" s="4"/>
      <c r="B280" s="4"/>
    </row>
    <row r="281" ht="12" customHeight="1"/>
    <row r="282" spans="1:2" ht="12" customHeight="1">
      <c r="A282" s="4"/>
      <c r="B282" s="4"/>
    </row>
    <row r="283" ht="12" customHeight="1"/>
    <row r="284" ht="12" customHeight="1">
      <c r="H284" s="38"/>
    </row>
    <row r="285" ht="12" customHeight="1"/>
    <row r="286" spans="2:8" ht="12" customHeight="1">
      <c r="B286" s="4"/>
      <c r="H286" s="5"/>
    </row>
    <row r="287" ht="12" customHeight="1"/>
    <row r="288" spans="1:2" ht="12" customHeight="1">
      <c r="A288" s="4"/>
      <c r="B288" s="44"/>
    </row>
    <row r="289" ht="12" customHeight="1">
      <c r="B289" s="44"/>
    </row>
    <row r="290" ht="12" customHeight="1"/>
    <row r="291" ht="12" customHeight="1">
      <c r="H291" s="38"/>
    </row>
    <row r="292" ht="12" customHeight="1"/>
    <row r="293" ht="12" customHeight="1">
      <c r="B293" s="4"/>
    </row>
    <row r="294" ht="12" customHeight="1"/>
    <row r="295" ht="12" customHeight="1">
      <c r="B295" s="4"/>
    </row>
    <row r="296" ht="12" customHeight="1"/>
    <row r="297" ht="12" customHeight="1">
      <c r="B297" s="4"/>
    </row>
    <row r="298" ht="12" customHeight="1"/>
    <row r="299" spans="1:2" ht="12" customHeight="1">
      <c r="A299" s="4"/>
      <c r="B299" s="44"/>
    </row>
    <row r="300" ht="12" customHeight="1">
      <c r="B300" s="44"/>
    </row>
    <row r="301" ht="12" customHeight="1">
      <c r="B301" s="44"/>
    </row>
    <row r="302" ht="12" customHeight="1"/>
    <row r="303" spans="1:2" ht="12" customHeight="1">
      <c r="A303" s="4"/>
      <c r="B303" s="44"/>
    </row>
    <row r="304" ht="12" customHeight="1">
      <c r="B304" s="44"/>
    </row>
    <row r="305" ht="12" customHeight="1"/>
    <row r="306" spans="1:2" ht="12" customHeight="1">
      <c r="A306" s="4"/>
      <c r="B306" s="4"/>
    </row>
    <row r="307" ht="12" customHeight="1"/>
    <row r="308" spans="1:2" ht="12" customHeight="1">
      <c r="A308" s="4"/>
      <c r="B308" s="44"/>
    </row>
    <row r="309" ht="12" customHeight="1">
      <c r="B309" s="44"/>
    </row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spans="1:2" ht="12" customHeight="1">
      <c r="A319" s="4"/>
      <c r="B319" s="4"/>
    </row>
    <row r="320" ht="12" customHeight="1"/>
    <row r="321" ht="12" customHeight="1">
      <c r="H321" s="38"/>
    </row>
    <row r="322" ht="12" customHeight="1"/>
    <row r="323" ht="12" customHeight="1">
      <c r="B323" s="4"/>
    </row>
    <row r="324" spans="3:8" ht="12" customHeight="1">
      <c r="C324" s="4"/>
      <c r="H324" s="5"/>
    </row>
    <row r="325" spans="3:8" ht="12" customHeight="1">
      <c r="C325" s="4"/>
      <c r="H325" s="5"/>
    </row>
    <row r="326" ht="12" customHeight="1"/>
    <row r="327" ht="12" customHeight="1">
      <c r="H327" s="5"/>
    </row>
    <row r="328" ht="12" customHeight="1"/>
    <row r="329" spans="1:2" ht="12" customHeight="1">
      <c r="A329" s="4"/>
      <c r="B329" s="4"/>
    </row>
    <row r="330" ht="12" customHeight="1"/>
    <row r="331" spans="1:2" ht="12" customHeight="1">
      <c r="A331" s="4"/>
      <c r="B331" s="4"/>
    </row>
    <row r="332" ht="12" customHeight="1"/>
    <row r="333" spans="1:2" ht="12" customHeight="1">
      <c r="A333" s="4"/>
      <c r="B333" s="4"/>
    </row>
    <row r="334" ht="12" customHeight="1"/>
    <row r="335" spans="1:2" ht="12" customHeight="1">
      <c r="A335" s="4"/>
      <c r="B335" s="4"/>
    </row>
    <row r="336" ht="12" customHeight="1"/>
    <row r="337" spans="1:2" ht="12" customHeight="1">
      <c r="A337" s="4"/>
      <c r="B337" s="4"/>
    </row>
    <row r="338" ht="12" customHeight="1"/>
    <row r="339" spans="1:2" ht="12" customHeight="1">
      <c r="A339" s="4"/>
      <c r="B339" s="4"/>
    </row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>
      <c r="A352" s="4"/>
    </row>
    <row r="353" ht="12" customHeight="1">
      <c r="A353" s="4"/>
    </row>
    <row r="354" ht="12" customHeight="1">
      <c r="A354" s="4"/>
    </row>
    <row r="355" ht="12" customHeight="1"/>
    <row r="356" ht="12" customHeight="1">
      <c r="A356" s="4"/>
    </row>
    <row r="357" ht="12" customHeight="1"/>
    <row r="358" spans="1:2" ht="12" customHeight="1">
      <c r="A358" s="4"/>
      <c r="B358" s="4"/>
    </row>
    <row r="359" ht="12" customHeight="1"/>
    <row r="360" spans="1:2" ht="12" customHeight="1">
      <c r="A360" s="4"/>
      <c r="B360" s="4"/>
    </row>
    <row r="361" ht="12" customHeight="1">
      <c r="B361" s="4"/>
    </row>
    <row r="362" ht="12" customHeight="1"/>
    <row r="363" spans="1:2" ht="12" customHeight="1">
      <c r="A363" s="4"/>
      <c r="B363" s="4"/>
    </row>
    <row r="364" ht="12" customHeight="1"/>
    <row r="365" spans="1:2" ht="12" customHeight="1">
      <c r="A365" s="4"/>
      <c r="B365" s="4"/>
    </row>
    <row r="366" ht="12" customHeight="1"/>
    <row r="367" ht="12" customHeight="1"/>
    <row r="368" ht="12" customHeight="1">
      <c r="A368" s="4"/>
    </row>
    <row r="369" ht="12" customHeight="1"/>
    <row r="370" ht="12" customHeight="1"/>
    <row r="371" ht="12" customHeight="1">
      <c r="A371" s="4"/>
    </row>
    <row r="372" ht="12" customHeight="1">
      <c r="A372" s="4"/>
    </row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>
      <c r="C531" s="4" t="s">
        <v>66</v>
      </c>
    </row>
    <row r="532" ht="12" customHeight="1"/>
    <row r="533" ht="12" customHeight="1">
      <c r="C533" s="4" t="s">
        <v>67</v>
      </c>
    </row>
    <row r="534" ht="12" customHeight="1"/>
    <row r="535" ht="12" customHeight="1">
      <c r="C535" s="4" t="s">
        <v>68</v>
      </c>
    </row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>
      <c r="A1388" s="4" t="s">
        <v>69</v>
      </c>
    </row>
    <row r="1389" ht="12" customHeight="1"/>
    <row r="1390" ht="12" customHeight="1">
      <c r="A1390" s="4" t="s">
        <v>66</v>
      </c>
    </row>
    <row r="1391" ht="12" customHeight="1"/>
    <row r="1392" ht="12" customHeight="1">
      <c r="A1392" s="4" t="s">
        <v>67</v>
      </c>
    </row>
    <row r="1393" ht="12" customHeight="1"/>
    <row r="1394" ht="12" customHeight="1">
      <c r="A1394" s="4" t="s">
        <v>70</v>
      </c>
    </row>
    <row r="1395" ht="12" customHeight="1">
      <c r="A1395" s="4" t="s">
        <v>69</v>
      </c>
    </row>
    <row r="1396" ht="12" customHeight="1"/>
    <row r="1397" ht="12" customHeight="1">
      <c r="A1397" s="4" t="s">
        <v>66</v>
      </c>
    </row>
    <row r="1398" ht="12" customHeight="1"/>
    <row r="1399" ht="12" customHeight="1">
      <c r="A1399" s="4" t="s">
        <v>67</v>
      </c>
    </row>
    <row r="1400" ht="12" customHeight="1"/>
    <row r="1401" ht="12" customHeight="1">
      <c r="A1401" s="4" t="s">
        <v>70</v>
      </c>
    </row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797" ht="12" customHeight="1"/>
    <row r="1799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</sheetData>
  <printOptions/>
  <pageMargins left="0.512" right="0.512" top="0.512" bottom="0.51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422"/>
  <sheetViews>
    <sheetView workbookViewId="0" topLeftCell="A42">
      <pane ySplit="270" topLeftCell="BM75" activePane="bottomLeft" state="split"/>
      <selection pane="topLeft" activeCell="A44" sqref="A44"/>
      <selection pane="bottomLeft" activeCell="J44" sqref="J44"/>
      <selection pane="topLeft" activeCell="J44" sqref="J44"/>
    </sheetView>
  </sheetViews>
  <sheetFormatPr defaultColWidth="9.7109375" defaultRowHeight="12.75"/>
  <cols>
    <col min="1" max="1" width="1.7109375" style="0" customWidth="1"/>
    <col min="2" max="2" width="3.7109375" style="0" customWidth="1"/>
    <col min="3" max="3" width="10.7109375" style="0" customWidth="1"/>
    <col min="5" max="5" width="13.00390625" style="0" customWidth="1"/>
    <col min="6" max="6" width="12.57421875" style="0" customWidth="1"/>
    <col min="7" max="7" width="13.140625" style="0" customWidth="1"/>
    <col min="8" max="8" width="0.9921875" style="0" customWidth="1"/>
    <col min="9" max="9" width="1.421875" style="0" customWidth="1"/>
    <col min="10" max="10" width="12.140625" style="0" customWidth="1"/>
    <col min="11" max="11" width="14.140625" style="0" customWidth="1"/>
    <col min="12" max="12" width="0.5625" style="0" hidden="1" customWidth="1"/>
    <col min="13" max="13" width="0.9921875" style="0" customWidth="1"/>
  </cols>
  <sheetData>
    <row r="1" spans="1:11" ht="12" customHeight="1">
      <c r="A1" s="10"/>
      <c r="B1" s="1"/>
      <c r="C1" s="9"/>
      <c r="D1" s="1"/>
      <c r="E1" s="2"/>
      <c r="F1" s="9"/>
      <c r="G1" s="9"/>
      <c r="H1" s="9"/>
      <c r="I1" s="9"/>
      <c r="J1" s="3"/>
      <c r="K1" s="9"/>
    </row>
    <row r="2" ht="12" customHeight="1">
      <c r="L2" s="8"/>
    </row>
    <row r="3" ht="12" customHeight="1"/>
    <row r="5" spans="1:13" ht="12" customHeight="1">
      <c r="A5" s="76" t="s">
        <v>132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2" customHeight="1">
      <c r="A6" s="77" t="s">
        <v>133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ht="12" customHeight="1">
      <c r="L7" s="2"/>
    </row>
    <row r="8" ht="6" customHeight="1"/>
    <row r="9" ht="12" customHeight="1">
      <c r="A9" s="45" t="s">
        <v>134</v>
      </c>
    </row>
    <row r="10" ht="12" customHeight="1">
      <c r="J10" s="8"/>
    </row>
    <row r="11" ht="12" customHeight="1">
      <c r="A11" s="4" t="s">
        <v>0</v>
      </c>
    </row>
    <row r="12" ht="12" customHeight="1">
      <c r="A12" s="4" t="s">
        <v>1</v>
      </c>
    </row>
    <row r="13" ht="12.75">
      <c r="A13" s="4" t="s">
        <v>2</v>
      </c>
    </row>
    <row r="14" spans="1:11" ht="12" customHeight="1">
      <c r="A14" s="4" t="s">
        <v>3</v>
      </c>
      <c r="K14" s="4" t="s">
        <v>4</v>
      </c>
    </row>
    <row r="15" ht="12.75">
      <c r="A15" s="4" t="s">
        <v>202</v>
      </c>
    </row>
    <row r="16" ht="12" customHeight="1"/>
    <row r="17" ht="12" customHeight="1">
      <c r="A17" s="4" t="s">
        <v>5</v>
      </c>
    </row>
    <row r="18" ht="7.5" customHeight="1"/>
    <row r="19" ht="12" customHeight="1">
      <c r="A19" s="13" t="s">
        <v>132</v>
      </c>
    </row>
    <row r="20" ht="12" customHeight="1">
      <c r="A20" s="14" t="s">
        <v>203</v>
      </c>
    </row>
    <row r="21" ht="12" customHeight="1"/>
    <row r="22" ht="12.75">
      <c r="A22" s="13" t="s">
        <v>6</v>
      </c>
    </row>
    <row r="23" ht="6" customHeight="1"/>
    <row r="24" ht="6" customHeight="1"/>
    <row r="25" spans="1:11" ht="12" customHeight="1">
      <c r="A25" s="9"/>
      <c r="B25" s="9"/>
      <c r="C25" s="9"/>
      <c r="D25" s="9"/>
      <c r="E25" s="9"/>
      <c r="F25" s="15" t="s">
        <v>7</v>
      </c>
      <c r="G25" s="36"/>
      <c r="J25" s="15" t="s">
        <v>8</v>
      </c>
      <c r="K25" s="12"/>
    </row>
    <row r="26" spans="1:11" ht="12" customHeight="1">
      <c r="A26" s="9"/>
      <c r="B26" s="9"/>
      <c r="C26" s="9"/>
      <c r="D26" s="9"/>
      <c r="E26" s="9"/>
      <c r="F26" s="16" t="s">
        <v>9</v>
      </c>
      <c r="G26" s="17" t="s">
        <v>10</v>
      </c>
      <c r="H26" s="31"/>
      <c r="J26" s="16" t="s">
        <v>9</v>
      </c>
      <c r="K26" s="17" t="s">
        <v>10</v>
      </c>
    </row>
    <row r="27" spans="1:11" ht="12.75">
      <c r="A27" s="9"/>
      <c r="B27" s="9"/>
      <c r="C27" s="9"/>
      <c r="D27" s="9"/>
      <c r="E27" s="9"/>
      <c r="F27" s="16" t="s">
        <v>11</v>
      </c>
      <c r="G27" s="17" t="s">
        <v>11</v>
      </c>
      <c r="H27" s="31"/>
      <c r="J27" s="16" t="s">
        <v>11</v>
      </c>
      <c r="K27" s="17" t="s">
        <v>11</v>
      </c>
    </row>
    <row r="28" spans="1:11" ht="12.75">
      <c r="A28" s="9"/>
      <c r="B28" s="9"/>
      <c r="C28" s="9"/>
      <c r="D28" s="9"/>
      <c r="E28" s="9"/>
      <c r="F28" s="16" t="s">
        <v>12</v>
      </c>
      <c r="G28" s="17" t="s">
        <v>13</v>
      </c>
      <c r="H28" s="31"/>
      <c r="J28" s="16" t="s">
        <v>14</v>
      </c>
      <c r="K28" s="17" t="s">
        <v>13</v>
      </c>
    </row>
    <row r="29" spans="1:11" ht="12.75">
      <c r="A29" s="9"/>
      <c r="B29" s="9"/>
      <c r="C29" s="9"/>
      <c r="D29" s="9"/>
      <c r="E29" s="9"/>
      <c r="F29" s="11"/>
      <c r="G29" s="17" t="s">
        <v>15</v>
      </c>
      <c r="H29" s="31"/>
      <c r="J29" s="11"/>
      <c r="K29" s="17" t="s">
        <v>15</v>
      </c>
    </row>
    <row r="30" spans="1:11" ht="12.75">
      <c r="A30" s="9"/>
      <c r="B30" s="9"/>
      <c r="C30" s="9"/>
      <c r="D30" s="9"/>
      <c r="E30" s="9"/>
      <c r="F30" s="11"/>
      <c r="G30" s="17" t="s">
        <v>12</v>
      </c>
      <c r="H30" s="31"/>
      <c r="J30" s="11"/>
      <c r="K30" s="17" t="s">
        <v>16</v>
      </c>
    </row>
    <row r="31" spans="1:11" ht="12.75">
      <c r="A31" s="9"/>
      <c r="B31" s="9"/>
      <c r="C31" s="9"/>
      <c r="D31" s="9"/>
      <c r="E31" s="9"/>
      <c r="F31" s="16" t="s">
        <v>17</v>
      </c>
      <c r="G31" s="17" t="s">
        <v>18</v>
      </c>
      <c r="H31" s="31"/>
      <c r="J31" s="16" t="s">
        <v>17</v>
      </c>
      <c r="K31" s="17" t="s">
        <v>18</v>
      </c>
    </row>
    <row r="32" spans="1:11" ht="12.75">
      <c r="A32" s="9"/>
      <c r="B32" s="9"/>
      <c r="C32" s="9"/>
      <c r="D32" s="9"/>
      <c r="E32" s="9"/>
      <c r="F32" s="18" t="s">
        <v>19</v>
      </c>
      <c r="G32" s="19" t="s">
        <v>19</v>
      </c>
      <c r="H32" s="31"/>
      <c r="J32" s="18" t="s">
        <v>19</v>
      </c>
      <c r="K32" s="19" t="s">
        <v>19</v>
      </c>
    </row>
    <row r="33" spans="1:12" ht="12.75">
      <c r="A33" s="9"/>
      <c r="B33" s="9"/>
      <c r="C33" s="9"/>
      <c r="D33" s="9"/>
      <c r="E33" s="9"/>
      <c r="L33" s="9"/>
    </row>
    <row r="34" spans="1:12" ht="13.5" thickBot="1">
      <c r="A34" s="4" t="s">
        <v>20</v>
      </c>
      <c r="B34" s="4" t="s">
        <v>21</v>
      </c>
      <c r="C34" s="4" t="s">
        <v>22</v>
      </c>
      <c r="D34" s="9"/>
      <c r="E34" s="9"/>
      <c r="F34" s="20">
        <f>690809+348+93+12875</f>
        <v>704125</v>
      </c>
      <c r="G34" s="46" t="s">
        <v>204</v>
      </c>
      <c r="H34" s="32"/>
      <c r="J34" s="20">
        <f>+F34</f>
        <v>704125</v>
      </c>
      <c r="K34" s="46" t="s">
        <v>204</v>
      </c>
      <c r="L34" s="9"/>
    </row>
    <row r="35" spans="1:12" ht="6" customHeight="1" thickTop="1">
      <c r="A35" s="9"/>
      <c r="B35" s="9"/>
      <c r="C35" s="9"/>
      <c r="D35" s="9"/>
      <c r="E35" s="9"/>
      <c r="L35" s="9"/>
    </row>
    <row r="36" spans="1:12" ht="13.5" thickBot="1">
      <c r="A36" s="9"/>
      <c r="B36" s="4" t="s">
        <v>23</v>
      </c>
      <c r="C36" s="4" t="s">
        <v>24</v>
      </c>
      <c r="D36" s="9"/>
      <c r="E36" s="9"/>
      <c r="F36" s="27">
        <v>0</v>
      </c>
      <c r="G36" s="47" t="s">
        <v>204</v>
      </c>
      <c r="H36" s="33"/>
      <c r="I36" s="28"/>
      <c r="J36" s="27">
        <v>0</v>
      </c>
      <c r="K36" s="47" t="s">
        <v>204</v>
      </c>
      <c r="L36" s="9"/>
    </row>
    <row r="37" spans="1:12" ht="6" customHeight="1" thickTop="1">
      <c r="A37" s="9"/>
      <c r="B37" s="9"/>
      <c r="C37" s="9"/>
      <c r="D37" s="9"/>
      <c r="E37" s="9"/>
      <c r="L37" s="9"/>
    </row>
    <row r="38" spans="1:12" ht="13.5" thickBot="1">
      <c r="A38" s="9"/>
      <c r="B38" s="4" t="s">
        <v>25</v>
      </c>
      <c r="C38" s="4" t="s">
        <v>26</v>
      </c>
      <c r="D38" s="9"/>
      <c r="E38" s="9"/>
      <c r="F38" s="20">
        <f>27764+1525+"gain sale of prp"+1038+"rental inc"</f>
        <v>30327</v>
      </c>
      <c r="G38" s="46" t="s">
        <v>204</v>
      </c>
      <c r="H38" s="32"/>
      <c r="J38" s="20">
        <f>+F38</f>
        <v>30327</v>
      </c>
      <c r="K38" s="46" t="s">
        <v>204</v>
      </c>
      <c r="L38" s="9"/>
    </row>
    <row r="39" spans="1:12" ht="13.5" thickTop="1">
      <c r="A39" s="9"/>
      <c r="B39" s="9"/>
      <c r="C39" s="9"/>
      <c r="D39" s="9"/>
      <c r="E39" s="9"/>
      <c r="L39" s="9"/>
    </row>
    <row r="40" spans="1:12" ht="12.75">
      <c r="A40" s="4" t="s">
        <v>27</v>
      </c>
      <c r="B40" s="4" t="s">
        <v>21</v>
      </c>
      <c r="C40" s="4" t="s">
        <v>28</v>
      </c>
      <c r="D40" s="9"/>
      <c r="E40" s="9"/>
      <c r="L40" s="9"/>
    </row>
    <row r="41" spans="1:12" ht="12.75">
      <c r="A41" s="9"/>
      <c r="B41" s="9"/>
      <c r="C41" s="4" t="s">
        <v>29</v>
      </c>
      <c r="D41" s="9"/>
      <c r="E41" s="9"/>
      <c r="L41" s="9"/>
    </row>
    <row r="42" spans="1:12" ht="12.75">
      <c r="A42" s="9"/>
      <c r="B42" s="9"/>
      <c r="C42" s="4" t="s">
        <v>30</v>
      </c>
      <c r="D42" s="9"/>
      <c r="E42" s="9"/>
      <c r="L42" s="9"/>
    </row>
    <row r="43" spans="1:12" ht="12.75">
      <c r="A43" s="9"/>
      <c r="B43" s="9"/>
      <c r="C43" s="4" t="s">
        <v>31</v>
      </c>
      <c r="D43" s="9"/>
      <c r="E43" s="9"/>
      <c r="L43" s="9"/>
    </row>
    <row r="44" spans="1:12" ht="12.75">
      <c r="A44" s="9"/>
      <c r="B44" s="9"/>
      <c r="C44" s="4" t="s">
        <v>32</v>
      </c>
      <c r="D44" s="9"/>
      <c r="E44" s="9"/>
      <c r="F44" s="5">
        <f>86044+44757+12578</f>
        <v>143379</v>
      </c>
      <c r="G44" s="38" t="s">
        <v>204</v>
      </c>
      <c r="H44" s="5"/>
      <c r="J44" s="5">
        <f>86044+44757+12578</f>
        <v>143379</v>
      </c>
      <c r="K44" s="38" t="s">
        <v>204</v>
      </c>
      <c r="L44" s="9"/>
    </row>
    <row r="45" spans="1:12" ht="6" customHeight="1">
      <c r="A45" s="9"/>
      <c r="B45" s="9"/>
      <c r="C45" s="9"/>
      <c r="D45" s="9"/>
      <c r="E45" s="9"/>
      <c r="G45" s="35"/>
      <c r="K45" s="35"/>
      <c r="L45" s="9"/>
    </row>
    <row r="46" spans="1:12" ht="12.75">
      <c r="A46" s="9"/>
      <c r="B46" s="4" t="s">
        <v>23</v>
      </c>
      <c r="C46" s="4" t="s">
        <v>33</v>
      </c>
      <c r="D46" s="9"/>
      <c r="E46" s="9"/>
      <c r="F46" s="5">
        <v>-44757</v>
      </c>
      <c r="G46" s="38" t="s">
        <v>204</v>
      </c>
      <c r="H46" s="29"/>
      <c r="J46" s="5">
        <v>-44757</v>
      </c>
      <c r="K46" s="38" t="s">
        <v>204</v>
      </c>
      <c r="L46" s="9"/>
    </row>
    <row r="47" spans="1:12" ht="6" customHeight="1">
      <c r="A47" s="9"/>
      <c r="B47" s="9"/>
      <c r="C47" s="9"/>
      <c r="D47" s="9"/>
      <c r="E47" s="9"/>
      <c r="G47" s="38" t="s">
        <v>4</v>
      </c>
      <c r="K47" s="38" t="s">
        <v>4</v>
      </c>
      <c r="L47" s="9"/>
    </row>
    <row r="48" spans="1:12" ht="12.75">
      <c r="A48" s="9"/>
      <c r="B48" s="4" t="s">
        <v>25</v>
      </c>
      <c r="C48" s="4" t="s">
        <v>34</v>
      </c>
      <c r="D48" s="9"/>
      <c r="E48" s="9"/>
      <c r="F48" s="5">
        <v>-12578</v>
      </c>
      <c r="G48" s="38" t="s">
        <v>204</v>
      </c>
      <c r="H48" s="5"/>
      <c r="J48" s="5">
        <v>-12578</v>
      </c>
      <c r="K48" s="38" t="s">
        <v>204</v>
      </c>
      <c r="L48" s="9"/>
    </row>
    <row r="49" spans="1:12" ht="6" customHeight="1">
      <c r="A49" s="9"/>
      <c r="B49" s="9"/>
      <c r="C49" s="9"/>
      <c r="D49" s="9"/>
      <c r="E49" s="9"/>
      <c r="G49" s="38" t="s">
        <v>4</v>
      </c>
      <c r="K49" s="38" t="s">
        <v>4</v>
      </c>
      <c r="L49" s="9"/>
    </row>
    <row r="50" spans="1:12" ht="12.75">
      <c r="A50" s="9"/>
      <c r="B50" s="4" t="s">
        <v>35</v>
      </c>
      <c r="C50" s="4" t="s">
        <v>36</v>
      </c>
      <c r="D50" s="9"/>
      <c r="E50" s="9"/>
      <c r="F50" s="30">
        <f>-2947-1710</f>
        <v>-4657</v>
      </c>
      <c r="G50" s="68" t="s">
        <v>204</v>
      </c>
      <c r="H50" s="33"/>
      <c r="I50" s="28"/>
      <c r="J50" s="30">
        <f>-2947-1710</f>
        <v>-4657</v>
      </c>
      <c r="K50" s="68" t="s">
        <v>204</v>
      </c>
      <c r="L50" s="9"/>
    </row>
    <row r="51" spans="1:12" ht="6" customHeight="1">
      <c r="A51" s="9"/>
      <c r="B51" s="9"/>
      <c r="C51" s="9"/>
      <c r="D51" s="9"/>
      <c r="E51" s="9"/>
      <c r="L51" s="9"/>
    </row>
    <row r="52" spans="1:12" ht="12.75">
      <c r="A52" s="9"/>
      <c r="B52" s="4" t="s">
        <v>37</v>
      </c>
      <c r="C52" s="4" t="s">
        <v>38</v>
      </c>
      <c r="D52" s="9"/>
      <c r="E52" s="9"/>
      <c r="L52" s="9"/>
    </row>
    <row r="53" spans="1:12" ht="12.75">
      <c r="A53" s="9"/>
      <c r="B53" s="9"/>
      <c r="C53" s="4" t="s">
        <v>29</v>
      </c>
      <c r="D53" s="9"/>
      <c r="E53" s="9"/>
      <c r="L53" s="9"/>
    </row>
    <row r="54" spans="1:12" ht="12.75">
      <c r="A54" s="9"/>
      <c r="B54" s="9"/>
      <c r="C54" s="4" t="s">
        <v>39</v>
      </c>
      <c r="D54" s="9"/>
      <c r="E54" s="9"/>
      <c r="L54" s="9"/>
    </row>
    <row r="55" spans="1:12" ht="12" customHeight="1">
      <c r="A55" s="9"/>
      <c r="B55" s="9"/>
      <c r="C55" s="4" t="s">
        <v>40</v>
      </c>
      <c r="D55" s="9"/>
      <c r="E55" s="9"/>
      <c r="L55" s="9"/>
    </row>
    <row r="56" spans="3:11" ht="12.75">
      <c r="C56" s="4" t="s">
        <v>41</v>
      </c>
      <c r="F56" s="5">
        <f>SUM(F44:F50)</f>
        <v>81387</v>
      </c>
      <c r="G56" s="38" t="s">
        <v>204</v>
      </c>
      <c r="H56" s="5"/>
      <c r="J56" s="5">
        <f>SUM(J44:J50)</f>
        <v>81387</v>
      </c>
      <c r="K56" s="38" t="s">
        <v>204</v>
      </c>
    </row>
    <row r="57" spans="1:11" ht="6" customHeight="1">
      <c r="A57" s="9"/>
      <c r="G57" s="35"/>
      <c r="K57" s="35"/>
    </row>
    <row r="58" spans="1:11" ht="12" customHeight="1">
      <c r="A58" s="9"/>
      <c r="B58" s="4" t="s">
        <v>42</v>
      </c>
      <c r="C58" s="4" t="s">
        <v>43</v>
      </c>
      <c r="G58" s="35"/>
      <c r="K58" s="35"/>
    </row>
    <row r="59" spans="3:11" ht="12" customHeight="1">
      <c r="C59" s="4" t="s">
        <v>44</v>
      </c>
      <c r="F59" s="21">
        <f>-2882-67+1339</f>
        <v>-1610</v>
      </c>
      <c r="G59" s="50" t="s">
        <v>204</v>
      </c>
      <c r="H59" s="32"/>
      <c r="J59" s="21">
        <f>-2882-67+1339</f>
        <v>-1610</v>
      </c>
      <c r="K59" s="50" t="s">
        <v>204</v>
      </c>
    </row>
    <row r="60" ht="6" customHeight="1"/>
    <row r="61" spans="2:12" ht="12" customHeight="1">
      <c r="B61" s="22" t="s">
        <v>45</v>
      </c>
      <c r="C61" s="22" t="s">
        <v>46</v>
      </c>
      <c r="D61" s="23"/>
      <c r="E61" s="23"/>
      <c r="F61" s="23"/>
      <c r="G61" s="23"/>
      <c r="H61" s="23"/>
      <c r="I61" s="23"/>
      <c r="J61" s="23"/>
      <c r="K61" s="23"/>
      <c r="L61" s="7"/>
    </row>
    <row r="62" spans="2:12" ht="12" customHeight="1">
      <c r="B62" s="24"/>
      <c r="C62" s="22" t="s">
        <v>47</v>
      </c>
      <c r="D62" s="23"/>
      <c r="E62" s="23"/>
      <c r="F62" s="25">
        <f>F56+F59</f>
        <v>79777</v>
      </c>
      <c r="G62" s="51" t="s">
        <v>204</v>
      </c>
      <c r="H62" s="25"/>
      <c r="I62" s="23"/>
      <c r="J62" s="25">
        <f>J56+J59</f>
        <v>79777</v>
      </c>
      <c r="K62" s="51" t="s">
        <v>204</v>
      </c>
      <c r="L62" s="9"/>
    </row>
    <row r="63" spans="2:11" ht="6" customHeight="1">
      <c r="B63" s="24"/>
      <c r="C63" s="24"/>
      <c r="D63" s="24"/>
      <c r="E63" s="24"/>
      <c r="F63" s="24"/>
      <c r="G63" s="52"/>
      <c r="H63" s="24"/>
      <c r="I63" s="24"/>
      <c r="J63" s="24"/>
      <c r="K63" s="52"/>
    </row>
    <row r="64" spans="2:13" ht="12.75">
      <c r="B64" s="22" t="s">
        <v>48</v>
      </c>
      <c r="C64" s="22" t="s">
        <v>49</v>
      </c>
      <c r="D64" s="24"/>
      <c r="E64" s="24"/>
      <c r="F64" s="26">
        <f>-40596+10475</f>
        <v>-30121</v>
      </c>
      <c r="G64" s="53" t="s">
        <v>204</v>
      </c>
      <c r="H64" s="34"/>
      <c r="I64" s="24"/>
      <c r="J64" s="26">
        <f>-40596+10475</f>
        <v>-30121</v>
      </c>
      <c r="K64" s="53" t="s">
        <v>204</v>
      </c>
      <c r="M64" s="6"/>
    </row>
    <row r="65" ht="6" customHeight="1"/>
    <row r="71" ht="12.75">
      <c r="A71" s="13" t="s">
        <v>132</v>
      </c>
    </row>
    <row r="72" ht="12.75">
      <c r="A72" s="14" t="s">
        <v>203</v>
      </c>
    </row>
    <row r="73" ht="12.75">
      <c r="A73" s="13" t="s">
        <v>50</v>
      </c>
    </row>
    <row r="75" ht="12.75">
      <c r="A75" s="13" t="s">
        <v>51</v>
      </c>
    </row>
    <row r="76" ht="6" customHeight="1"/>
    <row r="77" ht="6" customHeight="1"/>
    <row r="78" spans="1:11" ht="12.75">
      <c r="A78" s="9"/>
      <c r="B78" s="9"/>
      <c r="C78" s="9"/>
      <c r="D78" s="9"/>
      <c r="E78" s="9"/>
      <c r="F78" s="15" t="s">
        <v>7</v>
      </c>
      <c r="G78" s="12"/>
      <c r="J78" s="15" t="s">
        <v>8</v>
      </c>
      <c r="K78" s="12"/>
    </row>
    <row r="79" spans="1:11" ht="12.75">
      <c r="A79" s="9"/>
      <c r="B79" s="9"/>
      <c r="C79" s="9"/>
      <c r="D79" s="9"/>
      <c r="E79" s="9"/>
      <c r="F79" s="16" t="s">
        <v>9</v>
      </c>
      <c r="G79" s="17" t="s">
        <v>10</v>
      </c>
      <c r="H79" s="31"/>
      <c r="J79" s="16" t="s">
        <v>9</v>
      </c>
      <c r="K79" s="17" t="s">
        <v>10</v>
      </c>
    </row>
    <row r="80" spans="1:11" ht="12.75">
      <c r="A80" s="9"/>
      <c r="B80" s="9"/>
      <c r="C80" s="9"/>
      <c r="D80" s="9"/>
      <c r="E80" s="9"/>
      <c r="F80" s="16" t="s">
        <v>11</v>
      </c>
      <c r="G80" s="17" t="s">
        <v>11</v>
      </c>
      <c r="H80" s="31"/>
      <c r="J80" s="16" t="s">
        <v>11</v>
      </c>
      <c r="K80" s="17" t="s">
        <v>11</v>
      </c>
    </row>
    <row r="81" spans="1:11" ht="12.75">
      <c r="A81" s="9"/>
      <c r="B81" s="9"/>
      <c r="C81" s="9"/>
      <c r="D81" s="9"/>
      <c r="E81" s="9"/>
      <c r="F81" s="16" t="s">
        <v>12</v>
      </c>
      <c r="G81" s="17" t="s">
        <v>13</v>
      </c>
      <c r="H81" s="31"/>
      <c r="J81" s="16" t="s">
        <v>14</v>
      </c>
      <c r="K81" s="17" t="s">
        <v>13</v>
      </c>
    </row>
    <row r="82" spans="1:11" ht="12.75">
      <c r="A82" s="9"/>
      <c r="B82" s="9"/>
      <c r="C82" s="9"/>
      <c r="D82" s="9"/>
      <c r="E82" s="9"/>
      <c r="F82" s="11"/>
      <c r="G82" s="17" t="s">
        <v>15</v>
      </c>
      <c r="H82" s="31"/>
      <c r="J82" s="11"/>
      <c r="K82" s="17" t="s">
        <v>15</v>
      </c>
    </row>
    <row r="83" spans="1:11" ht="12.75">
      <c r="A83" s="9"/>
      <c r="B83" s="9"/>
      <c r="C83" s="9"/>
      <c r="D83" s="9"/>
      <c r="E83" s="9"/>
      <c r="F83" s="11"/>
      <c r="G83" s="17" t="s">
        <v>12</v>
      </c>
      <c r="H83" s="31"/>
      <c r="J83" s="11"/>
      <c r="K83" s="17" t="s">
        <v>16</v>
      </c>
    </row>
    <row r="84" spans="1:11" ht="12.75">
      <c r="A84" s="9"/>
      <c r="B84" s="9"/>
      <c r="C84" s="9"/>
      <c r="D84" s="9"/>
      <c r="E84" s="9"/>
      <c r="F84" s="16" t="s">
        <v>17</v>
      </c>
      <c r="G84" s="17" t="s">
        <v>18</v>
      </c>
      <c r="H84" s="31"/>
      <c r="J84" s="16" t="s">
        <v>17</v>
      </c>
      <c r="K84" s="17" t="s">
        <v>18</v>
      </c>
    </row>
    <row r="85" spans="1:11" ht="12.75">
      <c r="A85" s="9"/>
      <c r="B85" s="9"/>
      <c r="C85" s="9"/>
      <c r="D85" s="9"/>
      <c r="E85" s="9"/>
      <c r="F85" s="18" t="s">
        <v>19</v>
      </c>
      <c r="G85" s="19" t="s">
        <v>19</v>
      </c>
      <c r="H85" s="31"/>
      <c r="J85" s="18" t="s">
        <v>19</v>
      </c>
      <c r="K85" s="19" t="s">
        <v>19</v>
      </c>
    </row>
    <row r="88" spans="1:3" ht="12.75">
      <c r="A88" s="4" t="s">
        <v>27</v>
      </c>
      <c r="B88" s="4" t="s">
        <v>52</v>
      </c>
      <c r="C88" s="4" t="s">
        <v>53</v>
      </c>
    </row>
    <row r="89" spans="3:11" ht="12.75">
      <c r="C89" s="4" t="s">
        <v>54</v>
      </c>
      <c r="F89" s="5">
        <f>F62+F64</f>
        <v>49656</v>
      </c>
      <c r="G89" s="38" t="s">
        <v>204</v>
      </c>
      <c r="H89" s="5"/>
      <c r="J89" s="5">
        <f>J62+J64</f>
        <v>49656</v>
      </c>
      <c r="K89" s="38" t="s">
        <v>204</v>
      </c>
    </row>
    <row r="90" spans="7:11" ht="6" customHeight="1">
      <c r="G90" s="35"/>
      <c r="K90" s="35"/>
    </row>
    <row r="91" spans="3:11" ht="12.75">
      <c r="C91" s="4" t="s">
        <v>55</v>
      </c>
      <c r="F91" s="21">
        <v>-35103</v>
      </c>
      <c r="G91" s="49" t="s">
        <v>204</v>
      </c>
      <c r="H91" s="33"/>
      <c r="J91" s="21">
        <v>-35103</v>
      </c>
      <c r="K91" s="49" t="s">
        <v>204</v>
      </c>
    </row>
    <row r="92" spans="7:11" ht="6" customHeight="1">
      <c r="G92" s="35"/>
      <c r="K92" s="35"/>
    </row>
    <row r="93" spans="2:11" ht="12.75">
      <c r="B93" s="4" t="s">
        <v>56</v>
      </c>
      <c r="C93" s="4" t="s">
        <v>57</v>
      </c>
      <c r="G93" s="35"/>
      <c r="K93" s="35"/>
    </row>
    <row r="94" spans="3:11" ht="12.75">
      <c r="C94" s="4" t="s">
        <v>71</v>
      </c>
      <c r="F94" s="5">
        <f>F89+F91</f>
        <v>14553</v>
      </c>
      <c r="G94" s="38" t="s">
        <v>204</v>
      </c>
      <c r="H94" s="5"/>
      <c r="J94" s="5">
        <f>J89+J91</f>
        <v>14553</v>
      </c>
      <c r="K94" s="38" t="s">
        <v>204</v>
      </c>
    </row>
    <row r="95" spans="7:11" ht="6" customHeight="1">
      <c r="G95" s="35"/>
      <c r="K95" s="35"/>
    </row>
    <row r="96" spans="2:11" ht="12.75">
      <c r="B96" s="4" t="s">
        <v>58</v>
      </c>
      <c r="C96" s="4" t="s">
        <v>59</v>
      </c>
      <c r="F96" s="29">
        <v>0</v>
      </c>
      <c r="G96" s="48" t="s">
        <v>204</v>
      </c>
      <c r="H96" s="29"/>
      <c r="I96" s="28"/>
      <c r="J96" s="29">
        <v>0</v>
      </c>
      <c r="K96" s="48" t="s">
        <v>204</v>
      </c>
    </row>
    <row r="97" spans="6:11" ht="6" customHeight="1">
      <c r="F97" s="28"/>
      <c r="G97" s="54"/>
      <c r="H97" s="28"/>
      <c r="I97" s="28"/>
      <c r="J97" s="28"/>
      <c r="K97" s="54"/>
    </row>
    <row r="98" spans="3:11" ht="12.75">
      <c r="C98" s="4" t="s">
        <v>55</v>
      </c>
      <c r="F98" s="29">
        <v>0</v>
      </c>
      <c r="G98" s="48" t="s">
        <v>204</v>
      </c>
      <c r="H98" s="29"/>
      <c r="I98" s="28"/>
      <c r="J98" s="29">
        <v>0</v>
      </c>
      <c r="K98" s="48" t="s">
        <v>204</v>
      </c>
    </row>
    <row r="99" spans="6:11" ht="6" customHeight="1">
      <c r="F99" s="28"/>
      <c r="G99" s="54"/>
      <c r="H99" s="28"/>
      <c r="I99" s="28"/>
      <c r="J99" s="28"/>
      <c r="K99" s="54"/>
    </row>
    <row r="100" spans="3:11" ht="12.75">
      <c r="C100" s="4" t="s">
        <v>60</v>
      </c>
      <c r="F100" s="28"/>
      <c r="G100" s="54"/>
      <c r="H100" s="28"/>
      <c r="I100" s="28"/>
      <c r="J100" s="28"/>
      <c r="K100" s="54"/>
    </row>
    <row r="101" spans="3:11" ht="12.75">
      <c r="C101" s="4" t="s">
        <v>61</v>
      </c>
      <c r="F101" s="30">
        <v>0</v>
      </c>
      <c r="G101" s="49" t="s">
        <v>204</v>
      </c>
      <c r="H101" s="33"/>
      <c r="I101" s="28"/>
      <c r="J101" s="30">
        <v>0</v>
      </c>
      <c r="K101" s="49" t="s">
        <v>204</v>
      </c>
    </row>
    <row r="102" spans="7:11" ht="6" customHeight="1">
      <c r="G102" s="35"/>
      <c r="K102" s="35"/>
    </row>
    <row r="103" spans="2:11" ht="12.75">
      <c r="B103" s="4" t="s">
        <v>62</v>
      </c>
      <c r="C103" s="4" t="s">
        <v>63</v>
      </c>
      <c r="G103" s="35"/>
      <c r="K103" s="35"/>
    </row>
    <row r="104" spans="3:11" ht="12.75">
      <c r="C104" s="4" t="s">
        <v>72</v>
      </c>
      <c r="G104" s="35"/>
      <c r="K104" s="35"/>
    </row>
    <row r="105" spans="3:11" ht="13.5" thickBot="1">
      <c r="C105" s="4" t="s">
        <v>71</v>
      </c>
      <c r="F105" s="20">
        <f>SUM(F94:F101)</f>
        <v>14553</v>
      </c>
      <c r="G105" s="46" t="s">
        <v>204</v>
      </c>
      <c r="H105" s="32"/>
      <c r="J105" s="20">
        <f>SUM(J94:J101)</f>
        <v>14553</v>
      </c>
      <c r="K105" s="46" t="s">
        <v>204</v>
      </c>
    </row>
    <row r="106" ht="13.5" thickTop="1">
      <c r="G106" s="35"/>
    </row>
    <row r="107" ht="12.75">
      <c r="G107" s="35"/>
    </row>
    <row r="108" spans="1:7" ht="12.75">
      <c r="A108" s="4" t="s">
        <v>64</v>
      </c>
      <c r="B108" s="4" t="s">
        <v>21</v>
      </c>
      <c r="C108" s="4" t="s">
        <v>65</v>
      </c>
      <c r="G108" s="35"/>
    </row>
    <row r="109" spans="3:7" ht="12.75">
      <c r="C109" s="4" t="s">
        <v>73</v>
      </c>
      <c r="G109" s="35"/>
    </row>
    <row r="110" spans="3:7" ht="12.75">
      <c r="C110" s="4" t="s">
        <v>74</v>
      </c>
      <c r="G110" s="35"/>
    </row>
    <row r="111" ht="6" customHeight="1">
      <c r="G111" s="35"/>
    </row>
    <row r="112" spans="3:7" ht="12" customHeight="1">
      <c r="C112" s="4" t="s">
        <v>198</v>
      </c>
      <c r="G112" s="35"/>
    </row>
    <row r="113" spans="3:7" ht="12.75">
      <c r="C113" s="4" t="s">
        <v>199</v>
      </c>
      <c r="G113" s="35"/>
    </row>
    <row r="114" spans="3:11" ht="13.5" thickBot="1">
      <c r="C114" s="4" t="s">
        <v>200</v>
      </c>
      <c r="F114" s="20">
        <v>1.9</v>
      </c>
      <c r="G114" s="46" t="s">
        <v>204</v>
      </c>
      <c r="J114" s="20">
        <v>1.9</v>
      </c>
      <c r="K114" s="46" t="s">
        <v>204</v>
      </c>
    </row>
    <row r="115" spans="7:11" ht="6" customHeight="1" thickTop="1">
      <c r="G115" s="35"/>
      <c r="K115" s="35"/>
    </row>
    <row r="116" spans="7:11" ht="6" customHeight="1">
      <c r="G116" s="35"/>
      <c r="K116" s="35"/>
    </row>
    <row r="117" spans="3:11" ht="13.5" thickBot="1">
      <c r="C117" s="4" t="s">
        <v>201</v>
      </c>
      <c r="E117" s="66" t="s">
        <v>206</v>
      </c>
      <c r="F117" s="46" t="s">
        <v>205</v>
      </c>
      <c r="G117" s="46" t="s">
        <v>204</v>
      </c>
      <c r="J117" s="46" t="s">
        <v>205</v>
      </c>
      <c r="K117" s="46" t="s">
        <v>204</v>
      </c>
    </row>
    <row r="118" spans="3:11" ht="13.5" thickTop="1">
      <c r="C118" s="4"/>
      <c r="G118" s="35"/>
      <c r="K118" s="35"/>
    </row>
    <row r="119" spans="3:11" ht="12.75">
      <c r="C119" s="4"/>
      <c r="G119" s="35"/>
      <c r="K119" s="35"/>
    </row>
    <row r="120" spans="3:11" ht="12" customHeight="1">
      <c r="C120" s="4"/>
      <c r="F120" s="32"/>
      <c r="G120" s="32"/>
      <c r="J120" s="32"/>
      <c r="K120" s="32"/>
    </row>
    <row r="121" spans="3:11" ht="12" customHeight="1">
      <c r="C121" s="4"/>
      <c r="F121" s="32"/>
      <c r="G121" s="32"/>
      <c r="J121" s="32"/>
      <c r="K121" s="32"/>
    </row>
    <row r="122" spans="3:11" ht="12" customHeight="1">
      <c r="C122" s="69" t="s">
        <v>207</v>
      </c>
      <c r="F122" s="32"/>
      <c r="G122" s="32"/>
      <c r="H122" s="32"/>
      <c r="J122" s="32"/>
      <c r="K122" s="32"/>
    </row>
    <row r="123" spans="3:11" ht="12" customHeight="1">
      <c r="C123" s="69" t="s">
        <v>208</v>
      </c>
      <c r="F123" s="32"/>
      <c r="G123" s="32"/>
      <c r="H123" s="32"/>
      <c r="J123" s="32"/>
      <c r="K123" s="32"/>
    </row>
    <row r="124" spans="3:11" ht="12" customHeight="1">
      <c r="C124" s="4"/>
      <c r="F124" s="32"/>
      <c r="G124" s="32"/>
      <c r="H124" s="32"/>
      <c r="J124" s="32"/>
      <c r="K124" s="32"/>
    </row>
    <row r="125" spans="3:11" ht="12" customHeight="1">
      <c r="C125" s="69" t="s">
        <v>231</v>
      </c>
      <c r="F125" s="32"/>
      <c r="G125" s="32"/>
      <c r="H125" s="32"/>
      <c r="J125" s="32"/>
      <c r="K125" s="32"/>
    </row>
    <row r="126" spans="3:11" ht="12" customHeight="1">
      <c r="C126" s="69" t="s">
        <v>232</v>
      </c>
      <c r="F126" s="32"/>
      <c r="G126" s="32"/>
      <c r="H126" s="32"/>
      <c r="J126" s="32"/>
      <c r="K126" s="32"/>
    </row>
    <row r="127" spans="3:11" ht="12" customHeight="1">
      <c r="C127" s="4"/>
      <c r="F127" s="32"/>
      <c r="G127" s="32"/>
      <c r="H127" s="32"/>
      <c r="J127" s="32"/>
      <c r="K127" s="32"/>
    </row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>
      <c r="C552" s="4" t="s">
        <v>66</v>
      </c>
    </row>
    <row r="553" ht="12" customHeight="1"/>
    <row r="554" ht="12" customHeight="1">
      <c r="C554" s="4" t="s">
        <v>67</v>
      </c>
    </row>
    <row r="555" ht="12" customHeight="1"/>
    <row r="556" ht="12" customHeight="1">
      <c r="C556" s="4" t="s">
        <v>68</v>
      </c>
    </row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>
      <c r="A1409" s="4" t="s">
        <v>69</v>
      </c>
    </row>
    <row r="1410" ht="12" customHeight="1"/>
    <row r="1411" ht="12" customHeight="1">
      <c r="A1411" s="4" t="s">
        <v>66</v>
      </c>
    </row>
    <row r="1412" ht="12" customHeight="1"/>
    <row r="1413" ht="12" customHeight="1">
      <c r="A1413" s="4" t="s">
        <v>67</v>
      </c>
    </row>
    <row r="1414" ht="12" customHeight="1"/>
    <row r="1415" ht="12" customHeight="1">
      <c r="A1415" s="4" t="s">
        <v>70</v>
      </c>
    </row>
    <row r="1416" ht="12" customHeight="1">
      <c r="A1416" s="4" t="s">
        <v>69</v>
      </c>
    </row>
    <row r="1417" ht="12" customHeight="1"/>
    <row r="1418" ht="12" customHeight="1">
      <c r="A1418" s="4" t="s">
        <v>66</v>
      </c>
    </row>
    <row r="1419" ht="12" customHeight="1"/>
    <row r="1420" ht="12" customHeight="1">
      <c r="A1420" s="4" t="s">
        <v>67</v>
      </c>
    </row>
    <row r="1421" ht="12" customHeight="1"/>
    <row r="1422" ht="12" customHeight="1">
      <c r="A1422" s="4" t="s">
        <v>70</v>
      </c>
    </row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818" ht="12" customHeight="1"/>
    <row r="1820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</sheetData>
  <mergeCells count="2">
    <mergeCell ref="A5:M5"/>
    <mergeCell ref="A6:M6"/>
  </mergeCells>
  <printOptions/>
  <pageMargins left="0.512" right="0.512" top="0.512" bottom="0.51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Eminent Capital Sdn Bhd</cp:lastModifiedBy>
  <cp:lastPrinted>1999-09-27T08:21:32Z</cp:lastPrinted>
  <dcterms:created xsi:type="dcterms:W3CDTF">1999-09-14T02:56:27Z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