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880" activeTab="0"/>
  </bookViews>
  <sheets>
    <sheet name="Income Statement " sheetId="1" r:id="rId1"/>
    <sheet name="Balance Sheet" sheetId="2" r:id="rId2"/>
    <sheet name="Statement equity" sheetId="3" r:id="rId3"/>
    <sheet name="Cash Flow" sheetId="4" r:id="rId4"/>
    <sheet name="Notes" sheetId="5" r:id="rId5"/>
    <sheet name="Notes (2)" sheetId="6" r:id="rId6"/>
  </sheets>
  <definedNames>
    <definedName name="_xlnm.Print_Area" localSheetId="3">'Cash Flow'!$A$1:$H$81</definedName>
    <definedName name="_xlnm.Print_Area" localSheetId="4">'Notes'!$A$1:$H$144</definedName>
    <definedName name="_xlnm.Print_Area" localSheetId="5">'Notes (2)'!$A$1:$H$267</definedName>
    <definedName name="_xlnm.Print_Titles" localSheetId="4">'Notes'!$1:$4</definedName>
    <definedName name="_xlnm.Print_Titles" localSheetId="5">'Notes (2)'!$1:$4</definedName>
  </definedNames>
  <calcPr fullCalcOnLoad="1"/>
</workbook>
</file>

<file path=xl/sharedStrings.xml><?xml version="1.0" encoding="utf-8"?>
<sst xmlns="http://schemas.openxmlformats.org/spreadsheetml/2006/main" count="371" uniqueCount="281">
  <si>
    <t>Revenue</t>
  </si>
  <si>
    <t>Finance cost</t>
  </si>
  <si>
    <t xml:space="preserve">Share of profits and losses of </t>
  </si>
  <si>
    <t>(a)</t>
  </si>
  <si>
    <t>(b)</t>
  </si>
  <si>
    <t>N/A</t>
  </si>
  <si>
    <t>Property, Plant and Equipment</t>
  </si>
  <si>
    <t>Long Term Investments</t>
  </si>
  <si>
    <t>Goodwill on Consolidation</t>
  </si>
  <si>
    <t>Current Assets</t>
  </si>
  <si>
    <t xml:space="preserve">     Inventories</t>
  </si>
  <si>
    <t>Current Liabilities</t>
  </si>
  <si>
    <t>Net Current Assets</t>
  </si>
  <si>
    <t>Share Capital</t>
  </si>
  <si>
    <t>Reserves</t>
  </si>
  <si>
    <t>Minority Interests</t>
  </si>
  <si>
    <t>1.</t>
  </si>
  <si>
    <t>2.</t>
  </si>
  <si>
    <t>3.</t>
  </si>
  <si>
    <t>4.</t>
  </si>
  <si>
    <t>Taxation</t>
  </si>
  <si>
    <t>5.</t>
  </si>
  <si>
    <t>6.</t>
  </si>
  <si>
    <t>7.</t>
  </si>
  <si>
    <t>Changes in the Composition of the Group</t>
  </si>
  <si>
    <t>8.</t>
  </si>
  <si>
    <t>9.</t>
  </si>
  <si>
    <t>Issuances and Repayments of Debt and Equity Securities</t>
  </si>
  <si>
    <t>10.</t>
  </si>
  <si>
    <t>11.</t>
  </si>
  <si>
    <t>Contingent Liabilities</t>
  </si>
  <si>
    <t>12.</t>
  </si>
  <si>
    <t>13.</t>
  </si>
  <si>
    <t>Seasonal or Cyclical Factors</t>
  </si>
  <si>
    <t>LAI CHEE LEONG</t>
  </si>
  <si>
    <t>Company Secretary</t>
  </si>
  <si>
    <t>Investments in Associated Companies</t>
  </si>
  <si>
    <t>On behalf of the Board</t>
  </si>
  <si>
    <t>PAN MALAYSIA CORPORATION BERHAD</t>
  </si>
  <si>
    <t xml:space="preserve">             RM'000</t>
  </si>
  <si>
    <t xml:space="preserve">           RM'000</t>
  </si>
  <si>
    <t>Minority interests</t>
  </si>
  <si>
    <t>Segment Information</t>
  </si>
  <si>
    <t>Share</t>
  </si>
  <si>
    <t>Capital</t>
  </si>
  <si>
    <t>Total</t>
  </si>
  <si>
    <t>RM'000</t>
  </si>
  <si>
    <t>CONDENSED CONSOLIDATED STATEMENT OF CHANGES IN EQUITY</t>
  </si>
  <si>
    <t>CONDENSED CONSOLIDATED CASH FLOW STATEMENT</t>
  </si>
  <si>
    <t>Financed by:</t>
  </si>
  <si>
    <t>Deferred and Long Term Liabilities</t>
  </si>
  <si>
    <t>Auditors' Report</t>
  </si>
  <si>
    <t>Changes In Estimates of Amounts Reported Previously</t>
  </si>
  <si>
    <t>Diluted earnings per share</t>
  </si>
  <si>
    <t>Capital Commitments</t>
  </si>
  <si>
    <t>Review of Performance of the Company and its Principal Subsidiaries</t>
  </si>
  <si>
    <t>Prospects for Current Financial Year</t>
  </si>
  <si>
    <t>Variance of Actual Profit from Forecast Profit</t>
  </si>
  <si>
    <t>Not applicable.</t>
  </si>
  <si>
    <t>Taxation comprises :-</t>
  </si>
  <si>
    <t>Current taxation</t>
  </si>
  <si>
    <t>On share of results of associated companies</t>
  </si>
  <si>
    <t>Profits on Disposal of Investments and/or Properties</t>
  </si>
  <si>
    <t>Quoted Securities</t>
  </si>
  <si>
    <t xml:space="preserve">         RM'000</t>
  </si>
  <si>
    <t>Status of Corporate Proposals</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</si>
  <si>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</si>
  <si>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</si>
  <si>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</si>
  <si>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</si>
  <si>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</si>
  <si>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</si>
  <si>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</si>
  <si>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</si>
  <si>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Hong Kong Dollars</t>
  </si>
  <si>
    <t xml:space="preserve">       Singapore Dollars</t>
  </si>
  <si>
    <t>The foreign borrowings are taken by the foreign subsidiaries of the Group.</t>
  </si>
  <si>
    <t>Off Balance Sheet Financial Instruments</t>
  </si>
  <si>
    <t>Material Litigation</t>
  </si>
  <si>
    <t>CONDENSED CONSOLIDATED BALANCE SHEET</t>
  </si>
  <si>
    <t>Material Changes in the Quarterly Results Compared to the Results of the Preceding Quarter</t>
  </si>
  <si>
    <t>Other Matters</t>
  </si>
  <si>
    <t xml:space="preserve">    as at</t>
  </si>
  <si>
    <t xml:space="preserve">    RM 'million</t>
  </si>
  <si>
    <t>RM 'million</t>
  </si>
  <si>
    <t xml:space="preserve">     RM 'million</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</si>
  <si>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</si>
  <si>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</si>
  <si>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</si>
  <si>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</si>
  <si>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</si>
  <si>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 xml:space="preserve">        RM'000</t>
  </si>
  <si>
    <t xml:space="preserve">            RM'000</t>
  </si>
  <si>
    <t>CONDENSED CONSOLIDATED INCOME STATEMENTS</t>
  </si>
  <si>
    <t>Operating expenses</t>
  </si>
  <si>
    <t>Other operating income</t>
  </si>
  <si>
    <t xml:space="preserve">     Trade and other receivables</t>
  </si>
  <si>
    <t xml:space="preserve">     Amounts owing by holding and</t>
  </si>
  <si>
    <t xml:space="preserve">         related companies</t>
  </si>
  <si>
    <t xml:space="preserve">     Tax recoverable</t>
  </si>
  <si>
    <t xml:space="preserve">     Deposits, bank balances and cash</t>
  </si>
  <si>
    <t xml:space="preserve">     Trade and other payables</t>
  </si>
  <si>
    <t xml:space="preserve">     Short term borrowings</t>
  </si>
  <si>
    <t xml:space="preserve">     Provision for taxation</t>
  </si>
  <si>
    <t xml:space="preserve">     Amounts owing to related companies</t>
  </si>
  <si>
    <t>Food &amp;</t>
  </si>
  <si>
    <t>Confectionery</t>
  </si>
  <si>
    <t>Investment</t>
  </si>
  <si>
    <t>Holdings</t>
  </si>
  <si>
    <t>REVENUE</t>
  </si>
  <si>
    <t>RESULTS</t>
  </si>
  <si>
    <t>Segment results</t>
  </si>
  <si>
    <t>Share of results of associated companies</t>
  </si>
  <si>
    <t>Events Subsequent to the End of the Interim Reporting Period</t>
  </si>
  <si>
    <t>Cash Flows From Operating Activities</t>
  </si>
  <si>
    <t>Cash Flows From Investing Activities</t>
  </si>
  <si>
    <t>Cash Flows From Financing Activities</t>
  </si>
  <si>
    <t>Net change in working capital</t>
  </si>
  <si>
    <t>- External revenue</t>
  </si>
  <si>
    <t>- Inter-segment revenue</t>
  </si>
  <si>
    <t>Non-</t>
  </si>
  <si>
    <t>Distributable</t>
  </si>
  <si>
    <t>Shareholders' Funds</t>
  </si>
  <si>
    <t>CUMULATIVE</t>
  </si>
  <si>
    <t>Basis of Preparation</t>
  </si>
  <si>
    <t>Dividends Paid</t>
  </si>
  <si>
    <t>Company No : 4920 - D</t>
  </si>
  <si>
    <t>(Incorporated in Malaysia)</t>
  </si>
  <si>
    <t>INTERIM FINANCIAL REPORT</t>
  </si>
  <si>
    <t>Adjustments :</t>
  </si>
  <si>
    <t xml:space="preserve">   - Others</t>
  </si>
  <si>
    <t xml:space="preserve">Purchase of property, plant and equipment </t>
  </si>
  <si>
    <t>(The figures are unaudited)</t>
  </si>
  <si>
    <t xml:space="preserve">   At cost</t>
  </si>
  <si>
    <t xml:space="preserve">   At book value</t>
  </si>
  <si>
    <t xml:space="preserve">   Market value</t>
  </si>
  <si>
    <t>Advances to holding and related companies</t>
  </si>
  <si>
    <t xml:space="preserve">     RM'000</t>
  </si>
  <si>
    <t>At 1 January 2003</t>
  </si>
  <si>
    <t>Retained</t>
  </si>
  <si>
    <t>Currency translation differences</t>
  </si>
  <si>
    <t>Under/(Over) provision in respect of prior years</t>
  </si>
  <si>
    <t>Exchange translation differences</t>
  </si>
  <si>
    <t xml:space="preserve">   Less: Impairment </t>
  </si>
  <si>
    <t>RM</t>
  </si>
  <si>
    <t>Net Tangible Assets per 50 sen share</t>
  </si>
  <si>
    <t xml:space="preserve">Interest paid </t>
  </si>
  <si>
    <t>Interest received</t>
  </si>
  <si>
    <t>Tax paid</t>
  </si>
  <si>
    <t xml:space="preserve">(a)   To subscribe to the rights issue of  </t>
  </si>
  <si>
    <t>Proceeds from disposal of property, plant and equipment</t>
  </si>
  <si>
    <t>Dividend received</t>
  </si>
  <si>
    <t>Basic (sen)</t>
  </si>
  <si>
    <t>Fully diluted (sen)</t>
  </si>
  <si>
    <t>(i)</t>
  </si>
  <si>
    <t>(ii)</t>
  </si>
  <si>
    <t>Deferred Tax Asset</t>
  </si>
  <si>
    <t>At 1 January 2004</t>
  </si>
  <si>
    <t xml:space="preserve">    01/01/2004</t>
  </si>
  <si>
    <t>Trademarks</t>
  </si>
  <si>
    <t>(b)   Balance of proceeds to continue to be placed</t>
  </si>
  <si>
    <t>Dividend for financial year ended 31 December 2002</t>
  </si>
  <si>
    <t>Proceeds from disposal of investments</t>
  </si>
  <si>
    <t>Tax refund</t>
  </si>
  <si>
    <t xml:space="preserve">   - Share of results in associated companies</t>
  </si>
  <si>
    <t>Dividend received from associated company</t>
  </si>
  <si>
    <t xml:space="preserve">       US Dollars</t>
  </si>
  <si>
    <t>Share issue expenses</t>
  </si>
  <si>
    <t>(c)</t>
  </si>
  <si>
    <t>Amount</t>
  </si>
  <si>
    <t>Balance</t>
  </si>
  <si>
    <t>as at</t>
  </si>
  <si>
    <t>Proceeds from issue of shares</t>
  </si>
  <si>
    <t>Operating profit before working capital changes</t>
  </si>
  <si>
    <t>Net cash used in operating activities</t>
  </si>
  <si>
    <t>Net cash used in investing activities</t>
  </si>
  <si>
    <t>Proposed</t>
  </si>
  <si>
    <t>RM '000</t>
  </si>
  <si>
    <t>utilised</t>
  </si>
  <si>
    <t>Working Capital</t>
  </si>
  <si>
    <t>Expenses relating to the Private Placement</t>
  </si>
  <si>
    <t>Dividend paid to shareholders of the Company</t>
  </si>
  <si>
    <t>amount</t>
  </si>
  <si>
    <t>Proposed utilisation :-</t>
  </si>
  <si>
    <t xml:space="preserve">   Securities Commission </t>
  </si>
  <si>
    <t xml:space="preserve">          Pan Malaysian Industries Berhad </t>
  </si>
  <si>
    <t xml:space="preserve">           Balance </t>
  </si>
  <si>
    <t>Reserves arising from accretion of interest</t>
  </si>
  <si>
    <t xml:space="preserve">in a subsidiary </t>
  </si>
  <si>
    <t>Subscription of rights issue of associated company</t>
  </si>
  <si>
    <t>Repayment from related companies</t>
  </si>
  <si>
    <t>Dividend paid to minority shareholders of subsidiary</t>
  </si>
  <si>
    <t>Proceeds from/(repayment of) hire purchase lease payables (net)</t>
  </si>
  <si>
    <t>Profit/(Loss) from operations</t>
  </si>
  <si>
    <t>Profit/(Loss) before taxation</t>
  </si>
  <si>
    <t>Rights issue expenses of subsidiary</t>
  </si>
  <si>
    <t xml:space="preserve">Cash and cash equivalents at 1 January </t>
  </si>
  <si>
    <t>FOURTH FINANCIAL QUARTER ENDED 31 DECEMBER 2004</t>
  </si>
  <si>
    <t xml:space="preserve">       FOURTH QUARTER</t>
  </si>
  <si>
    <t xml:space="preserve">             CUMULATIVE 12 MONTHS</t>
  </si>
  <si>
    <t>31/12/2003</t>
  </si>
  <si>
    <t>31/12/2004</t>
  </si>
  <si>
    <t>At 31 December 2004</t>
  </si>
  <si>
    <t>At 31 December 2003</t>
  </si>
  <si>
    <t>12 MONTHS</t>
  </si>
  <si>
    <t xml:space="preserve">Cash and cash equivalents at 31 December </t>
  </si>
  <si>
    <t xml:space="preserve">            Fourth Quarter</t>
  </si>
  <si>
    <t xml:space="preserve">  Cumulative 12 months</t>
  </si>
  <si>
    <t xml:space="preserve">        Fourth Quarter</t>
  </si>
  <si>
    <t xml:space="preserve">      Cumulative 12 months</t>
  </si>
  <si>
    <t>(Audited)</t>
  </si>
  <si>
    <t xml:space="preserve">Acquisition of a subsidiary company net of </t>
  </si>
  <si>
    <t xml:space="preserve">  bank balances and cash</t>
  </si>
  <si>
    <t>Net effects on disposal of a subsidiary company</t>
  </si>
  <si>
    <t>Drawdown of bank borrowings (net)</t>
  </si>
  <si>
    <t>Loss on disposal of subsidiary company</t>
  </si>
  <si>
    <t>(iii)</t>
  </si>
  <si>
    <t>Purchase of other investments</t>
  </si>
  <si>
    <t>Net cash generated from financing activities</t>
  </si>
  <si>
    <t xml:space="preserve">     Other investments</t>
  </si>
  <si>
    <t xml:space="preserve"> Interim dividend of 2.0 sen per 50 sen share (4.0%) less tax at 28% in respect of </t>
  </si>
  <si>
    <t xml:space="preserve">                             RM  </t>
  </si>
  <si>
    <t>Loss before taxation</t>
  </si>
  <si>
    <t>Impairment of investment in an associated company</t>
  </si>
  <si>
    <t>Write back of provision for doubtful debts</t>
  </si>
  <si>
    <t>(d)</t>
  </si>
  <si>
    <t>Earnings/(Loss) Per Share</t>
  </si>
  <si>
    <t>Basic loss per share</t>
  </si>
  <si>
    <t>For the financial quarter and the financial year ended 31 December 2004</t>
  </si>
  <si>
    <t>Loss after taxation</t>
  </si>
  <si>
    <t xml:space="preserve">Loss per 50 sen share  </t>
  </si>
  <si>
    <t>Rights issue proceeds from minority shareholders of subsidiary</t>
  </si>
  <si>
    <t>Net loss for the financial year</t>
  </si>
  <si>
    <t>For the financial year ended 31 December 2004</t>
  </si>
  <si>
    <t>Share capital issued during the financial year</t>
  </si>
  <si>
    <t>Share of reversal of revaluation reserves</t>
  </si>
  <si>
    <t xml:space="preserve">  of an associated company</t>
  </si>
  <si>
    <t>Exceptional Items</t>
  </si>
  <si>
    <t>Gain/(Loss) on disposal of quoted investments</t>
  </si>
  <si>
    <t>Allowance for diminution in value of investments</t>
  </si>
  <si>
    <t>Transfer to/(from) deferred taxation</t>
  </si>
  <si>
    <t>Total purchases</t>
  </si>
  <si>
    <t>Total disposals</t>
  </si>
  <si>
    <t>Total gain on disposals</t>
  </si>
  <si>
    <t>Net increase/(decrease) in cash and cash equivalents</t>
  </si>
  <si>
    <t xml:space="preserve">   - Write back of provision for doubtful debts</t>
  </si>
  <si>
    <t xml:space="preserve">   - Impairment of investment in an associated company </t>
  </si>
  <si>
    <t>-</t>
  </si>
  <si>
    <t>Exceptional items</t>
  </si>
  <si>
    <t xml:space="preserve"> associated companies</t>
  </si>
  <si>
    <t>Footnotes :-</t>
  </si>
  <si>
    <t xml:space="preserve"> - Provision arising from the distribution </t>
  </si>
  <si>
    <t xml:space="preserve"> - Others</t>
  </si>
  <si>
    <t xml:space="preserve">   of assets of a subsidiary back to the </t>
  </si>
  <si>
    <t xml:space="preserve">   entitled shareholders of the Company</t>
  </si>
  <si>
    <t xml:space="preserve">Profit / </t>
  </si>
  <si>
    <t xml:space="preserve">(Accumulated </t>
  </si>
  <si>
    <t>Losses)</t>
  </si>
  <si>
    <t xml:space="preserve">   - Provision arising from members' voluntary winding up</t>
  </si>
  <si>
    <t>Footnote :-</t>
  </si>
  <si>
    <t xml:space="preserve">  paid on 28 December 2004 </t>
  </si>
  <si>
    <t xml:space="preserve">  financial year ended 31 December 2003 was paid on 21 May 2004</t>
  </si>
  <si>
    <t>Date: 25 February 2005</t>
  </si>
  <si>
    <t xml:space="preserve"> Special dividend-in-specie of 2% tax exempt was declared on 23 Nov 2004 and </t>
  </si>
  <si>
    <t>Dividend paid for the financial year</t>
  </si>
  <si>
    <t xml:space="preserve">  ended 31 December 2003</t>
  </si>
  <si>
    <t>Special dividend-in-specie declared and</t>
  </si>
  <si>
    <t xml:space="preserve">  paid in the financial year ended</t>
  </si>
  <si>
    <t xml:space="preserve">  31 December 2004</t>
  </si>
  <si>
    <t>N/A   -   Not applicable.</t>
  </si>
  <si>
    <t xml:space="preserve">     of a subsidiary</t>
  </si>
  <si>
    <t>Cash generated from operating activities</t>
  </si>
  <si>
    <t xml:space="preserve">   on amount owing by a related company</t>
  </si>
  <si>
    <t>Provision arising from the distribution of assets</t>
  </si>
  <si>
    <t xml:space="preserve">   of a subsidiary back to the entitled </t>
  </si>
  <si>
    <t xml:space="preserve">   at no cost to them upon members'</t>
  </si>
  <si>
    <t xml:space="preserve">   voluntary winding up of the said</t>
  </si>
  <si>
    <t xml:space="preserve">   subsidiary (Refer Footnote 1)</t>
  </si>
  <si>
    <t xml:space="preserve">   shareholders of the Company at no cost to them </t>
  </si>
  <si>
    <t xml:space="preserve">   said subsidiary (Refer Footnote 1)</t>
  </si>
  <si>
    <t xml:space="preserve">   upon members' voluntary winding-up of the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</si>
</sst>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 numFmtId="194" formatCode="dd/mm/yyyy"/>
    <numFmt numFmtId="195" formatCode="#,##0\ \ "/>
    <numFmt numFmtId="196" formatCode="_(* #,##0.000_);_(* \(#,##0.000\);_(* &quot;-&quot;??_);_(@_)"/>
  </numFmts>
  <fonts count="20">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b/>
      <sz val="11"/>
      <name val="Arial"/>
      <family val="2"/>
    </font>
    <font>
      <sz val="10"/>
      <color indexed="10"/>
      <name val="Arial"/>
      <family val="2"/>
    </font>
    <font>
      <b/>
      <sz val="10"/>
      <color indexed="10"/>
      <name val="Arial"/>
      <family val="2"/>
    </font>
    <font>
      <sz val="7"/>
      <name val="Arial"/>
      <family val="2"/>
    </font>
    <font>
      <i/>
      <vertAlign val="superscript"/>
      <sz val="10"/>
      <name val="Arial"/>
      <family val="2"/>
    </font>
    <font>
      <b/>
      <i/>
      <sz val="9"/>
      <name val="Arial"/>
      <family val="2"/>
    </font>
    <font>
      <vertAlign val="superscript"/>
      <sz val="11"/>
      <name val="Arial"/>
      <family val="2"/>
    </font>
    <font>
      <i/>
      <sz val="10"/>
      <name val="Arial"/>
      <family val="2"/>
    </font>
    <font>
      <i/>
      <sz val="9"/>
      <name val="Arial"/>
      <family val="2"/>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171" fontId="0" fillId="0" borderId="0" xfId="15" applyNumberFormat="1" applyFont="1" applyAlignment="1" quotePrefix="1">
      <alignment/>
    </xf>
    <xf numFmtId="181" fontId="3" fillId="0" borderId="0" xfId="15" applyNumberFormat="1" applyFont="1" applyBorder="1" applyAlignment="1">
      <alignment horizontal="left"/>
    </xf>
    <xf numFmtId="0" fontId="0" fillId="0" borderId="0" xfId="0" applyFont="1" applyAlignment="1">
      <alignment horizontal="justify"/>
    </xf>
    <xf numFmtId="171" fontId="7" fillId="0" borderId="0" xfId="15" applyNumberFormat="1" applyFont="1" applyAlignment="1" quotePrefix="1">
      <alignment/>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171" fontId="0" fillId="0" borderId="0" xfId="0" applyNumberFormat="1" applyFont="1" applyAlignment="1">
      <alignment horizontal="right"/>
    </xf>
    <xf numFmtId="0" fontId="0" fillId="0" borderId="0" xfId="0" applyFont="1" applyAlignment="1">
      <alignment/>
    </xf>
    <xf numFmtId="43" fontId="0" fillId="0" borderId="0" xfId="0" applyNumberFormat="1" applyFont="1" applyAlignment="1">
      <alignment horizontal="right"/>
    </xf>
    <xf numFmtId="43" fontId="0" fillId="0" borderId="0" xfId="0" applyNumberFormat="1" applyFont="1" applyAlignment="1">
      <alignment/>
    </xf>
    <xf numFmtId="43"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1" xfId="15" applyNumberFormat="1" applyFont="1" applyBorder="1" applyAlignment="1">
      <alignment/>
    </xf>
    <xf numFmtId="181" fontId="0" fillId="0" borderId="4"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171" fontId="0" fillId="0" borderId="0" xfId="15" applyNumberFormat="1" applyFont="1" applyAlignment="1">
      <alignment/>
    </xf>
    <xf numFmtId="0" fontId="3" fillId="0" borderId="0" xfId="0" applyFont="1" applyBorder="1" applyAlignment="1">
      <alignment horizontal="left"/>
    </xf>
    <xf numFmtId="181" fontId="0" fillId="0" borderId="0" xfId="0" applyNumberFormat="1" applyFont="1" applyBorder="1" applyAlignment="1">
      <alignment horizontal="left"/>
    </xf>
    <xf numFmtId="169" fontId="0" fillId="0" borderId="0" xfId="0" applyNumberFormat="1" applyFont="1" applyBorder="1" applyAlignment="1" applyProtection="1">
      <alignment/>
      <protection locked="0"/>
    </xf>
    <xf numFmtId="0" fontId="3"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5" xfId="0" applyFont="1" applyBorder="1" applyAlignment="1" applyProtection="1">
      <alignment/>
      <protection locked="0"/>
    </xf>
    <xf numFmtId="171"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2" fillId="0" borderId="0" xfId="0" applyFont="1" applyBorder="1" applyAlignment="1">
      <alignment horizontal="center"/>
    </xf>
    <xf numFmtId="0" fontId="0" fillId="0" borderId="1" xfId="0" applyFont="1" applyBorder="1" applyAlignment="1" applyProtection="1">
      <alignment/>
      <protection locked="0"/>
    </xf>
    <xf numFmtId="0" fontId="0" fillId="0" borderId="0" xfId="0" applyAlignment="1" applyProtection="1">
      <alignment/>
      <protection locked="0"/>
    </xf>
    <xf numFmtId="169" fontId="3" fillId="0" borderId="0" xfId="0" applyNumberFormat="1" applyFont="1" applyBorder="1" applyAlignment="1" applyProtection="1" quotePrefix="1">
      <alignment horizontal="center"/>
      <protection locked="0"/>
    </xf>
    <xf numFmtId="0" fontId="8" fillId="0" borderId="0" xfId="0" applyFont="1" applyAlignment="1">
      <alignment/>
    </xf>
    <xf numFmtId="0" fontId="9" fillId="0" borderId="0" xfId="0" applyFont="1" applyAlignment="1">
      <alignment/>
    </xf>
    <xf numFmtId="181" fontId="3" fillId="0" borderId="0" xfId="15" applyNumberFormat="1" applyFont="1" applyAlignment="1">
      <alignment horizontal="right"/>
    </xf>
    <xf numFmtId="181" fontId="0" fillId="0" borderId="0" xfId="15" applyNumberFormat="1" applyFont="1" applyAlignment="1">
      <alignment horizontal="right"/>
    </xf>
    <xf numFmtId="0" fontId="3" fillId="0" borderId="0" xfId="15" applyNumberFormat="1" applyFont="1" applyAlignment="1">
      <alignment horizontal="right"/>
    </xf>
    <xf numFmtId="181" fontId="3" fillId="0" borderId="0" xfId="15" applyNumberFormat="1" applyFont="1" applyFill="1" applyBorder="1" applyAlignment="1">
      <alignment horizontal="right"/>
    </xf>
    <xf numFmtId="37" fontId="0" fillId="0" borderId="0" xfId="0" applyNumberFormat="1" applyFont="1" applyBorder="1" applyAlignment="1">
      <alignment/>
    </xf>
    <xf numFmtId="37" fontId="0" fillId="0" borderId="0" xfId="0" applyNumberFormat="1" applyFont="1" applyAlignment="1">
      <alignment/>
    </xf>
    <xf numFmtId="181" fontId="0" fillId="0" borderId="5" xfId="15" applyNumberFormat="1" applyFont="1" applyBorder="1" applyAlignment="1">
      <alignment/>
    </xf>
    <xf numFmtId="181" fontId="0" fillId="0" borderId="6" xfId="15" applyNumberFormat="1" applyFont="1" applyBorder="1" applyAlignment="1">
      <alignment/>
    </xf>
    <xf numFmtId="14" fontId="3" fillId="0" borderId="0" xfId="0" applyNumberFormat="1" applyFont="1" applyBorder="1" applyAlignment="1" applyProtection="1">
      <alignment horizontal="right"/>
      <protection locked="0"/>
    </xf>
    <xf numFmtId="169" fontId="3" fillId="0" borderId="0" xfId="0" applyNumberFormat="1" applyFont="1" applyBorder="1" applyAlignment="1" applyProtection="1">
      <alignment horizontal="right"/>
      <protection locked="0"/>
    </xf>
    <xf numFmtId="169" fontId="0" fillId="0" borderId="1" xfId="0" applyNumberFormat="1" applyFont="1" applyBorder="1" applyAlignment="1" applyProtection="1">
      <alignment/>
      <protection locked="0"/>
    </xf>
    <xf numFmtId="169" fontId="0" fillId="0" borderId="1" xfId="0" applyNumberFormat="1" applyFont="1" applyBorder="1" applyAlignment="1" applyProtection="1">
      <alignment horizontal="center"/>
      <protection locked="0"/>
    </xf>
    <xf numFmtId="169" fontId="0" fillId="0" borderId="0" xfId="0" applyNumberFormat="1" applyFont="1" applyAlignment="1" applyProtection="1">
      <alignment/>
      <protection locked="0"/>
    </xf>
    <xf numFmtId="169" fontId="0" fillId="0" borderId="5" xfId="0" applyNumberFormat="1" applyFont="1" applyBorder="1" applyAlignment="1" applyProtection="1">
      <alignment/>
      <protection locked="0"/>
    </xf>
    <xf numFmtId="0" fontId="3" fillId="0" borderId="0" xfId="0" applyFont="1" applyAlignment="1" applyProtection="1">
      <alignment horizontal="center"/>
      <protection locked="0"/>
    </xf>
    <xf numFmtId="181" fontId="0" fillId="0" borderId="0" xfId="0" applyNumberFormat="1" applyFont="1" applyAlignment="1" applyProtection="1">
      <alignment horizontal="right"/>
      <protection locked="0"/>
    </xf>
    <xf numFmtId="181" fontId="0" fillId="0" borderId="0"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169" fontId="0" fillId="0" borderId="0" xfId="0" applyNumberFormat="1" applyFont="1" applyBorder="1" applyAlignment="1" applyProtection="1">
      <alignment horizontal="right"/>
      <protection locked="0"/>
    </xf>
    <xf numFmtId="181" fontId="0" fillId="0" borderId="0" xfId="0" applyNumberFormat="1" applyFont="1" applyBorder="1" applyAlignment="1" applyProtection="1">
      <alignment/>
      <protection locked="0"/>
    </xf>
    <xf numFmtId="181" fontId="0" fillId="0" borderId="4" xfId="0" applyNumberFormat="1" applyFont="1" applyBorder="1" applyAlignment="1" applyProtection="1">
      <alignment horizontal="right"/>
      <protection locked="0"/>
    </xf>
    <xf numFmtId="181" fontId="0" fillId="0" borderId="5" xfId="0" applyNumberFormat="1" applyFont="1" applyBorder="1" applyAlignment="1" applyProtection="1">
      <alignment horizontal="right"/>
      <protection locked="0"/>
    </xf>
    <xf numFmtId="0" fontId="3" fillId="0" borderId="0" xfId="0" applyFont="1" applyAlignment="1" applyProtection="1" quotePrefix="1">
      <alignment/>
      <protection locked="0"/>
    </xf>
    <xf numFmtId="0" fontId="0" fillId="0" borderId="0" xfId="0" applyFont="1" applyAlignment="1" applyProtection="1">
      <alignment/>
      <protection locked="0"/>
    </xf>
    <xf numFmtId="0" fontId="0" fillId="0" borderId="5" xfId="0" applyFont="1" applyBorder="1" applyAlignment="1" applyProtection="1">
      <alignment/>
      <protection locked="0"/>
    </xf>
    <xf numFmtId="16" fontId="3" fillId="0" borderId="0" xfId="0" applyNumberFormat="1" applyFont="1" applyBorder="1" applyAlignment="1" quotePrefix="1">
      <alignment horizontal="right"/>
    </xf>
    <xf numFmtId="181" fontId="0" fillId="0" borderId="0" xfId="15" applyNumberFormat="1" applyFont="1" applyBorder="1" applyAlignment="1">
      <alignment horizontal="center"/>
    </xf>
    <xf numFmtId="16" fontId="3" fillId="0" borderId="0" xfId="0" applyNumberFormat="1" applyFont="1" applyBorder="1" applyAlignment="1">
      <alignment horizontal="right"/>
    </xf>
    <xf numFmtId="14" fontId="3" fillId="0" borderId="0" xfId="0" applyNumberFormat="1" applyFont="1" applyBorder="1" applyAlignment="1">
      <alignment horizontal="right"/>
    </xf>
    <xf numFmtId="0" fontId="10" fillId="0" borderId="0" xfId="0" applyFont="1" applyAlignment="1">
      <alignment/>
    </xf>
    <xf numFmtId="181" fontId="10" fillId="0" borderId="0" xfId="15" applyNumberFormat="1" applyFont="1" applyAlignment="1">
      <alignment/>
    </xf>
    <xf numFmtId="181" fontId="11" fillId="0" borderId="0" xfId="15" applyNumberFormat="1" applyFont="1" applyBorder="1" applyAlignment="1">
      <alignment/>
    </xf>
    <xf numFmtId="181" fontId="10" fillId="0" borderId="0" xfId="15" applyNumberFormat="1" applyFont="1" applyBorder="1" applyAlignment="1">
      <alignment/>
    </xf>
    <xf numFmtId="181" fontId="11" fillId="0" borderId="0" xfId="15" applyNumberFormat="1" applyFont="1" applyAlignment="1">
      <alignment/>
    </xf>
    <xf numFmtId="0" fontId="10" fillId="0" borderId="0" xfId="0" applyFont="1" applyBorder="1" applyAlignment="1">
      <alignment/>
    </xf>
    <xf numFmtId="0" fontId="10" fillId="0" borderId="0" xfId="0" applyFont="1" applyBorder="1" applyAlignment="1">
      <alignment horizontal="center"/>
    </xf>
    <xf numFmtId="181" fontId="10" fillId="0" borderId="0" xfId="15" applyNumberFormat="1" applyFont="1" applyBorder="1" applyAlignment="1">
      <alignment horizontal="center"/>
    </xf>
    <xf numFmtId="181" fontId="11" fillId="0" borderId="0" xfId="15" applyNumberFormat="1" applyFont="1" applyBorder="1" applyAlignment="1" quotePrefix="1">
      <alignment horizontal="center"/>
    </xf>
    <xf numFmtId="181" fontId="10" fillId="0" borderId="0" xfId="15" applyNumberFormat="1" applyFont="1" applyBorder="1" applyAlignment="1" quotePrefix="1">
      <alignment horizontal="center"/>
    </xf>
    <xf numFmtId="16" fontId="3" fillId="0" borderId="0" xfId="0" applyNumberFormat="1" applyFont="1" applyBorder="1" applyAlignment="1" quotePrefix="1">
      <alignment/>
    </xf>
    <xf numFmtId="0" fontId="0" fillId="0" borderId="0" xfId="0" applyAlignment="1">
      <alignment horizontal="left"/>
    </xf>
    <xf numFmtId="16" fontId="3" fillId="0" borderId="0" xfId="0" applyNumberFormat="1" applyFont="1" applyBorder="1" applyAlignment="1">
      <alignment/>
    </xf>
    <xf numFmtId="0" fontId="9" fillId="0" borderId="0" xfId="0" applyFont="1" applyAlignment="1">
      <alignment/>
    </xf>
    <xf numFmtId="0" fontId="1" fillId="0" borderId="0" xfId="0" applyFont="1" applyAlignment="1">
      <alignment/>
    </xf>
    <xf numFmtId="0" fontId="1" fillId="0" borderId="0" xfId="0" applyFont="1" applyAlignment="1">
      <alignment horizontal="center"/>
    </xf>
    <xf numFmtId="14" fontId="3" fillId="0" borderId="0" xfId="0" applyNumberFormat="1" applyFont="1" applyAlignment="1">
      <alignment horizontal="center"/>
    </xf>
    <xf numFmtId="0" fontId="9" fillId="0" borderId="0" xfId="0" applyFont="1" applyAlignment="1">
      <alignment horizontal="center"/>
    </xf>
    <xf numFmtId="14" fontId="3" fillId="0" borderId="0" xfId="0" applyNumberFormat="1" applyFont="1" applyAlignment="1" quotePrefix="1">
      <alignment horizontal="center"/>
    </xf>
    <xf numFmtId="169" fontId="3" fillId="0" borderId="0" xfId="0" applyNumberFormat="1" applyFont="1" applyBorder="1" applyAlignment="1" applyProtection="1">
      <alignment horizontal="center"/>
      <protection locked="0"/>
    </xf>
    <xf numFmtId="169" fontId="0" fillId="0" borderId="0" xfId="0" applyNumberFormat="1" applyFont="1" applyBorder="1" applyAlignment="1" applyProtection="1">
      <alignment horizontal="center"/>
      <protection locked="0"/>
    </xf>
    <xf numFmtId="14" fontId="3" fillId="0" borderId="0" xfId="0" applyNumberFormat="1" applyFont="1" applyBorder="1" applyAlignment="1" quotePrefix="1">
      <alignment horizontal="right"/>
    </xf>
    <xf numFmtId="15" fontId="0" fillId="0" borderId="0" xfId="0" applyNumberFormat="1" applyFont="1" applyAlignment="1" quotePrefix="1">
      <alignment/>
    </xf>
    <xf numFmtId="181" fontId="0" fillId="0" borderId="7" xfId="15" applyNumberFormat="1" applyFont="1" applyBorder="1" applyAlignment="1">
      <alignment/>
    </xf>
    <xf numFmtId="181" fontId="0" fillId="0" borderId="1" xfId="15" applyNumberFormat="1" applyFont="1" applyBorder="1" applyAlignment="1" quotePrefix="1">
      <alignment horizontal="center"/>
    </xf>
    <xf numFmtId="171" fontId="0" fillId="0" borderId="0" xfId="0" applyNumberFormat="1" applyFont="1" applyAlignment="1" applyProtection="1">
      <alignment/>
      <protection locked="0"/>
    </xf>
    <xf numFmtId="14" fontId="3" fillId="0" borderId="0" xfId="0" applyNumberFormat="1" applyFont="1" applyBorder="1" applyAlignment="1" quotePrefix="1">
      <alignment horizontal="center"/>
    </xf>
    <xf numFmtId="38" fontId="11" fillId="0" borderId="0" xfId="0" applyNumberFormat="1" applyFont="1" applyBorder="1" applyAlignment="1">
      <alignment horizontal="center"/>
    </xf>
    <xf numFmtId="181" fontId="0" fillId="0" borderId="0" xfId="15" applyNumberFormat="1" applyFont="1" applyBorder="1" applyAlignment="1" quotePrefix="1">
      <alignment horizontal="center"/>
    </xf>
    <xf numFmtId="0" fontId="0" fillId="0" borderId="0" xfId="0" applyFont="1" applyAlignment="1">
      <alignment horizontal="left"/>
    </xf>
    <xf numFmtId="169" fontId="0" fillId="0" borderId="0" xfId="0" applyNumberFormat="1" applyFont="1" applyAlignment="1">
      <alignment/>
    </xf>
    <xf numFmtId="169" fontId="0" fillId="0" borderId="0" xfId="0" applyNumberFormat="1" applyFont="1" applyAlignment="1">
      <alignment horizontal="right"/>
    </xf>
    <xf numFmtId="181" fontId="0" fillId="0" borderId="4" xfId="15" applyNumberFormat="1" applyFont="1" applyFill="1" applyBorder="1" applyAlignment="1">
      <alignment/>
    </xf>
    <xf numFmtId="171" fontId="0" fillId="0" borderId="5" xfId="0" applyNumberFormat="1" applyFont="1" applyBorder="1" applyAlignment="1" applyProtection="1">
      <alignment/>
      <protection locked="0"/>
    </xf>
    <xf numFmtId="169" fontId="0" fillId="0" borderId="0" xfId="0" applyNumberFormat="1" applyFont="1" applyAlignment="1" applyProtection="1">
      <alignment/>
      <protection locked="0"/>
    </xf>
    <xf numFmtId="169" fontId="0" fillId="0" borderId="5" xfId="0" applyNumberFormat="1" applyFont="1" applyBorder="1" applyAlignment="1" applyProtection="1">
      <alignment/>
      <protection locked="0"/>
    </xf>
    <xf numFmtId="169" fontId="0" fillId="0" borderId="1" xfId="0" applyNumberFormat="1" applyFont="1" applyBorder="1" applyAlignment="1">
      <alignment/>
    </xf>
    <xf numFmtId="169" fontId="0" fillId="0" borderId="0" xfId="0" applyNumberFormat="1" applyFont="1" applyBorder="1" applyAlignment="1">
      <alignment/>
    </xf>
    <xf numFmtId="169" fontId="0" fillId="0" borderId="7" xfId="0" applyNumberFormat="1" applyFont="1" applyBorder="1" applyAlignment="1">
      <alignment/>
    </xf>
    <xf numFmtId="169" fontId="0" fillId="0" borderId="5" xfId="0" applyNumberFormat="1" applyFont="1" applyBorder="1" applyAlignment="1">
      <alignment/>
    </xf>
    <xf numFmtId="0" fontId="0" fillId="2" borderId="0" xfId="15" applyNumberFormat="1" applyFont="1" applyFill="1" applyAlignment="1">
      <alignment/>
    </xf>
    <xf numFmtId="194" fontId="3" fillId="0" borderId="0" xfId="0" applyNumberFormat="1" applyFont="1" applyAlignment="1" applyProtection="1" quotePrefix="1">
      <alignment horizontal="center"/>
      <protection locked="0"/>
    </xf>
    <xf numFmtId="194" fontId="3" fillId="0" borderId="0" xfId="0" applyNumberFormat="1" applyFont="1" applyBorder="1" applyAlignment="1" quotePrefix="1">
      <alignment horizontal="right"/>
    </xf>
    <xf numFmtId="171" fontId="0" fillId="0" borderId="0" xfId="0" applyNumberFormat="1" applyFont="1" applyAlignment="1">
      <alignment horizontal="center"/>
    </xf>
    <xf numFmtId="14" fontId="0" fillId="0" borderId="0" xfId="0" applyNumberFormat="1" applyFont="1" applyAlignment="1" applyProtection="1" quotePrefix="1">
      <alignment horizontal="left"/>
      <protection locked="0"/>
    </xf>
    <xf numFmtId="38" fontId="11" fillId="0" borderId="0" xfId="0" applyNumberFormat="1" applyFont="1" applyAlignment="1">
      <alignment horizontal="right"/>
    </xf>
    <xf numFmtId="169" fontId="0" fillId="0" borderId="0" xfId="0" applyNumberFormat="1" applyFont="1" applyAlignment="1" applyProtection="1" quotePrefix="1">
      <alignment horizontal="left"/>
      <protection locked="0"/>
    </xf>
    <xf numFmtId="169" fontId="0" fillId="0" borderId="0" xfId="0" applyNumberFormat="1" applyFont="1" applyBorder="1" applyAlignment="1" applyProtection="1" quotePrefix="1">
      <alignment horizontal="left"/>
      <protection locked="0"/>
    </xf>
    <xf numFmtId="169" fontId="0" fillId="0" borderId="5" xfId="0" applyNumberFormat="1" applyFont="1" applyBorder="1" applyAlignment="1" applyProtection="1" quotePrefix="1">
      <alignment horizontal="left"/>
      <protection locked="0"/>
    </xf>
    <xf numFmtId="0" fontId="0" fillId="0" borderId="0" xfId="0" applyFont="1" applyAlignment="1" applyProtection="1">
      <alignment horizontal="center"/>
      <protection locked="0"/>
    </xf>
    <xf numFmtId="14" fontId="3" fillId="0" borderId="0" xfId="0" applyNumberFormat="1" applyFont="1" applyAlignment="1" applyProtection="1">
      <alignment horizontal="right"/>
      <protection locked="0"/>
    </xf>
    <xf numFmtId="14" fontId="3" fillId="0" borderId="0" xfId="0" applyNumberFormat="1" applyFont="1" applyAlignment="1" applyProtection="1" quotePrefix="1">
      <alignment horizontal="right"/>
      <protection locked="0"/>
    </xf>
    <xf numFmtId="169" fontId="0" fillId="0" borderId="0" xfId="0" applyNumberFormat="1" applyFont="1" applyAlignment="1">
      <alignment horizontal="center"/>
    </xf>
    <xf numFmtId="171" fontId="3" fillId="0" borderId="0" xfId="15" applyFont="1" applyBorder="1" applyAlignment="1" applyProtection="1">
      <alignment horizontal="right"/>
      <protection locked="0"/>
    </xf>
    <xf numFmtId="171" fontId="3" fillId="0" borderId="0" xfId="15" applyFont="1" applyAlignment="1" applyProtection="1">
      <alignment horizontal="right"/>
      <protection locked="0"/>
    </xf>
    <xf numFmtId="0" fontId="12" fillId="0" borderId="0" xfId="0" applyFont="1" applyBorder="1" applyAlignment="1" applyProtection="1">
      <alignment/>
      <protection locked="0"/>
    </xf>
    <xf numFmtId="14" fontId="13" fillId="0" borderId="0" xfId="0" applyNumberFormat="1" applyFont="1" applyBorder="1" applyAlignment="1" applyProtection="1">
      <alignment horizontal="right"/>
      <protection locked="0"/>
    </xf>
    <xf numFmtId="169" fontId="0" fillId="0" borderId="5" xfId="0" applyNumberFormat="1" applyFont="1" applyBorder="1" applyAlignment="1" applyProtection="1">
      <alignment horizontal="center"/>
      <protection locked="0"/>
    </xf>
    <xf numFmtId="169" fontId="0" fillId="0" borderId="4" xfId="0" applyNumberFormat="1" applyFont="1" applyBorder="1" applyAlignment="1" applyProtection="1">
      <alignment/>
      <protection locked="0"/>
    </xf>
    <xf numFmtId="181" fontId="0" fillId="0" borderId="0" xfId="15" applyNumberFormat="1" applyFont="1" applyBorder="1" applyAlignment="1" applyProtection="1">
      <alignment/>
      <protection locked="0"/>
    </xf>
    <xf numFmtId="181" fontId="0" fillId="0" borderId="5" xfId="15" applyNumberFormat="1" applyFont="1" applyBorder="1" applyAlignment="1" applyProtection="1">
      <alignment/>
      <protection locked="0"/>
    </xf>
    <xf numFmtId="49" fontId="0" fillId="0" borderId="0" xfId="0" applyNumberFormat="1" applyFont="1" applyAlignment="1" applyProtection="1">
      <alignment/>
      <protection locked="0"/>
    </xf>
    <xf numFmtId="0" fontId="12" fillId="0" borderId="0" xfId="0" applyFont="1" applyAlignment="1" applyProtection="1">
      <alignment/>
      <protection locked="0"/>
    </xf>
    <xf numFmtId="0" fontId="12" fillId="0" borderId="0" xfId="0" applyFont="1" applyBorder="1" applyAlignment="1" applyProtection="1">
      <alignment horizontal="right"/>
      <protection locked="0"/>
    </xf>
    <xf numFmtId="181" fontId="0" fillId="0" borderId="8" xfId="0" applyNumberFormat="1" applyFont="1" applyBorder="1" applyAlignment="1">
      <alignment horizontal="right"/>
    </xf>
    <xf numFmtId="0" fontId="0" fillId="0" borderId="9" xfId="0" applyFont="1" applyBorder="1" applyAlignment="1">
      <alignment/>
    </xf>
    <xf numFmtId="181" fontId="3" fillId="0" borderId="10" xfId="0" applyNumberFormat="1" applyFont="1" applyBorder="1" applyAlignment="1">
      <alignment horizontal="left"/>
    </xf>
    <xf numFmtId="0" fontId="0" fillId="0" borderId="11" xfId="0" applyFont="1" applyBorder="1" applyAlignment="1">
      <alignment/>
    </xf>
    <xf numFmtId="0" fontId="0" fillId="0" borderId="12" xfId="0" applyFont="1" applyBorder="1" applyAlignment="1">
      <alignment/>
    </xf>
    <xf numFmtId="181" fontId="3" fillId="0" borderId="10" xfId="0" applyNumberFormat="1" applyFont="1" applyBorder="1" applyAlignment="1">
      <alignment horizontal="right"/>
    </xf>
    <xf numFmtId="181" fontId="3" fillId="0" borderId="0" xfId="0" applyNumberFormat="1" applyFont="1" applyBorder="1" applyAlignment="1">
      <alignment horizontal="right"/>
    </xf>
    <xf numFmtId="0" fontId="3" fillId="0" borderId="10" xfId="0" applyFont="1" applyBorder="1" applyAlignment="1">
      <alignment/>
    </xf>
    <xf numFmtId="0" fontId="3" fillId="0" borderId="0" xfId="0" applyFont="1" applyBorder="1" applyAlignment="1">
      <alignment/>
    </xf>
    <xf numFmtId="181" fontId="0" fillId="0" borderId="10" xfId="0" applyNumberFormat="1" applyFont="1" applyBorder="1" applyAlignment="1">
      <alignment horizontal="right"/>
    </xf>
    <xf numFmtId="181" fontId="0" fillId="0" borderId="13" xfId="0" applyNumberFormat="1" applyFont="1" applyBorder="1" applyAlignment="1">
      <alignment horizontal="left"/>
    </xf>
    <xf numFmtId="181" fontId="0" fillId="0" borderId="1" xfId="0" applyNumberFormat="1" applyFont="1" applyBorder="1" applyAlignment="1">
      <alignment horizontal="right"/>
    </xf>
    <xf numFmtId="181" fontId="0" fillId="0" borderId="10" xfId="0" applyNumberFormat="1" applyFont="1" applyBorder="1" applyAlignment="1">
      <alignment horizontal="left"/>
    </xf>
    <xf numFmtId="0" fontId="3" fillId="0" borderId="0" xfId="0" applyNumberFormat="1" applyFont="1" applyBorder="1" applyAlignment="1">
      <alignment horizontal="left"/>
    </xf>
    <xf numFmtId="181" fontId="3" fillId="0" borderId="0" xfId="0" applyNumberFormat="1" applyFont="1" applyBorder="1" applyAlignment="1" quotePrefix="1">
      <alignment horizontal="right"/>
    </xf>
    <xf numFmtId="181" fontId="0" fillId="0" borderId="14" xfId="0" applyNumberFormat="1" applyFont="1" applyBorder="1" applyAlignment="1">
      <alignment horizontal="right"/>
    </xf>
    <xf numFmtId="181" fontId="3" fillId="0" borderId="0" xfId="0" applyNumberFormat="1" applyFont="1" applyAlignment="1">
      <alignment horizontal="right"/>
    </xf>
    <xf numFmtId="0" fontId="15" fillId="0" borderId="0" xfId="0" applyFont="1" applyAlignment="1">
      <alignment/>
    </xf>
    <xf numFmtId="0" fontId="16" fillId="0" borderId="0" xfId="0" applyFont="1" applyAlignment="1" quotePrefix="1">
      <alignment horizontal="right"/>
    </xf>
    <xf numFmtId="181" fontId="10" fillId="0" borderId="0" xfId="0" applyNumberFormat="1" applyFont="1" applyBorder="1" applyAlignment="1">
      <alignment/>
    </xf>
    <xf numFmtId="0" fontId="18" fillId="0" borderId="0" xfId="0" applyFont="1" applyAlignment="1" applyProtection="1">
      <alignment/>
      <protection locked="0"/>
    </xf>
    <xf numFmtId="0" fontId="19" fillId="0" borderId="0" xfId="0" applyFont="1" applyAlignment="1" applyProtection="1" quotePrefix="1">
      <alignment horizontal="right"/>
      <protection locked="0"/>
    </xf>
    <xf numFmtId="0" fontId="19" fillId="0" borderId="0" xfId="0" applyFont="1" applyAlignment="1" applyProtection="1" quotePrefix="1">
      <alignment horizontal="left"/>
      <protection locked="0"/>
    </xf>
    <xf numFmtId="0" fontId="0" fillId="0" borderId="0" xfId="0" applyNumberFormat="1" applyFont="1" applyAlignment="1">
      <alignment horizontal="left"/>
    </xf>
    <xf numFmtId="0" fontId="0" fillId="0" borderId="0" xfId="0" applyNumberFormat="1" applyFont="1" applyBorder="1" applyAlignment="1">
      <alignment horizontal="left"/>
    </xf>
    <xf numFmtId="181" fontId="0" fillId="0" borderId="0" xfId="0" applyNumberFormat="1" applyFont="1" applyBorder="1" applyAlignment="1" quotePrefix="1">
      <alignment horizontal="right"/>
    </xf>
    <xf numFmtId="171" fontId="0" fillId="0" borderId="0" xfId="15" applyFont="1" applyAlignment="1">
      <alignment horizontal="right"/>
    </xf>
    <xf numFmtId="171" fontId="0" fillId="0" borderId="0" xfId="15" applyFont="1" applyAlignment="1">
      <alignment/>
    </xf>
    <xf numFmtId="0" fontId="19" fillId="0" borderId="0" xfId="0" applyFont="1" applyAlignment="1" quotePrefix="1">
      <alignment horizontal="right"/>
    </xf>
    <xf numFmtId="0" fontId="18" fillId="0" borderId="0" xfId="0" applyFont="1" applyAlignment="1">
      <alignment/>
    </xf>
    <xf numFmtId="0" fontId="3" fillId="0" borderId="0"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right"/>
    </xf>
    <xf numFmtId="0" fontId="3" fillId="0" borderId="0" xfId="15" applyNumberFormat="1" applyFont="1" applyAlignment="1">
      <alignment horizontal="right"/>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15" fontId="3" fillId="0" borderId="0" xfId="0" applyNumberFormat="1" applyFont="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1933575</xdr:colOff>
      <xdr:row>46</xdr:row>
      <xdr:rowOff>0</xdr:rowOff>
    </xdr:from>
    <xdr:to>
      <xdr:col>3</xdr:col>
      <xdr:colOff>47625</xdr:colOff>
      <xdr:row>46</xdr:row>
      <xdr:rowOff>0</xdr:rowOff>
    </xdr:to>
    <xdr:sp>
      <xdr:nvSpPr>
        <xdr:cNvPr id="1" name="TextBox 97"/>
        <xdr:cNvSpPr txBox="1">
          <a:spLocks noChangeArrowheads="1"/>
        </xdr:cNvSpPr>
      </xdr:nvSpPr>
      <xdr:spPr>
        <a:xfrm>
          <a:off x="2124075" y="6962775"/>
          <a:ext cx="6667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9</xdr:col>
      <xdr:colOff>85725</xdr:colOff>
      <xdr:row>28</xdr:row>
      <xdr:rowOff>9525</xdr:rowOff>
    </xdr:from>
    <xdr:to>
      <xdr:col>10</xdr:col>
      <xdr:colOff>66675</xdr:colOff>
      <xdr:row>28</xdr:row>
      <xdr:rowOff>9525</xdr:rowOff>
    </xdr:to>
    <xdr:sp>
      <xdr:nvSpPr>
        <xdr:cNvPr id="2" name="Line 102"/>
        <xdr:cNvSpPr>
          <a:spLocks/>
        </xdr:cNvSpPr>
      </xdr:nvSpPr>
      <xdr:spPr>
        <a:xfrm>
          <a:off x="637222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50</xdr:row>
      <xdr:rowOff>9525</xdr:rowOff>
    </xdr:from>
    <xdr:to>
      <xdr:col>10</xdr:col>
      <xdr:colOff>76200</xdr:colOff>
      <xdr:row>50</xdr:row>
      <xdr:rowOff>9525</xdr:rowOff>
    </xdr:to>
    <xdr:sp>
      <xdr:nvSpPr>
        <xdr:cNvPr id="3" name="Line 103"/>
        <xdr:cNvSpPr>
          <a:spLocks/>
        </xdr:cNvSpPr>
      </xdr:nvSpPr>
      <xdr:spPr>
        <a:xfrm>
          <a:off x="6381750" y="74390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54</xdr:row>
      <xdr:rowOff>9525</xdr:rowOff>
    </xdr:from>
    <xdr:to>
      <xdr:col>10</xdr:col>
      <xdr:colOff>66675</xdr:colOff>
      <xdr:row>54</xdr:row>
      <xdr:rowOff>9525</xdr:rowOff>
    </xdr:to>
    <xdr:sp>
      <xdr:nvSpPr>
        <xdr:cNvPr id="4" name="Line 104"/>
        <xdr:cNvSpPr>
          <a:spLocks/>
        </xdr:cNvSpPr>
      </xdr:nvSpPr>
      <xdr:spPr>
        <a:xfrm>
          <a:off x="6353175" y="7934325"/>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59</xdr:row>
      <xdr:rowOff>9525</xdr:rowOff>
    </xdr:from>
    <xdr:to>
      <xdr:col>10</xdr:col>
      <xdr:colOff>57150</xdr:colOff>
      <xdr:row>59</xdr:row>
      <xdr:rowOff>9525</xdr:rowOff>
    </xdr:to>
    <xdr:sp>
      <xdr:nvSpPr>
        <xdr:cNvPr id="5" name="Line 105"/>
        <xdr:cNvSpPr>
          <a:spLocks/>
        </xdr:cNvSpPr>
      </xdr:nvSpPr>
      <xdr:spPr>
        <a:xfrm>
          <a:off x="6362700" y="85248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62</xdr:row>
      <xdr:rowOff>0</xdr:rowOff>
    </xdr:from>
    <xdr:to>
      <xdr:col>10</xdr:col>
      <xdr:colOff>57150</xdr:colOff>
      <xdr:row>62</xdr:row>
      <xdr:rowOff>0</xdr:rowOff>
    </xdr:to>
    <xdr:sp>
      <xdr:nvSpPr>
        <xdr:cNvPr id="6" name="Line 106"/>
        <xdr:cNvSpPr>
          <a:spLocks/>
        </xdr:cNvSpPr>
      </xdr:nvSpPr>
      <xdr:spPr>
        <a:xfrm>
          <a:off x="6362700" y="8820150"/>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28</xdr:row>
      <xdr:rowOff>9525</xdr:rowOff>
    </xdr:from>
    <xdr:to>
      <xdr:col>8</xdr:col>
      <xdr:colOff>47625</xdr:colOff>
      <xdr:row>28</xdr:row>
      <xdr:rowOff>9525</xdr:rowOff>
    </xdr:to>
    <xdr:sp>
      <xdr:nvSpPr>
        <xdr:cNvPr id="7" name="Line 107"/>
        <xdr:cNvSpPr>
          <a:spLocks/>
        </xdr:cNvSpPr>
      </xdr:nvSpPr>
      <xdr:spPr>
        <a:xfrm>
          <a:off x="524827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50</xdr:row>
      <xdr:rowOff>9525</xdr:rowOff>
    </xdr:from>
    <xdr:to>
      <xdr:col>8</xdr:col>
      <xdr:colOff>66675</xdr:colOff>
      <xdr:row>50</xdr:row>
      <xdr:rowOff>9525</xdr:rowOff>
    </xdr:to>
    <xdr:sp>
      <xdr:nvSpPr>
        <xdr:cNvPr id="8" name="Line 108"/>
        <xdr:cNvSpPr>
          <a:spLocks/>
        </xdr:cNvSpPr>
      </xdr:nvSpPr>
      <xdr:spPr>
        <a:xfrm>
          <a:off x="5267325" y="74390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54</xdr:row>
      <xdr:rowOff>9525</xdr:rowOff>
    </xdr:from>
    <xdr:to>
      <xdr:col>8</xdr:col>
      <xdr:colOff>47625</xdr:colOff>
      <xdr:row>54</xdr:row>
      <xdr:rowOff>9525</xdr:rowOff>
    </xdr:to>
    <xdr:sp>
      <xdr:nvSpPr>
        <xdr:cNvPr id="9" name="Line 109"/>
        <xdr:cNvSpPr>
          <a:spLocks/>
        </xdr:cNvSpPr>
      </xdr:nvSpPr>
      <xdr:spPr>
        <a:xfrm>
          <a:off x="5248275" y="79343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59</xdr:row>
      <xdr:rowOff>0</xdr:rowOff>
    </xdr:from>
    <xdr:to>
      <xdr:col>8</xdr:col>
      <xdr:colOff>47625</xdr:colOff>
      <xdr:row>59</xdr:row>
      <xdr:rowOff>0</xdr:rowOff>
    </xdr:to>
    <xdr:sp>
      <xdr:nvSpPr>
        <xdr:cNvPr id="10" name="Line 110"/>
        <xdr:cNvSpPr>
          <a:spLocks/>
        </xdr:cNvSpPr>
      </xdr:nvSpPr>
      <xdr:spPr>
        <a:xfrm>
          <a:off x="5248275" y="85153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61</xdr:row>
      <xdr:rowOff>57150</xdr:rowOff>
    </xdr:from>
    <xdr:to>
      <xdr:col>8</xdr:col>
      <xdr:colOff>85725</xdr:colOff>
      <xdr:row>62</xdr:row>
      <xdr:rowOff>0</xdr:rowOff>
    </xdr:to>
    <xdr:sp>
      <xdr:nvSpPr>
        <xdr:cNvPr id="11" name="Line 111"/>
        <xdr:cNvSpPr>
          <a:spLocks/>
        </xdr:cNvSpPr>
      </xdr:nvSpPr>
      <xdr:spPr>
        <a:xfrm>
          <a:off x="5248275" y="8810625"/>
          <a:ext cx="9429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28</xdr:row>
      <xdr:rowOff>9525</xdr:rowOff>
    </xdr:from>
    <xdr:to>
      <xdr:col>6</xdr:col>
      <xdr:colOff>114300</xdr:colOff>
      <xdr:row>28</xdr:row>
      <xdr:rowOff>9525</xdr:rowOff>
    </xdr:to>
    <xdr:sp>
      <xdr:nvSpPr>
        <xdr:cNvPr id="12" name="Line 112"/>
        <xdr:cNvSpPr>
          <a:spLocks/>
        </xdr:cNvSpPr>
      </xdr:nvSpPr>
      <xdr:spPr>
        <a:xfrm>
          <a:off x="4086225" y="44862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50</xdr:row>
      <xdr:rowOff>9525</xdr:rowOff>
    </xdr:from>
    <xdr:to>
      <xdr:col>6</xdr:col>
      <xdr:colOff>114300</xdr:colOff>
      <xdr:row>50</xdr:row>
      <xdr:rowOff>9525</xdr:rowOff>
    </xdr:to>
    <xdr:sp>
      <xdr:nvSpPr>
        <xdr:cNvPr id="13" name="Line 113"/>
        <xdr:cNvSpPr>
          <a:spLocks/>
        </xdr:cNvSpPr>
      </xdr:nvSpPr>
      <xdr:spPr>
        <a:xfrm>
          <a:off x="4086225" y="74390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54</xdr:row>
      <xdr:rowOff>9525</xdr:rowOff>
    </xdr:from>
    <xdr:to>
      <xdr:col>6</xdr:col>
      <xdr:colOff>114300</xdr:colOff>
      <xdr:row>54</xdr:row>
      <xdr:rowOff>9525</xdr:rowOff>
    </xdr:to>
    <xdr:sp>
      <xdr:nvSpPr>
        <xdr:cNvPr id="14" name="Line 114"/>
        <xdr:cNvSpPr>
          <a:spLocks/>
        </xdr:cNvSpPr>
      </xdr:nvSpPr>
      <xdr:spPr>
        <a:xfrm>
          <a:off x="4086225" y="79343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59</xdr:row>
      <xdr:rowOff>0</xdr:rowOff>
    </xdr:from>
    <xdr:to>
      <xdr:col>6</xdr:col>
      <xdr:colOff>114300</xdr:colOff>
      <xdr:row>59</xdr:row>
      <xdr:rowOff>0</xdr:rowOff>
    </xdr:to>
    <xdr:sp>
      <xdr:nvSpPr>
        <xdr:cNvPr id="15" name="Line 115"/>
        <xdr:cNvSpPr>
          <a:spLocks/>
        </xdr:cNvSpPr>
      </xdr:nvSpPr>
      <xdr:spPr>
        <a:xfrm>
          <a:off x="4076700" y="85153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62</xdr:row>
      <xdr:rowOff>0</xdr:rowOff>
    </xdr:from>
    <xdr:to>
      <xdr:col>6</xdr:col>
      <xdr:colOff>123825</xdr:colOff>
      <xdr:row>62</xdr:row>
      <xdr:rowOff>0</xdr:rowOff>
    </xdr:to>
    <xdr:sp>
      <xdr:nvSpPr>
        <xdr:cNvPr id="16" name="Line 116"/>
        <xdr:cNvSpPr>
          <a:spLocks/>
        </xdr:cNvSpPr>
      </xdr:nvSpPr>
      <xdr:spPr>
        <a:xfrm>
          <a:off x="4076700" y="8820150"/>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28</xdr:row>
      <xdr:rowOff>9525</xdr:rowOff>
    </xdr:from>
    <xdr:to>
      <xdr:col>4</xdr:col>
      <xdr:colOff>76200</xdr:colOff>
      <xdr:row>28</xdr:row>
      <xdr:rowOff>9525</xdr:rowOff>
    </xdr:to>
    <xdr:sp>
      <xdr:nvSpPr>
        <xdr:cNvPr id="17" name="Line 117"/>
        <xdr:cNvSpPr>
          <a:spLocks/>
        </xdr:cNvSpPr>
      </xdr:nvSpPr>
      <xdr:spPr>
        <a:xfrm>
          <a:off x="2895600" y="44862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50</xdr:row>
      <xdr:rowOff>9525</xdr:rowOff>
    </xdr:from>
    <xdr:to>
      <xdr:col>4</xdr:col>
      <xdr:colOff>76200</xdr:colOff>
      <xdr:row>50</xdr:row>
      <xdr:rowOff>9525</xdr:rowOff>
    </xdr:to>
    <xdr:sp>
      <xdr:nvSpPr>
        <xdr:cNvPr id="18" name="Line 118"/>
        <xdr:cNvSpPr>
          <a:spLocks/>
        </xdr:cNvSpPr>
      </xdr:nvSpPr>
      <xdr:spPr>
        <a:xfrm>
          <a:off x="2867025" y="743902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54</xdr:row>
      <xdr:rowOff>9525</xdr:rowOff>
    </xdr:from>
    <xdr:to>
      <xdr:col>4</xdr:col>
      <xdr:colOff>76200</xdr:colOff>
      <xdr:row>54</xdr:row>
      <xdr:rowOff>9525</xdr:rowOff>
    </xdr:to>
    <xdr:sp>
      <xdr:nvSpPr>
        <xdr:cNvPr id="19" name="Line 119"/>
        <xdr:cNvSpPr>
          <a:spLocks/>
        </xdr:cNvSpPr>
      </xdr:nvSpPr>
      <xdr:spPr>
        <a:xfrm>
          <a:off x="2857500" y="79343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59</xdr:row>
      <xdr:rowOff>0</xdr:rowOff>
    </xdr:from>
    <xdr:to>
      <xdr:col>4</xdr:col>
      <xdr:colOff>95250</xdr:colOff>
      <xdr:row>59</xdr:row>
      <xdr:rowOff>0</xdr:rowOff>
    </xdr:to>
    <xdr:sp>
      <xdr:nvSpPr>
        <xdr:cNvPr id="20" name="Line 120"/>
        <xdr:cNvSpPr>
          <a:spLocks/>
        </xdr:cNvSpPr>
      </xdr:nvSpPr>
      <xdr:spPr>
        <a:xfrm>
          <a:off x="2857500" y="85153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62</xdr:row>
      <xdr:rowOff>0</xdr:rowOff>
    </xdr:from>
    <xdr:to>
      <xdr:col>4</xdr:col>
      <xdr:colOff>95250</xdr:colOff>
      <xdr:row>62</xdr:row>
      <xdr:rowOff>0</xdr:rowOff>
    </xdr:to>
    <xdr:sp>
      <xdr:nvSpPr>
        <xdr:cNvPr id="21" name="Line 121"/>
        <xdr:cNvSpPr>
          <a:spLocks/>
        </xdr:cNvSpPr>
      </xdr:nvSpPr>
      <xdr:spPr>
        <a:xfrm>
          <a:off x="2857500" y="8820150"/>
          <a:ext cx="971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83</xdr:row>
      <xdr:rowOff>133350</xdr:rowOff>
    </xdr:from>
    <xdr:to>
      <xdr:col>10</xdr:col>
      <xdr:colOff>57150</xdr:colOff>
      <xdr:row>85</xdr:row>
      <xdr:rowOff>152400</xdr:rowOff>
    </xdr:to>
    <xdr:sp>
      <xdr:nvSpPr>
        <xdr:cNvPr id="22" name="TextBox 122"/>
        <xdr:cNvSpPr txBox="1">
          <a:spLocks noChangeArrowheads="1"/>
        </xdr:cNvSpPr>
      </xdr:nvSpPr>
      <xdr:spPr>
        <a:xfrm>
          <a:off x="190500" y="11763375"/>
          <a:ext cx="7077075" cy="3429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2003</a:t>
          </a:r>
        </a:p>
      </xdr:txBody>
    </xdr:sp>
    <xdr:clientData/>
  </xdr:twoCellAnchor>
  <xdr:twoCellAnchor>
    <xdr:from>
      <xdr:col>1</xdr:col>
      <xdr:colOff>1933575</xdr:colOff>
      <xdr:row>45</xdr:row>
      <xdr:rowOff>0</xdr:rowOff>
    </xdr:from>
    <xdr:to>
      <xdr:col>3</xdr:col>
      <xdr:colOff>76200</xdr:colOff>
      <xdr:row>45</xdr:row>
      <xdr:rowOff>0</xdr:rowOff>
    </xdr:to>
    <xdr:sp>
      <xdr:nvSpPr>
        <xdr:cNvPr id="23" name="TextBox 125"/>
        <xdr:cNvSpPr txBox="1">
          <a:spLocks noChangeArrowheads="1"/>
        </xdr:cNvSpPr>
      </xdr:nvSpPr>
      <xdr:spPr>
        <a:xfrm>
          <a:off x="2124075" y="6800850"/>
          <a:ext cx="6953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1</xdr:col>
      <xdr:colOff>1933575</xdr:colOff>
      <xdr:row>49</xdr:row>
      <xdr:rowOff>0</xdr:rowOff>
    </xdr:from>
    <xdr:to>
      <xdr:col>3</xdr:col>
      <xdr:colOff>47625</xdr:colOff>
      <xdr:row>49</xdr:row>
      <xdr:rowOff>0</xdr:rowOff>
    </xdr:to>
    <xdr:sp>
      <xdr:nvSpPr>
        <xdr:cNvPr id="24" name="TextBox 126"/>
        <xdr:cNvSpPr txBox="1">
          <a:spLocks noChangeArrowheads="1"/>
        </xdr:cNvSpPr>
      </xdr:nvSpPr>
      <xdr:spPr>
        <a:xfrm>
          <a:off x="2124075" y="7372350"/>
          <a:ext cx="6667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oneCellAnchor>
    <xdr:from>
      <xdr:col>1</xdr:col>
      <xdr:colOff>104775</xdr:colOff>
      <xdr:row>72</xdr:row>
      <xdr:rowOff>47625</xdr:rowOff>
    </xdr:from>
    <xdr:ext cx="7134225" cy="1181100"/>
    <xdr:sp>
      <xdr:nvSpPr>
        <xdr:cNvPr id="25" name="TextBox 133"/>
        <xdr:cNvSpPr txBox="1">
          <a:spLocks noChangeArrowheads="1"/>
        </xdr:cNvSpPr>
      </xdr:nvSpPr>
      <xdr:spPr>
        <a:xfrm>
          <a:off x="295275" y="10220325"/>
          <a:ext cx="7134225" cy="1181100"/>
        </a:xfrm>
        <a:prstGeom prst="rect">
          <a:avLst/>
        </a:prstGeom>
        <a:noFill/>
        <a:ln w="19050" cmpd="sng">
          <a:noFill/>
        </a:ln>
      </xdr:spPr>
      <xdr:txBody>
        <a:bodyPr vertOverflow="clip" wrap="square" anchor="just"/>
        <a:p>
          <a:pPr algn="just">
            <a:defRPr/>
          </a:pPr>
          <a:r>
            <a:rPr lang="en-US" cap="none" sz="900" b="0" i="1" u="none" baseline="0">
              <a:latin typeface="Arial"/>
              <a:ea typeface="Arial"/>
              <a:cs typeface="Arial"/>
            </a:rPr>
            <a:t>This item relates to the members' voluntary winding-up of Syahdu Pinta Berhad ("SPB"), a subsidiary. The winding-up constitutes part of the process under the arrangement of the settlement as mentioned in Note 8(a) of the Notes Per Bursa Securities Listing Requirements where the Irredeemable Convertible Unsecured Loan Stocks ("ICULS") issued by Malayan United Industries Berhad ("MUIB") to SPB on 30 December 2004 are to be distributed to shareholders of SPB who comprise substantially entitled shareholders of the Company at no cost to them. The distribution of the ICULS of MUIB is expected to be implemented in the first quarter of 2005. The effect of the said winding-up represents the fact that the value of the assets in SPB comprising ICULS of MUIB are to be distributed back to the said entitled shareholders of the Company.</a:t>
          </a:r>
        </a:p>
      </xdr:txBody>
    </xdr:sp>
    <xdr:clientData/>
  </xdr:oneCellAnchor>
  <xdr:twoCellAnchor>
    <xdr:from>
      <xdr:col>0</xdr:col>
      <xdr:colOff>161925</xdr:colOff>
      <xdr:row>72</xdr:row>
      <xdr:rowOff>38100</xdr:rowOff>
    </xdr:from>
    <xdr:to>
      <xdr:col>1</xdr:col>
      <xdr:colOff>152400</xdr:colOff>
      <xdr:row>73</xdr:row>
      <xdr:rowOff>0</xdr:rowOff>
    </xdr:to>
    <xdr:sp>
      <xdr:nvSpPr>
        <xdr:cNvPr id="26" name="TextBox 135"/>
        <xdr:cNvSpPr txBox="1">
          <a:spLocks noChangeArrowheads="1"/>
        </xdr:cNvSpPr>
      </xdr:nvSpPr>
      <xdr:spPr>
        <a:xfrm>
          <a:off x="161925" y="10210800"/>
          <a:ext cx="180975" cy="171450"/>
        </a:xfrm>
        <a:prstGeom prst="rect">
          <a:avLst/>
        </a:prstGeom>
        <a:solidFill>
          <a:srgbClr val="FFFFFF"/>
        </a:solidFill>
        <a:ln w="19050" cmpd="sng">
          <a:noFill/>
        </a:ln>
      </xdr:spPr>
      <xdr:txBody>
        <a:bodyPr vertOverflow="clip" wrap="square"/>
        <a:p>
          <a:pPr algn="l">
            <a:defRPr/>
          </a:pPr>
          <a:r>
            <a:rPr lang="en-US" cap="none" sz="900" b="0" i="1" u="none" baseline="0">
              <a:latin typeface="Arial"/>
              <a:ea typeface="Arial"/>
              <a:cs typeface="Arial"/>
            </a:rPr>
            <a:t>1</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9</xdr:row>
      <xdr:rowOff>9525</xdr:rowOff>
    </xdr:from>
    <xdr:to>
      <xdr:col>4</xdr:col>
      <xdr:colOff>971550</xdr:colOff>
      <xdr:row>15</xdr:row>
      <xdr:rowOff>66675</xdr:rowOff>
    </xdr:to>
    <xdr:sp>
      <xdr:nvSpPr>
        <xdr:cNvPr id="1" name="Text 1"/>
        <xdr:cNvSpPr txBox="1">
          <a:spLocks noChangeArrowheads="1"/>
        </xdr:cNvSpPr>
      </xdr:nvSpPr>
      <xdr:spPr>
        <a:xfrm>
          <a:off x="4048125" y="1152525"/>
          <a:ext cx="704850" cy="8667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31/12/2004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6</xdr:col>
      <xdr:colOff>228600</xdr:colOff>
      <xdr:row>9</xdr:row>
      <xdr:rowOff>0</xdr:rowOff>
    </xdr:from>
    <xdr:to>
      <xdr:col>6</xdr:col>
      <xdr:colOff>952500</xdr:colOff>
      <xdr:row>15</xdr:row>
      <xdr:rowOff>57150</xdr:rowOff>
    </xdr:to>
    <xdr:sp>
      <xdr:nvSpPr>
        <xdr:cNvPr id="2" name="Text 1"/>
        <xdr:cNvSpPr txBox="1">
          <a:spLocks noChangeArrowheads="1"/>
        </xdr:cNvSpPr>
      </xdr:nvSpPr>
      <xdr:spPr>
        <a:xfrm>
          <a:off x="5857875" y="1143000"/>
          <a:ext cx="723900" cy="8667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31/12/2003
(Audited)
RM'000</a:t>
          </a:r>
        </a:p>
      </xdr:txBody>
    </xdr:sp>
    <xdr:clientData/>
  </xdr:twoCellAnchor>
  <xdr:twoCellAnchor>
    <xdr:from>
      <xdr:col>1</xdr:col>
      <xdr:colOff>247650</xdr:colOff>
      <xdr:row>86</xdr:row>
      <xdr:rowOff>19050</xdr:rowOff>
    </xdr:from>
    <xdr:to>
      <xdr:col>6</xdr:col>
      <xdr:colOff>933450</xdr:colOff>
      <xdr:row>88</xdr:row>
      <xdr:rowOff>38100</xdr:rowOff>
    </xdr:to>
    <xdr:sp>
      <xdr:nvSpPr>
        <xdr:cNvPr id="3" name="TextBox 4"/>
        <xdr:cNvSpPr txBox="1">
          <a:spLocks noChangeArrowheads="1"/>
        </xdr:cNvSpPr>
      </xdr:nvSpPr>
      <xdr:spPr>
        <a:xfrm>
          <a:off x="428625" y="11382375"/>
          <a:ext cx="613410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2003</a:t>
          </a:r>
        </a:p>
      </xdr:txBody>
    </xdr:sp>
    <xdr:clientData/>
  </xdr:twoCellAnchor>
  <xdr:twoCellAnchor editAs="oneCell">
    <xdr:from>
      <xdr:col>5</xdr:col>
      <xdr:colOff>409575</xdr:colOff>
      <xdr:row>0</xdr:row>
      <xdr:rowOff>9525</xdr:rowOff>
    </xdr:from>
    <xdr:to>
      <xdr:col>6</xdr:col>
      <xdr:colOff>676275</xdr:colOff>
      <xdr:row>6</xdr:row>
      <xdr:rowOff>9525</xdr:rowOff>
    </xdr:to>
    <xdr:pic>
      <xdr:nvPicPr>
        <xdr:cNvPr id="4" name="Picture 5"/>
        <xdr:cNvPicPr preferRelativeResize="1">
          <a:picLocks noChangeAspect="1"/>
        </xdr:cNvPicPr>
      </xdr:nvPicPr>
      <xdr:blipFill>
        <a:blip r:embed="rId1"/>
        <a:stretch>
          <a:fillRect/>
        </a:stretch>
      </xdr:blipFill>
      <xdr:spPr>
        <a:xfrm>
          <a:off x="5172075" y="9525"/>
          <a:ext cx="1133475" cy="666750"/>
        </a:xfrm>
        <a:prstGeom prst="rect">
          <a:avLst/>
        </a:prstGeom>
        <a:noFill/>
        <a:ln w="9525" cmpd="sng">
          <a:noFill/>
        </a:ln>
      </xdr:spPr>
    </xdr:pic>
    <xdr:clientData/>
  </xdr:twoCellAnchor>
  <xdr:twoCellAnchor>
    <xdr:from>
      <xdr:col>2</xdr:col>
      <xdr:colOff>95250</xdr:colOff>
      <xdr:row>71</xdr:row>
      <xdr:rowOff>133350</xdr:rowOff>
    </xdr:from>
    <xdr:to>
      <xdr:col>6</xdr:col>
      <xdr:colOff>914400</xdr:colOff>
      <xdr:row>74</xdr:row>
      <xdr:rowOff>57150</xdr:rowOff>
    </xdr:to>
    <xdr:sp>
      <xdr:nvSpPr>
        <xdr:cNvPr id="5" name="TextBox 6"/>
        <xdr:cNvSpPr txBox="1">
          <a:spLocks noChangeArrowheads="1"/>
        </xdr:cNvSpPr>
      </xdr:nvSpPr>
      <xdr:spPr>
        <a:xfrm>
          <a:off x="571500" y="9334500"/>
          <a:ext cx="5972175" cy="352425"/>
        </a:xfrm>
        <a:prstGeom prst="rect">
          <a:avLst/>
        </a:prstGeom>
        <a:noFill/>
        <a:ln w="19050" cmpd="sng">
          <a:noFill/>
        </a:ln>
      </xdr:spPr>
      <xdr:txBody>
        <a:bodyPr vertOverflow="clip" wrap="square"/>
        <a:p>
          <a:pPr algn="just">
            <a:defRPr/>
          </a:pPr>
          <a:r>
            <a:rPr lang="en-US" cap="none" sz="900" b="0" i="1" u="none" baseline="0">
              <a:latin typeface="Arial"/>
              <a:ea typeface="Arial"/>
              <a:cs typeface="Arial"/>
            </a:rPr>
            <a:t>Based on enlarged share capital of 840,010,000 ordinary shares of 50 sen each after the private placements of 100,510,000 shares as detailed in Note 8 (b) and (c) of the Notes Per Bursa Securities Listing Requirements.</a:t>
          </a:r>
        </a:p>
      </xdr:txBody>
    </xdr:sp>
    <xdr:clientData/>
  </xdr:twoCellAnchor>
  <xdr:oneCellAnchor>
    <xdr:from>
      <xdr:col>2</xdr:col>
      <xdr:colOff>66675</xdr:colOff>
      <xdr:row>75</xdr:row>
      <xdr:rowOff>0</xdr:rowOff>
    </xdr:from>
    <xdr:ext cx="6067425" cy="1400175"/>
    <xdr:sp>
      <xdr:nvSpPr>
        <xdr:cNvPr id="6" name="TextBox 7"/>
        <xdr:cNvSpPr txBox="1">
          <a:spLocks noChangeArrowheads="1"/>
        </xdr:cNvSpPr>
      </xdr:nvSpPr>
      <xdr:spPr>
        <a:xfrm>
          <a:off x="542925" y="9772650"/>
          <a:ext cx="6067425" cy="1400175"/>
        </a:xfrm>
        <a:prstGeom prst="rect">
          <a:avLst/>
        </a:prstGeom>
        <a:noFill/>
        <a:ln w="19050" cmpd="sng">
          <a:noFill/>
        </a:ln>
      </xdr:spPr>
      <xdr:txBody>
        <a:bodyPr vertOverflow="clip" wrap="square" anchor="just"/>
        <a:p>
          <a:pPr algn="just">
            <a:defRPr/>
          </a:pPr>
          <a:r>
            <a:rPr lang="en-US" cap="none" sz="900" b="0" i="1" u="none" baseline="0">
              <a:latin typeface="Arial"/>
              <a:ea typeface="Arial"/>
              <a:cs typeface="Arial"/>
            </a:rPr>
            <a:t>The effect on the net tangible assets ("NTA") per share relates to the members' voluntary winding-up of Syahdu Pinta Berhad ("SPB"), a subsidiary. The winding-up constitutes part of the process under the arrangement of the settlement as mentioned in Note 8(a) of the Notes Per Bursa Securities Listing Requirements where the Irredeemable Convertible Unsecured Loan Stocks ("ICULS") issued by Malayan United Industries Berhad ("MUIB") to SPB on 30 December 2004 are to be distributed to shareholders of SPB who comprise substantially entitled shareholders of the Company at no cost to them. The distribution of the ICULS of MUIB is expected to be implemented in the first quarter of 2005. The effect of the said winding-up on the NTA per share is a consequence of returning the assets in SPB comprising ICULS of MUIB to the said entitled shareholders of the Company.</a:t>
          </a:r>
        </a:p>
      </xdr:txBody>
    </xdr:sp>
    <xdr:clientData/>
  </xdr:oneCellAnchor>
  <xdr:twoCellAnchor>
    <xdr:from>
      <xdr:col>5</xdr:col>
      <xdr:colOff>28575</xdr:colOff>
      <xdr:row>68</xdr:row>
      <xdr:rowOff>47625</xdr:rowOff>
    </xdr:from>
    <xdr:to>
      <xdr:col>5</xdr:col>
      <xdr:colOff>733425</xdr:colOff>
      <xdr:row>71</xdr:row>
      <xdr:rowOff>19050</xdr:rowOff>
    </xdr:to>
    <xdr:sp>
      <xdr:nvSpPr>
        <xdr:cNvPr id="7" name="TextBox 9"/>
        <xdr:cNvSpPr txBox="1">
          <a:spLocks noChangeArrowheads="1"/>
        </xdr:cNvSpPr>
      </xdr:nvSpPr>
      <xdr:spPr>
        <a:xfrm>
          <a:off x="4791075" y="8782050"/>
          <a:ext cx="704850" cy="438150"/>
        </a:xfrm>
        <a:prstGeom prst="rect">
          <a:avLst/>
        </a:prstGeom>
        <a:noFill/>
        <a:ln w="19050" cmpd="sng">
          <a:noFill/>
        </a:ln>
      </xdr:spPr>
      <xdr:txBody>
        <a:bodyPr vertOverflow="clip" wrap="square"/>
        <a:p>
          <a:pPr algn="l">
            <a:defRPr/>
          </a:pPr>
          <a:r>
            <a:rPr lang="en-US" cap="none" sz="1100" b="0" i="0" u="none" baseline="30000">
              <a:latin typeface="Arial"/>
              <a:ea typeface="Arial"/>
              <a:cs typeface="Arial"/>
            </a:rPr>
            <a:t>(Refer footnotes 1 &amp; 2)</a:t>
          </a:r>
        </a:p>
      </xdr:txBody>
    </xdr:sp>
    <xdr:clientData/>
  </xdr:twoCellAnchor>
  <xdr:twoCellAnchor>
    <xdr:from>
      <xdr:col>1</xdr:col>
      <xdr:colOff>228600</xdr:colOff>
      <xdr:row>71</xdr:row>
      <xdr:rowOff>133350</xdr:rowOff>
    </xdr:from>
    <xdr:to>
      <xdr:col>2</xdr:col>
      <xdr:colOff>123825</xdr:colOff>
      <xdr:row>73</xdr:row>
      <xdr:rowOff>38100</xdr:rowOff>
    </xdr:to>
    <xdr:sp>
      <xdr:nvSpPr>
        <xdr:cNvPr id="8" name="TextBox 10"/>
        <xdr:cNvSpPr txBox="1">
          <a:spLocks noChangeArrowheads="1"/>
        </xdr:cNvSpPr>
      </xdr:nvSpPr>
      <xdr:spPr>
        <a:xfrm>
          <a:off x="409575" y="9334500"/>
          <a:ext cx="190500" cy="190500"/>
        </a:xfrm>
        <a:prstGeom prst="rect">
          <a:avLst/>
        </a:prstGeom>
        <a:solidFill>
          <a:srgbClr val="FFFFFF"/>
        </a:solidFill>
        <a:ln w="19050" cmpd="sng">
          <a:noFill/>
        </a:ln>
      </xdr:spPr>
      <xdr:txBody>
        <a:bodyPr vertOverflow="clip" wrap="square"/>
        <a:p>
          <a:pPr algn="l">
            <a:defRPr/>
          </a:pPr>
          <a:r>
            <a:rPr lang="en-US" cap="none" sz="900" b="0" i="1" u="none" baseline="0">
              <a:latin typeface="Arial"/>
              <a:ea typeface="Arial"/>
              <a:cs typeface="Arial"/>
            </a:rPr>
            <a:t>1.
</a:t>
          </a:r>
        </a:p>
      </xdr:txBody>
    </xdr:sp>
    <xdr:clientData/>
  </xdr:twoCellAnchor>
  <xdr:twoCellAnchor>
    <xdr:from>
      <xdr:col>1</xdr:col>
      <xdr:colOff>219075</xdr:colOff>
      <xdr:row>75</xdr:row>
      <xdr:rowOff>0</xdr:rowOff>
    </xdr:from>
    <xdr:to>
      <xdr:col>2</xdr:col>
      <xdr:colOff>104775</xdr:colOff>
      <xdr:row>76</xdr:row>
      <xdr:rowOff>38100</xdr:rowOff>
    </xdr:to>
    <xdr:sp>
      <xdr:nvSpPr>
        <xdr:cNvPr id="9" name="TextBox 11"/>
        <xdr:cNvSpPr txBox="1">
          <a:spLocks noChangeArrowheads="1"/>
        </xdr:cNvSpPr>
      </xdr:nvSpPr>
      <xdr:spPr>
        <a:xfrm>
          <a:off x="400050" y="9772650"/>
          <a:ext cx="180975" cy="200025"/>
        </a:xfrm>
        <a:prstGeom prst="rect">
          <a:avLst/>
        </a:prstGeom>
        <a:solidFill>
          <a:srgbClr val="FFFFFF"/>
        </a:solidFill>
        <a:ln w="19050" cmpd="sng">
          <a:noFill/>
        </a:ln>
      </xdr:spPr>
      <xdr:txBody>
        <a:bodyPr vertOverflow="clip" wrap="square"/>
        <a:p>
          <a:pPr algn="l">
            <a:defRPr/>
          </a:pPr>
          <a:r>
            <a:rPr lang="en-US" cap="none" sz="900" b="0" i="1" u="none" baseline="0">
              <a:latin typeface="Arial"/>
              <a:ea typeface="Arial"/>
              <a:cs typeface="Arial"/>
            </a:rPr>
            <a:t>2.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52</xdr:row>
      <xdr:rowOff>142875</xdr:rowOff>
    </xdr:from>
    <xdr:to>
      <xdr:col>9</xdr:col>
      <xdr:colOff>704850</xdr:colOff>
      <xdr:row>55</xdr:row>
      <xdr:rowOff>0</xdr:rowOff>
    </xdr:to>
    <xdr:sp>
      <xdr:nvSpPr>
        <xdr:cNvPr id="1" name="TextBox 3"/>
        <xdr:cNvSpPr txBox="1">
          <a:spLocks noChangeArrowheads="1"/>
        </xdr:cNvSpPr>
      </xdr:nvSpPr>
      <xdr:spPr>
        <a:xfrm>
          <a:off x="123825" y="9963150"/>
          <a:ext cx="661035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2003</a:t>
          </a:r>
        </a:p>
      </xdr:txBody>
    </xdr:sp>
    <xdr:clientData/>
  </xdr:twoCellAnchor>
  <xdr:twoCellAnchor editAs="oneCell">
    <xdr:from>
      <xdr:col>7</xdr:col>
      <xdr:colOff>428625</xdr:colOff>
      <xdr:row>0</xdr:row>
      <xdr:rowOff>28575</xdr:rowOff>
    </xdr:from>
    <xdr:to>
      <xdr:col>9</xdr:col>
      <xdr:colOff>666750</xdr:colOff>
      <xdr:row>4</xdr:row>
      <xdr:rowOff>57150</xdr:rowOff>
    </xdr:to>
    <xdr:pic>
      <xdr:nvPicPr>
        <xdr:cNvPr id="2" name="Picture 4"/>
        <xdr:cNvPicPr preferRelativeResize="1">
          <a:picLocks noChangeAspect="1"/>
        </xdr:cNvPicPr>
      </xdr:nvPicPr>
      <xdr:blipFill>
        <a:blip r:embed="rId1"/>
        <a:stretch>
          <a:fillRect/>
        </a:stretch>
      </xdr:blipFill>
      <xdr:spPr>
        <a:xfrm>
          <a:off x="5391150" y="28575"/>
          <a:ext cx="13049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27</xdr:row>
      <xdr:rowOff>0</xdr:rowOff>
    </xdr:from>
    <xdr:to>
      <xdr:col>9</xdr:col>
      <xdr:colOff>0</xdr:colOff>
      <xdr:row>27</xdr:row>
      <xdr:rowOff>0</xdr:rowOff>
    </xdr:to>
    <xdr:sp>
      <xdr:nvSpPr>
        <xdr:cNvPr id="1" name="TextBox 1"/>
        <xdr:cNvSpPr txBox="1">
          <a:spLocks noChangeArrowheads="1"/>
        </xdr:cNvSpPr>
      </xdr:nvSpPr>
      <xdr:spPr>
        <a:xfrm>
          <a:off x="923925" y="43529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Malasia Capital Berhad (PM Capital), have undertaken the followings:-</a:t>
          </a:r>
        </a:p>
      </xdr:txBody>
    </xdr:sp>
    <xdr:clientData/>
  </xdr:twoCellAnchor>
  <xdr:twoCellAnchor>
    <xdr:from>
      <xdr:col>3</xdr:col>
      <xdr:colOff>0</xdr:colOff>
      <xdr:row>27</xdr:row>
      <xdr:rowOff>0</xdr:rowOff>
    </xdr:from>
    <xdr:to>
      <xdr:col>9</xdr:col>
      <xdr:colOff>0</xdr:colOff>
      <xdr:row>27</xdr:row>
      <xdr:rowOff>0</xdr:rowOff>
    </xdr:to>
    <xdr:sp>
      <xdr:nvSpPr>
        <xdr:cNvPr id="2" name="TextBox 2"/>
        <xdr:cNvSpPr txBox="1">
          <a:spLocks noChangeArrowheads="1"/>
        </xdr:cNvSpPr>
      </xdr:nvSpPr>
      <xdr:spPr>
        <a:xfrm>
          <a:off x="923925" y="43529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totaling RM882,141,889 via the following:-</a:t>
          </a:r>
        </a:p>
      </xdr:txBody>
    </xdr:sp>
    <xdr:clientData/>
  </xdr:twoCellAnchor>
  <xdr:twoCellAnchor>
    <xdr:from>
      <xdr:col>3</xdr:col>
      <xdr:colOff>0</xdr:colOff>
      <xdr:row>27</xdr:row>
      <xdr:rowOff>0</xdr:rowOff>
    </xdr:from>
    <xdr:to>
      <xdr:col>9</xdr:col>
      <xdr:colOff>0</xdr:colOff>
      <xdr:row>27</xdr:row>
      <xdr:rowOff>0</xdr:rowOff>
    </xdr:to>
    <xdr:sp>
      <xdr:nvSpPr>
        <xdr:cNvPr id="3" name="TextBox 3"/>
        <xdr:cNvSpPr txBox="1">
          <a:spLocks noChangeArrowheads="1"/>
        </xdr:cNvSpPr>
      </xdr:nvSpPr>
      <xdr:spPr>
        <a:xfrm>
          <a:off x="923925" y="43529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27</xdr:row>
      <xdr:rowOff>0</xdr:rowOff>
    </xdr:from>
    <xdr:to>
      <xdr:col>9</xdr:col>
      <xdr:colOff>0</xdr:colOff>
      <xdr:row>27</xdr:row>
      <xdr:rowOff>0</xdr:rowOff>
    </xdr:to>
    <xdr:sp>
      <xdr:nvSpPr>
        <xdr:cNvPr id="4" name="TextBox 4"/>
        <xdr:cNvSpPr txBox="1">
          <a:spLocks noChangeArrowheads="1"/>
        </xdr:cNvSpPr>
      </xdr:nvSpPr>
      <xdr:spPr>
        <a:xfrm>
          <a:off x="923925" y="43529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5</xdr:col>
      <xdr:colOff>742950</xdr:colOff>
      <xdr:row>0</xdr:row>
      <xdr:rowOff>9525</xdr:rowOff>
    </xdr:from>
    <xdr:to>
      <xdr:col>7</xdr:col>
      <xdr:colOff>857250</xdr:colOff>
      <xdr:row>4</xdr:row>
      <xdr:rowOff>57150</xdr:rowOff>
    </xdr:to>
    <xdr:pic>
      <xdr:nvPicPr>
        <xdr:cNvPr id="5" name="Picture 7"/>
        <xdr:cNvPicPr preferRelativeResize="1">
          <a:picLocks noChangeAspect="1"/>
        </xdr:cNvPicPr>
      </xdr:nvPicPr>
      <xdr:blipFill>
        <a:blip r:embed="rId1"/>
        <a:stretch>
          <a:fillRect/>
        </a:stretch>
      </xdr:blipFill>
      <xdr:spPr>
        <a:xfrm>
          <a:off x="5448300" y="9525"/>
          <a:ext cx="1181100" cy="695325"/>
        </a:xfrm>
        <a:prstGeom prst="rect">
          <a:avLst/>
        </a:prstGeom>
        <a:noFill/>
        <a:ln w="9525" cmpd="sng">
          <a:noFill/>
        </a:ln>
      </xdr:spPr>
    </xdr:pic>
    <xdr:clientData/>
  </xdr:twoCellAnchor>
  <xdr:twoCellAnchor>
    <xdr:from>
      <xdr:col>1</xdr:col>
      <xdr:colOff>0</xdr:colOff>
      <xdr:row>79</xdr:row>
      <xdr:rowOff>28575</xdr:rowOff>
    </xdr:from>
    <xdr:to>
      <xdr:col>7</xdr:col>
      <xdr:colOff>857250</xdr:colOff>
      <xdr:row>81</xdr:row>
      <xdr:rowOff>0</xdr:rowOff>
    </xdr:to>
    <xdr:sp>
      <xdr:nvSpPr>
        <xdr:cNvPr id="6" name="TextBox 8"/>
        <xdr:cNvSpPr txBox="1">
          <a:spLocks noChangeArrowheads="1"/>
        </xdr:cNvSpPr>
      </xdr:nvSpPr>
      <xdr:spPr>
        <a:xfrm>
          <a:off x="476250" y="12172950"/>
          <a:ext cx="615315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2800350</xdr:colOff>
      <xdr:row>36</xdr:row>
      <xdr:rowOff>85725</xdr:rowOff>
    </xdr:from>
    <xdr:ext cx="76200" cy="200025"/>
    <xdr:sp>
      <xdr:nvSpPr>
        <xdr:cNvPr id="1" name="Text 9"/>
        <xdr:cNvSpPr txBox="1">
          <a:spLocks noChangeArrowheads="1"/>
        </xdr:cNvSpPr>
      </xdr:nvSpPr>
      <xdr:spPr>
        <a:xfrm>
          <a:off x="3209925" y="504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2800350</xdr:colOff>
      <xdr:row>36</xdr:row>
      <xdr:rowOff>85725</xdr:rowOff>
    </xdr:from>
    <xdr:ext cx="76200" cy="200025"/>
    <xdr:sp>
      <xdr:nvSpPr>
        <xdr:cNvPr id="2" name="Text 7"/>
        <xdr:cNvSpPr txBox="1">
          <a:spLocks noChangeArrowheads="1"/>
        </xdr:cNvSpPr>
      </xdr:nvSpPr>
      <xdr:spPr>
        <a:xfrm>
          <a:off x="3209925" y="504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65310</xdr:row>
      <xdr:rowOff>161925</xdr:rowOff>
    </xdr:from>
    <xdr:ext cx="0" cy="0"/>
    <xdr:sp>
      <xdr:nvSpPr>
        <xdr:cNvPr id="3" name="Text 20"/>
        <xdr:cNvSpPr txBox="1">
          <a:spLocks noChangeArrowheads="1"/>
        </xdr:cNvSpPr>
      </xdr:nvSpPr>
      <xdr:spPr>
        <a:xfrm>
          <a:off x="213074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200025</xdr:colOff>
      <xdr:row>144</xdr:row>
      <xdr:rowOff>0</xdr:rowOff>
    </xdr:from>
    <xdr:to>
      <xdr:col>7</xdr:col>
      <xdr:colOff>0</xdr:colOff>
      <xdr:row>144</xdr:row>
      <xdr:rowOff>0</xdr:rowOff>
    </xdr:to>
    <xdr:sp>
      <xdr:nvSpPr>
        <xdr:cNvPr id="4" name="Text 64"/>
        <xdr:cNvSpPr txBox="1">
          <a:spLocks noChangeArrowheads="1"/>
        </xdr:cNvSpPr>
      </xdr:nvSpPr>
      <xdr:spPr>
        <a:xfrm>
          <a:off x="200025" y="20488275"/>
          <a:ext cx="6334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144</xdr:row>
      <xdr:rowOff>0</xdr:rowOff>
    </xdr:from>
    <xdr:to>
      <xdr:col>7</xdr:col>
      <xdr:colOff>0</xdr:colOff>
      <xdr:row>144</xdr:row>
      <xdr:rowOff>0</xdr:rowOff>
    </xdr:to>
    <xdr:sp>
      <xdr:nvSpPr>
        <xdr:cNvPr id="5" name="Text 65"/>
        <xdr:cNvSpPr txBox="1">
          <a:spLocks noChangeArrowheads="1"/>
        </xdr:cNvSpPr>
      </xdr:nvSpPr>
      <xdr:spPr>
        <a:xfrm>
          <a:off x="409575" y="20488275"/>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144</xdr:row>
      <xdr:rowOff>0</xdr:rowOff>
    </xdr:from>
    <xdr:to>
      <xdr:col>7</xdr:col>
      <xdr:colOff>0</xdr:colOff>
      <xdr:row>144</xdr:row>
      <xdr:rowOff>0</xdr:rowOff>
    </xdr:to>
    <xdr:sp>
      <xdr:nvSpPr>
        <xdr:cNvPr id="6" name="Text 66"/>
        <xdr:cNvSpPr txBox="1">
          <a:spLocks noChangeArrowheads="1"/>
        </xdr:cNvSpPr>
      </xdr:nvSpPr>
      <xdr:spPr>
        <a:xfrm>
          <a:off x="419100" y="20488275"/>
          <a:ext cx="6115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144</xdr:row>
      <xdr:rowOff>0</xdr:rowOff>
    </xdr:from>
    <xdr:to>
      <xdr:col>6</xdr:col>
      <xdr:colOff>695325</xdr:colOff>
      <xdr:row>144</xdr:row>
      <xdr:rowOff>0</xdr:rowOff>
    </xdr:to>
    <xdr:sp>
      <xdr:nvSpPr>
        <xdr:cNvPr id="7" name="Text 67"/>
        <xdr:cNvSpPr txBox="1">
          <a:spLocks noChangeArrowheads="1"/>
        </xdr:cNvSpPr>
      </xdr:nvSpPr>
      <xdr:spPr>
        <a:xfrm>
          <a:off x="409575" y="20488275"/>
          <a:ext cx="6038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xdr:colOff>
      <xdr:row>8</xdr:row>
      <xdr:rowOff>85725</xdr:rowOff>
    </xdr:from>
    <xdr:to>
      <xdr:col>8</xdr:col>
      <xdr:colOff>0</xdr:colOff>
      <xdr:row>12</xdr:row>
      <xdr:rowOff>104775</xdr:rowOff>
    </xdr:to>
    <xdr:sp>
      <xdr:nvSpPr>
        <xdr:cNvPr id="8" name="Text 1"/>
        <xdr:cNvSpPr txBox="1">
          <a:spLocks noChangeArrowheads="1"/>
        </xdr:cNvSpPr>
      </xdr:nvSpPr>
      <xdr:spPr>
        <a:xfrm>
          <a:off x="219075" y="1266825"/>
          <a:ext cx="6496050"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MASB 26 "Interim Financial Reporting". The Interim Financial Report should be read in conjunction with the audited financial statements of the Group for the financial year ended 31 December 2003.</a:t>
          </a:r>
        </a:p>
      </xdr:txBody>
    </xdr:sp>
    <xdr:clientData/>
  </xdr:twoCellAnchor>
  <xdr:oneCellAnchor>
    <xdr:from>
      <xdr:col>2</xdr:col>
      <xdr:colOff>2800350</xdr:colOff>
      <xdr:row>36</xdr:row>
      <xdr:rowOff>85725</xdr:rowOff>
    </xdr:from>
    <xdr:ext cx="76200" cy="200025"/>
    <xdr:sp>
      <xdr:nvSpPr>
        <xdr:cNvPr id="9" name="Text 9"/>
        <xdr:cNvSpPr txBox="1">
          <a:spLocks noChangeArrowheads="1"/>
        </xdr:cNvSpPr>
      </xdr:nvSpPr>
      <xdr:spPr>
        <a:xfrm>
          <a:off x="3209925" y="504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2800350</xdr:colOff>
      <xdr:row>36</xdr:row>
      <xdr:rowOff>85725</xdr:rowOff>
    </xdr:from>
    <xdr:ext cx="76200" cy="200025"/>
    <xdr:sp>
      <xdr:nvSpPr>
        <xdr:cNvPr id="10" name="Text 7"/>
        <xdr:cNvSpPr txBox="1">
          <a:spLocks noChangeArrowheads="1"/>
        </xdr:cNvSpPr>
      </xdr:nvSpPr>
      <xdr:spPr>
        <a:xfrm>
          <a:off x="3209925" y="504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144</xdr:row>
      <xdr:rowOff>0</xdr:rowOff>
    </xdr:from>
    <xdr:to>
      <xdr:col>8</xdr:col>
      <xdr:colOff>0</xdr:colOff>
      <xdr:row>144</xdr:row>
      <xdr:rowOff>0</xdr:rowOff>
    </xdr:to>
    <xdr:sp>
      <xdr:nvSpPr>
        <xdr:cNvPr id="11" name="Text 5"/>
        <xdr:cNvSpPr txBox="1">
          <a:spLocks noChangeArrowheads="1"/>
        </xdr:cNvSpPr>
      </xdr:nvSpPr>
      <xdr:spPr>
        <a:xfrm>
          <a:off x="228600" y="204882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65348</xdr:row>
      <xdr:rowOff>161925</xdr:rowOff>
    </xdr:from>
    <xdr:ext cx="0" cy="0"/>
    <xdr:sp>
      <xdr:nvSpPr>
        <xdr:cNvPr id="12" name="Text 20"/>
        <xdr:cNvSpPr txBox="1">
          <a:spLocks noChangeArrowheads="1"/>
        </xdr:cNvSpPr>
      </xdr:nvSpPr>
      <xdr:spPr>
        <a:xfrm>
          <a:off x="213074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144</xdr:row>
      <xdr:rowOff>0</xdr:rowOff>
    </xdr:from>
    <xdr:to>
      <xdr:col>6</xdr:col>
      <xdr:colOff>0</xdr:colOff>
      <xdr:row>144</xdr:row>
      <xdr:rowOff>0</xdr:rowOff>
    </xdr:to>
    <xdr:sp>
      <xdr:nvSpPr>
        <xdr:cNvPr id="13" name="Text 51"/>
        <xdr:cNvSpPr txBox="1">
          <a:spLocks noChangeArrowheads="1"/>
        </xdr:cNvSpPr>
      </xdr:nvSpPr>
      <xdr:spPr>
        <a:xfrm>
          <a:off x="438150" y="20488275"/>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144</xdr:row>
      <xdr:rowOff>0</xdr:rowOff>
    </xdr:from>
    <xdr:to>
      <xdr:col>6</xdr:col>
      <xdr:colOff>0</xdr:colOff>
      <xdr:row>144</xdr:row>
      <xdr:rowOff>0</xdr:rowOff>
    </xdr:to>
    <xdr:sp>
      <xdr:nvSpPr>
        <xdr:cNvPr id="14" name="Text 64"/>
        <xdr:cNvSpPr txBox="1">
          <a:spLocks noChangeArrowheads="1"/>
        </xdr:cNvSpPr>
      </xdr:nvSpPr>
      <xdr:spPr>
        <a:xfrm>
          <a:off x="200025" y="20488275"/>
          <a:ext cx="5553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144</xdr:row>
      <xdr:rowOff>0</xdr:rowOff>
    </xdr:from>
    <xdr:to>
      <xdr:col>6</xdr:col>
      <xdr:colOff>0</xdr:colOff>
      <xdr:row>144</xdr:row>
      <xdr:rowOff>0</xdr:rowOff>
    </xdr:to>
    <xdr:sp>
      <xdr:nvSpPr>
        <xdr:cNvPr id="15" name="Text 65"/>
        <xdr:cNvSpPr txBox="1">
          <a:spLocks noChangeArrowheads="1"/>
        </xdr:cNvSpPr>
      </xdr:nvSpPr>
      <xdr:spPr>
        <a:xfrm>
          <a:off x="409575" y="20488275"/>
          <a:ext cx="5343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144</xdr:row>
      <xdr:rowOff>0</xdr:rowOff>
    </xdr:from>
    <xdr:to>
      <xdr:col>6</xdr:col>
      <xdr:colOff>0</xdr:colOff>
      <xdr:row>144</xdr:row>
      <xdr:rowOff>0</xdr:rowOff>
    </xdr:to>
    <xdr:sp>
      <xdr:nvSpPr>
        <xdr:cNvPr id="16" name="Text 66"/>
        <xdr:cNvSpPr txBox="1">
          <a:spLocks noChangeArrowheads="1"/>
        </xdr:cNvSpPr>
      </xdr:nvSpPr>
      <xdr:spPr>
        <a:xfrm>
          <a:off x="419100" y="20488275"/>
          <a:ext cx="53340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144</xdr:row>
      <xdr:rowOff>0</xdr:rowOff>
    </xdr:from>
    <xdr:to>
      <xdr:col>6</xdr:col>
      <xdr:colOff>0</xdr:colOff>
      <xdr:row>144</xdr:row>
      <xdr:rowOff>0</xdr:rowOff>
    </xdr:to>
    <xdr:sp>
      <xdr:nvSpPr>
        <xdr:cNvPr id="17" name="Text 67"/>
        <xdr:cNvSpPr txBox="1">
          <a:spLocks noChangeArrowheads="1"/>
        </xdr:cNvSpPr>
      </xdr:nvSpPr>
      <xdr:spPr>
        <a:xfrm>
          <a:off x="409575" y="20488275"/>
          <a:ext cx="5343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144</xdr:row>
      <xdr:rowOff>0</xdr:rowOff>
    </xdr:from>
    <xdr:to>
      <xdr:col>8</xdr:col>
      <xdr:colOff>0</xdr:colOff>
      <xdr:row>144</xdr:row>
      <xdr:rowOff>0</xdr:rowOff>
    </xdr:to>
    <xdr:sp>
      <xdr:nvSpPr>
        <xdr:cNvPr id="18" name="Text 71"/>
        <xdr:cNvSpPr txBox="1">
          <a:spLocks noChangeArrowheads="1"/>
        </xdr:cNvSpPr>
      </xdr:nvSpPr>
      <xdr:spPr>
        <a:xfrm>
          <a:off x="200025" y="2048827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144</xdr:row>
      <xdr:rowOff>0</xdr:rowOff>
    </xdr:from>
    <xdr:to>
      <xdr:col>7</xdr:col>
      <xdr:colOff>0</xdr:colOff>
      <xdr:row>144</xdr:row>
      <xdr:rowOff>0</xdr:rowOff>
    </xdr:to>
    <xdr:sp>
      <xdr:nvSpPr>
        <xdr:cNvPr id="19" name="Text 64"/>
        <xdr:cNvSpPr txBox="1">
          <a:spLocks noChangeArrowheads="1"/>
        </xdr:cNvSpPr>
      </xdr:nvSpPr>
      <xdr:spPr>
        <a:xfrm>
          <a:off x="295275" y="20488275"/>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144</xdr:row>
      <xdr:rowOff>0</xdr:rowOff>
    </xdr:from>
    <xdr:to>
      <xdr:col>7</xdr:col>
      <xdr:colOff>0</xdr:colOff>
      <xdr:row>144</xdr:row>
      <xdr:rowOff>0</xdr:rowOff>
    </xdr:to>
    <xdr:sp>
      <xdr:nvSpPr>
        <xdr:cNvPr id="20" name="Text 65"/>
        <xdr:cNvSpPr txBox="1">
          <a:spLocks noChangeArrowheads="1"/>
        </xdr:cNvSpPr>
      </xdr:nvSpPr>
      <xdr:spPr>
        <a:xfrm>
          <a:off x="409575" y="20488275"/>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144</xdr:row>
      <xdr:rowOff>0</xdr:rowOff>
    </xdr:from>
    <xdr:to>
      <xdr:col>7</xdr:col>
      <xdr:colOff>0</xdr:colOff>
      <xdr:row>144</xdr:row>
      <xdr:rowOff>0</xdr:rowOff>
    </xdr:to>
    <xdr:sp>
      <xdr:nvSpPr>
        <xdr:cNvPr id="21" name="Text 66"/>
        <xdr:cNvSpPr txBox="1">
          <a:spLocks noChangeArrowheads="1"/>
        </xdr:cNvSpPr>
      </xdr:nvSpPr>
      <xdr:spPr>
        <a:xfrm>
          <a:off x="419100" y="20488275"/>
          <a:ext cx="6115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144</xdr:row>
      <xdr:rowOff>0</xdr:rowOff>
    </xdr:from>
    <xdr:to>
      <xdr:col>7</xdr:col>
      <xdr:colOff>0</xdr:colOff>
      <xdr:row>144</xdr:row>
      <xdr:rowOff>0</xdr:rowOff>
    </xdr:to>
    <xdr:sp>
      <xdr:nvSpPr>
        <xdr:cNvPr id="22" name="Text 67"/>
        <xdr:cNvSpPr txBox="1">
          <a:spLocks noChangeArrowheads="1"/>
        </xdr:cNvSpPr>
      </xdr:nvSpPr>
      <xdr:spPr>
        <a:xfrm>
          <a:off x="409575" y="20488275"/>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144</xdr:row>
      <xdr:rowOff>0</xdr:rowOff>
    </xdr:from>
    <xdr:to>
      <xdr:col>7</xdr:col>
      <xdr:colOff>0</xdr:colOff>
      <xdr:row>144</xdr:row>
      <xdr:rowOff>0</xdr:rowOff>
    </xdr:to>
    <xdr:sp>
      <xdr:nvSpPr>
        <xdr:cNvPr id="23" name="Text 64"/>
        <xdr:cNvSpPr txBox="1">
          <a:spLocks noChangeArrowheads="1"/>
        </xdr:cNvSpPr>
      </xdr:nvSpPr>
      <xdr:spPr>
        <a:xfrm>
          <a:off x="200025" y="20488275"/>
          <a:ext cx="6334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144</xdr:row>
      <xdr:rowOff>0</xdr:rowOff>
    </xdr:from>
    <xdr:to>
      <xdr:col>7</xdr:col>
      <xdr:colOff>0</xdr:colOff>
      <xdr:row>144</xdr:row>
      <xdr:rowOff>0</xdr:rowOff>
    </xdr:to>
    <xdr:sp>
      <xdr:nvSpPr>
        <xdr:cNvPr id="24" name="Text 65"/>
        <xdr:cNvSpPr txBox="1">
          <a:spLocks noChangeArrowheads="1"/>
        </xdr:cNvSpPr>
      </xdr:nvSpPr>
      <xdr:spPr>
        <a:xfrm>
          <a:off x="409575" y="20488275"/>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144</xdr:row>
      <xdr:rowOff>0</xdr:rowOff>
    </xdr:from>
    <xdr:to>
      <xdr:col>7</xdr:col>
      <xdr:colOff>0</xdr:colOff>
      <xdr:row>144</xdr:row>
      <xdr:rowOff>0</xdr:rowOff>
    </xdr:to>
    <xdr:sp>
      <xdr:nvSpPr>
        <xdr:cNvPr id="25" name="Text 66"/>
        <xdr:cNvSpPr txBox="1">
          <a:spLocks noChangeArrowheads="1"/>
        </xdr:cNvSpPr>
      </xdr:nvSpPr>
      <xdr:spPr>
        <a:xfrm>
          <a:off x="419100" y="20488275"/>
          <a:ext cx="6115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144</xdr:row>
      <xdr:rowOff>0</xdr:rowOff>
    </xdr:from>
    <xdr:to>
      <xdr:col>6</xdr:col>
      <xdr:colOff>695325</xdr:colOff>
      <xdr:row>144</xdr:row>
      <xdr:rowOff>0</xdr:rowOff>
    </xdr:to>
    <xdr:sp>
      <xdr:nvSpPr>
        <xdr:cNvPr id="26" name="Text 67"/>
        <xdr:cNvSpPr txBox="1">
          <a:spLocks noChangeArrowheads="1"/>
        </xdr:cNvSpPr>
      </xdr:nvSpPr>
      <xdr:spPr>
        <a:xfrm>
          <a:off x="409575" y="20488275"/>
          <a:ext cx="6038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209550</xdr:colOff>
      <xdr:row>30</xdr:row>
      <xdr:rowOff>0</xdr:rowOff>
    </xdr:from>
    <xdr:to>
      <xdr:col>2</xdr:col>
      <xdr:colOff>2257425</xdr:colOff>
      <xdr:row>30</xdr:row>
      <xdr:rowOff>0</xdr:rowOff>
    </xdr:to>
    <xdr:sp>
      <xdr:nvSpPr>
        <xdr:cNvPr id="27" name="TextBox 142"/>
        <xdr:cNvSpPr txBox="1">
          <a:spLocks noChangeArrowheads="1"/>
        </xdr:cNvSpPr>
      </xdr:nvSpPr>
      <xdr:spPr>
        <a:xfrm>
          <a:off x="409575" y="414337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30</xdr:row>
      <xdr:rowOff>0</xdr:rowOff>
    </xdr:from>
    <xdr:to>
      <xdr:col>3</xdr:col>
      <xdr:colOff>0</xdr:colOff>
      <xdr:row>30</xdr:row>
      <xdr:rowOff>0</xdr:rowOff>
    </xdr:to>
    <xdr:sp>
      <xdr:nvSpPr>
        <xdr:cNvPr id="28" name="TextBox 143"/>
        <xdr:cNvSpPr txBox="1">
          <a:spLocks noChangeArrowheads="1"/>
        </xdr:cNvSpPr>
      </xdr:nvSpPr>
      <xdr:spPr>
        <a:xfrm>
          <a:off x="409575" y="4143375"/>
          <a:ext cx="2886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144</xdr:row>
      <xdr:rowOff>0</xdr:rowOff>
    </xdr:from>
    <xdr:to>
      <xdr:col>7</xdr:col>
      <xdr:colOff>0</xdr:colOff>
      <xdr:row>144</xdr:row>
      <xdr:rowOff>0</xdr:rowOff>
    </xdr:to>
    <xdr:sp>
      <xdr:nvSpPr>
        <xdr:cNvPr id="29" name="TextBox 145"/>
        <xdr:cNvSpPr txBox="1">
          <a:spLocks noChangeArrowheads="1"/>
        </xdr:cNvSpPr>
      </xdr:nvSpPr>
      <xdr:spPr>
        <a:xfrm>
          <a:off x="228600" y="20488275"/>
          <a:ext cx="6305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144</xdr:row>
      <xdr:rowOff>0</xdr:rowOff>
    </xdr:from>
    <xdr:to>
      <xdr:col>7</xdr:col>
      <xdr:colOff>0</xdr:colOff>
      <xdr:row>144</xdr:row>
      <xdr:rowOff>0</xdr:rowOff>
    </xdr:to>
    <xdr:sp>
      <xdr:nvSpPr>
        <xdr:cNvPr id="30" name="Text 64"/>
        <xdr:cNvSpPr txBox="1">
          <a:spLocks noChangeArrowheads="1"/>
        </xdr:cNvSpPr>
      </xdr:nvSpPr>
      <xdr:spPr>
        <a:xfrm>
          <a:off x="209550" y="20488275"/>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144</xdr:row>
      <xdr:rowOff>0</xdr:rowOff>
    </xdr:from>
    <xdr:to>
      <xdr:col>7</xdr:col>
      <xdr:colOff>0</xdr:colOff>
      <xdr:row>144</xdr:row>
      <xdr:rowOff>0</xdr:rowOff>
    </xdr:to>
    <xdr:sp>
      <xdr:nvSpPr>
        <xdr:cNvPr id="31" name="Text 65"/>
        <xdr:cNvSpPr txBox="1">
          <a:spLocks noChangeArrowheads="1"/>
        </xdr:cNvSpPr>
      </xdr:nvSpPr>
      <xdr:spPr>
        <a:xfrm>
          <a:off x="409575" y="20488275"/>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144</xdr:row>
      <xdr:rowOff>0</xdr:rowOff>
    </xdr:from>
    <xdr:to>
      <xdr:col>7</xdr:col>
      <xdr:colOff>0</xdr:colOff>
      <xdr:row>144</xdr:row>
      <xdr:rowOff>0</xdr:rowOff>
    </xdr:to>
    <xdr:sp>
      <xdr:nvSpPr>
        <xdr:cNvPr id="32" name="Text 66"/>
        <xdr:cNvSpPr txBox="1">
          <a:spLocks noChangeArrowheads="1"/>
        </xdr:cNvSpPr>
      </xdr:nvSpPr>
      <xdr:spPr>
        <a:xfrm>
          <a:off x="419100" y="20488275"/>
          <a:ext cx="6115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144</xdr:row>
      <xdr:rowOff>0</xdr:rowOff>
    </xdr:from>
    <xdr:to>
      <xdr:col>7</xdr:col>
      <xdr:colOff>0</xdr:colOff>
      <xdr:row>144</xdr:row>
      <xdr:rowOff>0</xdr:rowOff>
    </xdr:to>
    <xdr:sp>
      <xdr:nvSpPr>
        <xdr:cNvPr id="33" name="Text 67"/>
        <xdr:cNvSpPr txBox="1">
          <a:spLocks noChangeArrowheads="1"/>
        </xdr:cNvSpPr>
      </xdr:nvSpPr>
      <xdr:spPr>
        <a:xfrm>
          <a:off x="409575" y="20488275"/>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144</xdr:row>
      <xdr:rowOff>0</xdr:rowOff>
    </xdr:from>
    <xdr:to>
      <xdr:col>6</xdr:col>
      <xdr:colOff>781050</xdr:colOff>
      <xdr:row>144</xdr:row>
      <xdr:rowOff>0</xdr:rowOff>
    </xdr:to>
    <xdr:sp>
      <xdr:nvSpPr>
        <xdr:cNvPr id="34" name="TextBox 152"/>
        <xdr:cNvSpPr txBox="1">
          <a:spLocks noChangeArrowheads="1"/>
        </xdr:cNvSpPr>
      </xdr:nvSpPr>
      <xdr:spPr>
        <a:xfrm>
          <a:off x="428625" y="2048827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144</xdr:row>
      <xdr:rowOff>0</xdr:rowOff>
    </xdr:from>
    <xdr:to>
      <xdr:col>5</xdr:col>
      <xdr:colOff>171450</xdr:colOff>
      <xdr:row>144</xdr:row>
      <xdr:rowOff>0</xdr:rowOff>
    </xdr:to>
    <xdr:sp>
      <xdr:nvSpPr>
        <xdr:cNvPr id="35" name="TextBox 199"/>
        <xdr:cNvSpPr txBox="1">
          <a:spLocks noChangeArrowheads="1"/>
        </xdr:cNvSpPr>
      </xdr:nvSpPr>
      <xdr:spPr>
        <a:xfrm>
          <a:off x="4238625" y="20488275"/>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144</xdr:row>
      <xdr:rowOff>0</xdr:rowOff>
    </xdr:from>
    <xdr:to>
      <xdr:col>6</xdr:col>
      <xdr:colOff>152400</xdr:colOff>
      <xdr:row>144</xdr:row>
      <xdr:rowOff>0</xdr:rowOff>
    </xdr:to>
    <xdr:sp>
      <xdr:nvSpPr>
        <xdr:cNvPr id="36" name="TextBox 200"/>
        <xdr:cNvSpPr txBox="1">
          <a:spLocks noChangeArrowheads="1"/>
        </xdr:cNvSpPr>
      </xdr:nvSpPr>
      <xdr:spPr>
        <a:xfrm>
          <a:off x="5172075" y="20488275"/>
          <a:ext cx="7334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144</xdr:row>
      <xdr:rowOff>0</xdr:rowOff>
    </xdr:from>
    <xdr:to>
      <xdr:col>7</xdr:col>
      <xdr:colOff>19050</xdr:colOff>
      <xdr:row>144</xdr:row>
      <xdr:rowOff>0</xdr:rowOff>
    </xdr:to>
    <xdr:sp>
      <xdr:nvSpPr>
        <xdr:cNvPr id="37" name="TextBox 203"/>
        <xdr:cNvSpPr txBox="1">
          <a:spLocks noChangeArrowheads="1"/>
        </xdr:cNvSpPr>
      </xdr:nvSpPr>
      <xdr:spPr>
        <a:xfrm>
          <a:off x="6115050" y="20488275"/>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144</xdr:row>
      <xdr:rowOff>0</xdr:rowOff>
    </xdr:from>
    <xdr:to>
      <xdr:col>5</xdr:col>
      <xdr:colOff>133350</xdr:colOff>
      <xdr:row>144</xdr:row>
      <xdr:rowOff>0</xdr:rowOff>
    </xdr:to>
    <xdr:sp>
      <xdr:nvSpPr>
        <xdr:cNvPr id="38" name="TextBox 490"/>
        <xdr:cNvSpPr txBox="1">
          <a:spLocks noChangeArrowheads="1"/>
        </xdr:cNvSpPr>
      </xdr:nvSpPr>
      <xdr:spPr>
        <a:xfrm>
          <a:off x="4219575" y="20488275"/>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144</xdr:row>
      <xdr:rowOff>0</xdr:rowOff>
    </xdr:from>
    <xdr:to>
      <xdr:col>6</xdr:col>
      <xdr:colOff>85725</xdr:colOff>
      <xdr:row>144</xdr:row>
      <xdr:rowOff>0</xdr:rowOff>
    </xdr:to>
    <xdr:sp>
      <xdr:nvSpPr>
        <xdr:cNvPr id="39" name="TextBox 491"/>
        <xdr:cNvSpPr txBox="1">
          <a:spLocks noChangeArrowheads="1"/>
        </xdr:cNvSpPr>
      </xdr:nvSpPr>
      <xdr:spPr>
        <a:xfrm>
          <a:off x="5200650" y="20488275"/>
          <a:ext cx="6381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144</xdr:row>
      <xdr:rowOff>0</xdr:rowOff>
    </xdr:from>
    <xdr:to>
      <xdr:col>6</xdr:col>
      <xdr:colOff>781050</xdr:colOff>
      <xdr:row>144</xdr:row>
      <xdr:rowOff>0</xdr:rowOff>
    </xdr:to>
    <xdr:sp>
      <xdr:nvSpPr>
        <xdr:cNvPr id="40" name="TextBox 492"/>
        <xdr:cNvSpPr txBox="1">
          <a:spLocks noChangeArrowheads="1"/>
        </xdr:cNvSpPr>
      </xdr:nvSpPr>
      <xdr:spPr>
        <a:xfrm>
          <a:off x="6096000" y="20488275"/>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144</xdr:row>
      <xdr:rowOff>0</xdr:rowOff>
    </xdr:from>
    <xdr:to>
      <xdr:col>8</xdr:col>
      <xdr:colOff>0</xdr:colOff>
      <xdr:row>144</xdr:row>
      <xdr:rowOff>0</xdr:rowOff>
    </xdr:to>
    <xdr:sp>
      <xdr:nvSpPr>
        <xdr:cNvPr id="41" name="Text 64"/>
        <xdr:cNvSpPr txBox="1">
          <a:spLocks noChangeArrowheads="1"/>
        </xdr:cNvSpPr>
      </xdr:nvSpPr>
      <xdr:spPr>
        <a:xfrm>
          <a:off x="219075" y="20488275"/>
          <a:ext cx="6496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144</xdr:row>
      <xdr:rowOff>0</xdr:rowOff>
    </xdr:from>
    <xdr:to>
      <xdr:col>7</xdr:col>
      <xdr:colOff>161925</xdr:colOff>
      <xdr:row>144</xdr:row>
      <xdr:rowOff>0</xdr:rowOff>
    </xdr:to>
    <xdr:sp>
      <xdr:nvSpPr>
        <xdr:cNvPr id="42" name="Text 65"/>
        <xdr:cNvSpPr txBox="1">
          <a:spLocks noChangeArrowheads="1"/>
        </xdr:cNvSpPr>
      </xdr:nvSpPr>
      <xdr:spPr>
        <a:xfrm>
          <a:off x="438150" y="20488275"/>
          <a:ext cx="6257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144</xdr:row>
      <xdr:rowOff>0</xdr:rowOff>
    </xdr:from>
    <xdr:to>
      <xdr:col>7</xdr:col>
      <xdr:colOff>171450</xdr:colOff>
      <xdr:row>144</xdr:row>
      <xdr:rowOff>0</xdr:rowOff>
    </xdr:to>
    <xdr:sp>
      <xdr:nvSpPr>
        <xdr:cNvPr id="43" name="Text 66"/>
        <xdr:cNvSpPr txBox="1">
          <a:spLocks noChangeArrowheads="1"/>
        </xdr:cNvSpPr>
      </xdr:nvSpPr>
      <xdr:spPr>
        <a:xfrm>
          <a:off x="428625" y="20488275"/>
          <a:ext cx="62769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144</xdr:row>
      <xdr:rowOff>0</xdr:rowOff>
    </xdr:from>
    <xdr:to>
      <xdr:col>8</xdr:col>
      <xdr:colOff>0</xdr:colOff>
      <xdr:row>144</xdr:row>
      <xdr:rowOff>0</xdr:rowOff>
    </xdr:to>
    <xdr:sp>
      <xdr:nvSpPr>
        <xdr:cNvPr id="44" name="Text 67"/>
        <xdr:cNvSpPr txBox="1">
          <a:spLocks noChangeArrowheads="1"/>
        </xdr:cNvSpPr>
      </xdr:nvSpPr>
      <xdr:spPr>
        <a:xfrm>
          <a:off x="419100" y="20488275"/>
          <a:ext cx="6296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4</xdr:row>
      <xdr:rowOff>19050</xdr:rowOff>
    </xdr:from>
    <xdr:to>
      <xdr:col>7</xdr:col>
      <xdr:colOff>114300</xdr:colOff>
      <xdr:row>5</xdr:row>
      <xdr:rowOff>142875</xdr:rowOff>
    </xdr:to>
    <xdr:sp>
      <xdr:nvSpPr>
        <xdr:cNvPr id="45" name="TextBox 527"/>
        <xdr:cNvSpPr txBox="1">
          <a:spLocks noChangeArrowheads="1"/>
        </xdr:cNvSpPr>
      </xdr:nvSpPr>
      <xdr:spPr>
        <a:xfrm>
          <a:off x="209550" y="666750"/>
          <a:ext cx="6438900"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9525</xdr:colOff>
      <xdr:row>13</xdr:row>
      <xdr:rowOff>0</xdr:rowOff>
    </xdr:from>
    <xdr:to>
      <xdr:col>7</xdr:col>
      <xdr:colOff>171450</xdr:colOff>
      <xdr:row>16</xdr:row>
      <xdr:rowOff>47625</xdr:rowOff>
    </xdr:to>
    <xdr:sp>
      <xdr:nvSpPr>
        <xdr:cNvPr id="46" name="TextBox 528"/>
        <xdr:cNvSpPr txBox="1">
          <a:spLocks noChangeArrowheads="1"/>
        </xdr:cNvSpPr>
      </xdr:nvSpPr>
      <xdr:spPr>
        <a:xfrm>
          <a:off x="209550" y="1781175"/>
          <a:ext cx="6496050"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by the Group in this Interim Financial Report are consistent with those used in the preparation of the audited financial statements for the financial year ended 31 December 2003.
</a:t>
          </a:r>
        </a:p>
      </xdr:txBody>
    </xdr:sp>
    <xdr:clientData/>
  </xdr:twoCellAnchor>
  <xdr:twoCellAnchor>
    <xdr:from>
      <xdr:col>1</xdr:col>
      <xdr:colOff>9525</xdr:colOff>
      <xdr:row>19</xdr:row>
      <xdr:rowOff>19050</xdr:rowOff>
    </xdr:from>
    <xdr:to>
      <xdr:col>7</xdr:col>
      <xdr:colOff>171450</xdr:colOff>
      <xdr:row>21</xdr:row>
      <xdr:rowOff>28575</xdr:rowOff>
    </xdr:to>
    <xdr:sp>
      <xdr:nvSpPr>
        <xdr:cNvPr id="47" name="TextBox 529"/>
        <xdr:cNvSpPr txBox="1">
          <a:spLocks noChangeArrowheads="1"/>
        </xdr:cNvSpPr>
      </xdr:nvSpPr>
      <xdr:spPr>
        <a:xfrm>
          <a:off x="209550" y="2676525"/>
          <a:ext cx="6496050" cy="3333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auditors' report of the audited financial statements for the financial year ended 31 December 2003 was not subject to any qualification.
</a:t>
          </a:r>
        </a:p>
      </xdr:txBody>
    </xdr:sp>
    <xdr:clientData/>
  </xdr:twoCellAnchor>
  <xdr:twoCellAnchor>
    <xdr:from>
      <xdr:col>1</xdr:col>
      <xdr:colOff>9525</xdr:colOff>
      <xdr:row>24</xdr:row>
      <xdr:rowOff>9525</xdr:rowOff>
    </xdr:from>
    <xdr:to>
      <xdr:col>7</xdr:col>
      <xdr:colOff>171450</xdr:colOff>
      <xdr:row>28</xdr:row>
      <xdr:rowOff>28575</xdr:rowOff>
    </xdr:to>
    <xdr:sp>
      <xdr:nvSpPr>
        <xdr:cNvPr id="48" name="TextBox 530"/>
        <xdr:cNvSpPr txBox="1">
          <a:spLocks noChangeArrowheads="1"/>
        </xdr:cNvSpPr>
      </xdr:nvSpPr>
      <xdr:spPr>
        <a:xfrm>
          <a:off x="209550" y="3352800"/>
          <a:ext cx="6496050" cy="5619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t>
          </a:r>
        </a:p>
      </xdr:txBody>
    </xdr:sp>
    <xdr:clientData/>
  </xdr:twoCellAnchor>
  <xdr:twoCellAnchor>
    <xdr:from>
      <xdr:col>1</xdr:col>
      <xdr:colOff>9525</xdr:colOff>
      <xdr:row>66</xdr:row>
      <xdr:rowOff>0</xdr:rowOff>
    </xdr:from>
    <xdr:to>
      <xdr:col>7</xdr:col>
      <xdr:colOff>152400</xdr:colOff>
      <xdr:row>68</xdr:row>
      <xdr:rowOff>47625</xdr:rowOff>
    </xdr:to>
    <xdr:sp>
      <xdr:nvSpPr>
        <xdr:cNvPr id="49" name="TextBox 532"/>
        <xdr:cNvSpPr txBox="1">
          <a:spLocks noChangeArrowheads="1"/>
        </xdr:cNvSpPr>
      </xdr:nvSpPr>
      <xdr:spPr>
        <a:xfrm>
          <a:off x="209550" y="9458325"/>
          <a:ext cx="647700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financial year ended 31 December 2004.</a:t>
          </a:r>
        </a:p>
      </xdr:txBody>
    </xdr:sp>
    <xdr:clientData/>
  </xdr:twoCellAnchor>
  <xdr:twoCellAnchor>
    <xdr:from>
      <xdr:col>1</xdr:col>
      <xdr:colOff>19050</xdr:colOff>
      <xdr:row>75</xdr:row>
      <xdr:rowOff>0</xdr:rowOff>
    </xdr:from>
    <xdr:to>
      <xdr:col>8</xdr:col>
      <xdr:colOff>0</xdr:colOff>
      <xdr:row>81</xdr:row>
      <xdr:rowOff>57150</xdr:rowOff>
    </xdr:to>
    <xdr:sp>
      <xdr:nvSpPr>
        <xdr:cNvPr id="50" name="TextBox 533"/>
        <xdr:cNvSpPr txBox="1">
          <a:spLocks noChangeArrowheads="1"/>
        </xdr:cNvSpPr>
      </xdr:nvSpPr>
      <xdr:spPr>
        <a:xfrm>
          <a:off x="219075" y="10763250"/>
          <a:ext cx="6496050" cy="10287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Other than the above, there were no issuances and repayments of debt and equity securities, share buy-backs, share cancellations, shares held as treasury shares and resale of treasury shares by the Company for the financial year ended 31 December 2004.</a:t>
          </a:r>
        </a:p>
      </xdr:txBody>
    </xdr:sp>
    <xdr:clientData/>
  </xdr:twoCellAnchor>
  <xdr:twoCellAnchor>
    <xdr:from>
      <xdr:col>1</xdr:col>
      <xdr:colOff>9525</xdr:colOff>
      <xdr:row>95</xdr:row>
      <xdr:rowOff>9525</xdr:rowOff>
    </xdr:from>
    <xdr:to>
      <xdr:col>8</xdr:col>
      <xdr:colOff>0</xdr:colOff>
      <xdr:row>96</xdr:row>
      <xdr:rowOff>95250</xdr:rowOff>
    </xdr:to>
    <xdr:sp>
      <xdr:nvSpPr>
        <xdr:cNvPr id="51" name="Text 54"/>
        <xdr:cNvSpPr txBox="1">
          <a:spLocks noChangeArrowheads="1"/>
        </xdr:cNvSpPr>
      </xdr:nvSpPr>
      <xdr:spPr>
        <a:xfrm>
          <a:off x="209550" y="13725525"/>
          <a:ext cx="650557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year ended 31 December 2004 is as follows:-</a:t>
          </a:r>
        </a:p>
      </xdr:txBody>
    </xdr:sp>
    <xdr:clientData/>
  </xdr:twoCellAnchor>
  <xdr:twoCellAnchor>
    <xdr:from>
      <xdr:col>1</xdr:col>
      <xdr:colOff>0</xdr:colOff>
      <xdr:row>144</xdr:row>
      <xdr:rowOff>0</xdr:rowOff>
    </xdr:from>
    <xdr:to>
      <xdr:col>6</xdr:col>
      <xdr:colOff>762000</xdr:colOff>
      <xdr:row>144</xdr:row>
      <xdr:rowOff>0</xdr:rowOff>
    </xdr:to>
    <xdr:sp>
      <xdr:nvSpPr>
        <xdr:cNvPr id="52" name="Text 55"/>
        <xdr:cNvSpPr txBox="1">
          <a:spLocks noChangeArrowheads="1"/>
        </xdr:cNvSpPr>
      </xdr:nvSpPr>
      <xdr:spPr>
        <a:xfrm>
          <a:off x="200025" y="20488275"/>
          <a:ext cx="6315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xdr:colOff>
      <xdr:row>144</xdr:row>
      <xdr:rowOff>0</xdr:rowOff>
    </xdr:from>
    <xdr:to>
      <xdr:col>7</xdr:col>
      <xdr:colOff>161925</xdr:colOff>
      <xdr:row>144</xdr:row>
      <xdr:rowOff>0</xdr:rowOff>
    </xdr:to>
    <xdr:sp>
      <xdr:nvSpPr>
        <xdr:cNvPr id="53" name="TextBox 544"/>
        <xdr:cNvSpPr txBox="1">
          <a:spLocks noChangeArrowheads="1"/>
        </xdr:cNvSpPr>
      </xdr:nvSpPr>
      <xdr:spPr>
        <a:xfrm>
          <a:off x="419100" y="20488275"/>
          <a:ext cx="6276975"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144</xdr:row>
      <xdr:rowOff>0</xdr:rowOff>
    </xdr:from>
    <xdr:to>
      <xdr:col>7</xdr:col>
      <xdr:colOff>161925</xdr:colOff>
      <xdr:row>144</xdr:row>
      <xdr:rowOff>0</xdr:rowOff>
    </xdr:to>
    <xdr:sp>
      <xdr:nvSpPr>
        <xdr:cNvPr id="54" name="TextBox 545"/>
        <xdr:cNvSpPr txBox="1">
          <a:spLocks noChangeArrowheads="1"/>
        </xdr:cNvSpPr>
      </xdr:nvSpPr>
      <xdr:spPr>
        <a:xfrm>
          <a:off x="419100" y="20488275"/>
          <a:ext cx="62769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editAs="oneCell">
    <xdr:from>
      <xdr:col>5</xdr:col>
      <xdr:colOff>533400</xdr:colOff>
      <xdr:row>0</xdr:row>
      <xdr:rowOff>19050</xdr:rowOff>
    </xdr:from>
    <xdr:to>
      <xdr:col>7</xdr:col>
      <xdr:colOff>133350</xdr:colOff>
      <xdr:row>4</xdr:row>
      <xdr:rowOff>9525</xdr:rowOff>
    </xdr:to>
    <xdr:pic>
      <xdr:nvPicPr>
        <xdr:cNvPr id="55" name="Picture 548"/>
        <xdr:cNvPicPr preferRelativeResize="1">
          <a:picLocks noChangeAspect="1"/>
        </xdr:cNvPicPr>
      </xdr:nvPicPr>
      <xdr:blipFill>
        <a:blip r:embed="rId1"/>
        <a:stretch>
          <a:fillRect/>
        </a:stretch>
      </xdr:blipFill>
      <xdr:spPr>
        <a:xfrm>
          <a:off x="5476875" y="19050"/>
          <a:ext cx="1190625" cy="638175"/>
        </a:xfrm>
        <a:prstGeom prst="rect">
          <a:avLst/>
        </a:prstGeom>
        <a:noFill/>
        <a:ln w="9525" cmpd="sng">
          <a:noFill/>
        </a:ln>
      </xdr:spPr>
    </xdr:pic>
    <xdr:clientData/>
  </xdr:twoCellAnchor>
  <xdr:twoCellAnchor>
    <xdr:from>
      <xdr:col>1</xdr:col>
      <xdr:colOff>28575</xdr:colOff>
      <xdr:row>31</xdr:row>
      <xdr:rowOff>9525</xdr:rowOff>
    </xdr:from>
    <xdr:to>
      <xdr:col>8</xdr:col>
      <xdr:colOff>0</xdr:colOff>
      <xdr:row>33</xdr:row>
      <xdr:rowOff>85725</xdr:rowOff>
    </xdr:to>
    <xdr:sp>
      <xdr:nvSpPr>
        <xdr:cNvPr id="56" name="TextBox 552"/>
        <xdr:cNvSpPr txBox="1">
          <a:spLocks noChangeArrowheads="1"/>
        </xdr:cNvSpPr>
      </xdr:nvSpPr>
      <xdr:spPr>
        <a:xfrm>
          <a:off x="228600" y="4238625"/>
          <a:ext cx="6486525" cy="4000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items affecting assets, liabilities, equity, net income or cash flows that are unusual because of their nature, size or incidence, other than the following :-</a:t>
          </a:r>
        </a:p>
      </xdr:txBody>
    </xdr:sp>
    <xdr:clientData/>
  </xdr:twoCellAnchor>
  <xdr:twoCellAnchor>
    <xdr:from>
      <xdr:col>1</xdr:col>
      <xdr:colOff>19050</xdr:colOff>
      <xdr:row>144</xdr:row>
      <xdr:rowOff>0</xdr:rowOff>
    </xdr:from>
    <xdr:to>
      <xdr:col>8</xdr:col>
      <xdr:colOff>0</xdr:colOff>
      <xdr:row>144</xdr:row>
      <xdr:rowOff>0</xdr:rowOff>
    </xdr:to>
    <xdr:sp>
      <xdr:nvSpPr>
        <xdr:cNvPr id="57" name="Text 55"/>
        <xdr:cNvSpPr txBox="1">
          <a:spLocks noChangeArrowheads="1"/>
        </xdr:cNvSpPr>
      </xdr:nvSpPr>
      <xdr:spPr>
        <a:xfrm>
          <a:off x="219075" y="20488275"/>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144</xdr:row>
      <xdr:rowOff>0</xdr:rowOff>
    </xdr:from>
    <xdr:to>
      <xdr:col>8</xdr:col>
      <xdr:colOff>0</xdr:colOff>
      <xdr:row>144</xdr:row>
      <xdr:rowOff>0</xdr:rowOff>
    </xdr:to>
    <xdr:sp>
      <xdr:nvSpPr>
        <xdr:cNvPr id="58" name="Text 55"/>
        <xdr:cNvSpPr txBox="1">
          <a:spLocks noChangeArrowheads="1"/>
        </xdr:cNvSpPr>
      </xdr:nvSpPr>
      <xdr:spPr>
        <a:xfrm>
          <a:off x="219075" y="20488275"/>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144</xdr:row>
      <xdr:rowOff>0</xdr:rowOff>
    </xdr:from>
    <xdr:to>
      <xdr:col>8</xdr:col>
      <xdr:colOff>9525</xdr:colOff>
      <xdr:row>144</xdr:row>
      <xdr:rowOff>0</xdr:rowOff>
    </xdr:to>
    <xdr:sp>
      <xdr:nvSpPr>
        <xdr:cNvPr id="59" name="TextBox 561"/>
        <xdr:cNvSpPr txBox="1">
          <a:spLocks noChangeArrowheads="1"/>
        </xdr:cNvSpPr>
      </xdr:nvSpPr>
      <xdr:spPr>
        <a:xfrm>
          <a:off x="219075" y="20488275"/>
          <a:ext cx="65055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71</xdr:row>
      <xdr:rowOff>9525</xdr:rowOff>
    </xdr:from>
    <xdr:to>
      <xdr:col>7</xdr:col>
      <xdr:colOff>104775</xdr:colOff>
      <xdr:row>75</xdr:row>
      <xdr:rowOff>0</xdr:rowOff>
    </xdr:to>
    <xdr:sp>
      <xdr:nvSpPr>
        <xdr:cNvPr id="60" name="TextBox 564"/>
        <xdr:cNvSpPr txBox="1">
          <a:spLocks noChangeArrowheads="1"/>
        </xdr:cNvSpPr>
      </xdr:nvSpPr>
      <xdr:spPr>
        <a:xfrm>
          <a:off x="228600" y="10182225"/>
          <a:ext cx="6410325" cy="5810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During the financial year ended 31 December 2004, the Company i</a:t>
          </a:r>
          <a:r>
            <a:rPr lang="en-US" cap="none" sz="1000" b="0" i="0" u="none" baseline="0">
              <a:latin typeface="Arial"/>
              <a:ea typeface="Arial"/>
              <a:cs typeface="Arial"/>
            </a:rPr>
            <a:t>ssued 100,510,000 </a:t>
          </a:r>
          <a:r>
            <a:rPr lang="en-US" cap="none" sz="1000" b="0" i="0" u="none" baseline="0">
              <a:latin typeface="Arial"/>
              <a:ea typeface="Arial"/>
              <a:cs typeface="Arial"/>
            </a:rPr>
            <a:t>new ordinary shares of RM0.50 each pursuant to the private placements as mentioned in Note 8(b) and 8(c) of the Notes Per Bursa Securities Listing Requirements.</a:t>
          </a:r>
        </a:p>
      </xdr:txBody>
    </xdr:sp>
    <xdr:clientData/>
  </xdr:twoCellAnchor>
  <xdr:twoCellAnchor>
    <xdr:from>
      <xdr:col>1</xdr:col>
      <xdr:colOff>19050</xdr:colOff>
      <xdr:row>84</xdr:row>
      <xdr:rowOff>38100</xdr:rowOff>
    </xdr:from>
    <xdr:to>
      <xdr:col>5</xdr:col>
      <xdr:colOff>733425</xdr:colOff>
      <xdr:row>85</xdr:row>
      <xdr:rowOff>47625</xdr:rowOff>
    </xdr:to>
    <xdr:sp>
      <xdr:nvSpPr>
        <xdr:cNvPr id="61" name="TextBox 568"/>
        <xdr:cNvSpPr txBox="1">
          <a:spLocks noChangeArrowheads="1"/>
        </xdr:cNvSpPr>
      </xdr:nvSpPr>
      <xdr:spPr>
        <a:xfrm>
          <a:off x="219075" y="12182475"/>
          <a:ext cx="5457825" cy="171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amount of dividends paid during the financial year ended 31 December 2004 were as follows:-
</a:t>
          </a:r>
        </a:p>
      </xdr:txBody>
    </xdr:sp>
    <xdr:clientData/>
  </xdr:twoCellAnchor>
  <xdr:twoCellAnchor>
    <xdr:from>
      <xdr:col>1</xdr:col>
      <xdr:colOff>0</xdr:colOff>
      <xdr:row>128</xdr:row>
      <xdr:rowOff>0</xdr:rowOff>
    </xdr:from>
    <xdr:to>
      <xdr:col>6</xdr:col>
      <xdr:colOff>762000</xdr:colOff>
      <xdr:row>128</xdr:row>
      <xdr:rowOff>0</xdr:rowOff>
    </xdr:to>
    <xdr:sp>
      <xdr:nvSpPr>
        <xdr:cNvPr id="62" name="Text 55"/>
        <xdr:cNvSpPr txBox="1">
          <a:spLocks noChangeArrowheads="1"/>
        </xdr:cNvSpPr>
      </xdr:nvSpPr>
      <xdr:spPr>
        <a:xfrm>
          <a:off x="200025" y="18173700"/>
          <a:ext cx="6315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128</xdr:row>
      <xdr:rowOff>0</xdr:rowOff>
    </xdr:from>
    <xdr:to>
      <xdr:col>8</xdr:col>
      <xdr:colOff>0</xdr:colOff>
      <xdr:row>128</xdr:row>
      <xdr:rowOff>0</xdr:rowOff>
    </xdr:to>
    <xdr:sp>
      <xdr:nvSpPr>
        <xdr:cNvPr id="63" name="Text 55"/>
        <xdr:cNvSpPr txBox="1">
          <a:spLocks noChangeArrowheads="1"/>
        </xdr:cNvSpPr>
      </xdr:nvSpPr>
      <xdr:spPr>
        <a:xfrm>
          <a:off x="219075" y="18173700"/>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128</xdr:row>
      <xdr:rowOff>0</xdr:rowOff>
    </xdr:from>
    <xdr:to>
      <xdr:col>8</xdr:col>
      <xdr:colOff>0</xdr:colOff>
      <xdr:row>128</xdr:row>
      <xdr:rowOff>0</xdr:rowOff>
    </xdr:to>
    <xdr:sp>
      <xdr:nvSpPr>
        <xdr:cNvPr id="64" name="Text 55"/>
        <xdr:cNvSpPr txBox="1">
          <a:spLocks noChangeArrowheads="1"/>
        </xdr:cNvSpPr>
      </xdr:nvSpPr>
      <xdr:spPr>
        <a:xfrm>
          <a:off x="219075" y="18173700"/>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128</xdr:row>
      <xdr:rowOff>0</xdr:rowOff>
    </xdr:from>
    <xdr:to>
      <xdr:col>8</xdr:col>
      <xdr:colOff>9525</xdr:colOff>
      <xdr:row>128</xdr:row>
      <xdr:rowOff>0</xdr:rowOff>
    </xdr:to>
    <xdr:sp>
      <xdr:nvSpPr>
        <xdr:cNvPr id="65" name="TextBox 577"/>
        <xdr:cNvSpPr txBox="1">
          <a:spLocks noChangeArrowheads="1"/>
        </xdr:cNvSpPr>
      </xdr:nvSpPr>
      <xdr:spPr>
        <a:xfrm>
          <a:off x="219075" y="18173700"/>
          <a:ext cx="65055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116</xdr:row>
      <xdr:rowOff>114300</xdr:rowOff>
    </xdr:from>
    <xdr:to>
      <xdr:col>7</xdr:col>
      <xdr:colOff>171450</xdr:colOff>
      <xdr:row>119</xdr:row>
      <xdr:rowOff>0</xdr:rowOff>
    </xdr:to>
    <xdr:sp>
      <xdr:nvSpPr>
        <xdr:cNvPr id="66" name="TextBox 587"/>
        <xdr:cNvSpPr txBox="1">
          <a:spLocks noChangeArrowheads="1"/>
        </xdr:cNvSpPr>
      </xdr:nvSpPr>
      <xdr:spPr>
        <a:xfrm>
          <a:off x="219075" y="16563975"/>
          <a:ext cx="6486525"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brought forward without amendment from the previous annual report.
</a:t>
          </a:r>
        </a:p>
      </xdr:txBody>
    </xdr:sp>
    <xdr:clientData/>
  </xdr:twoCellAnchor>
  <xdr:twoCellAnchor>
    <xdr:from>
      <xdr:col>1</xdr:col>
      <xdr:colOff>9525</xdr:colOff>
      <xdr:row>122</xdr:row>
      <xdr:rowOff>19050</xdr:rowOff>
    </xdr:from>
    <xdr:to>
      <xdr:col>7</xdr:col>
      <xdr:colOff>161925</xdr:colOff>
      <xdr:row>124</xdr:row>
      <xdr:rowOff>28575</xdr:rowOff>
    </xdr:to>
    <xdr:sp>
      <xdr:nvSpPr>
        <xdr:cNvPr id="67" name="TextBox 588"/>
        <xdr:cNvSpPr txBox="1">
          <a:spLocks noChangeArrowheads="1"/>
        </xdr:cNvSpPr>
      </xdr:nvSpPr>
      <xdr:spPr>
        <a:xfrm>
          <a:off x="209550" y="17287875"/>
          <a:ext cx="6486525"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year ended 31 December 2004 that have not been reflected in the financial statements for the said period as at the date of this report.</a:t>
          </a:r>
        </a:p>
      </xdr:txBody>
    </xdr:sp>
    <xdr:clientData/>
  </xdr:twoCellAnchor>
  <xdr:twoCellAnchor>
    <xdr:from>
      <xdr:col>1</xdr:col>
      <xdr:colOff>0</xdr:colOff>
      <xdr:row>128</xdr:row>
      <xdr:rowOff>0</xdr:rowOff>
    </xdr:from>
    <xdr:to>
      <xdr:col>6</xdr:col>
      <xdr:colOff>762000</xdr:colOff>
      <xdr:row>128</xdr:row>
      <xdr:rowOff>0</xdr:rowOff>
    </xdr:to>
    <xdr:sp>
      <xdr:nvSpPr>
        <xdr:cNvPr id="68" name="Text 55"/>
        <xdr:cNvSpPr txBox="1">
          <a:spLocks noChangeArrowheads="1"/>
        </xdr:cNvSpPr>
      </xdr:nvSpPr>
      <xdr:spPr>
        <a:xfrm>
          <a:off x="200025" y="18173700"/>
          <a:ext cx="6315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19050</xdr:colOff>
      <xdr:row>130</xdr:row>
      <xdr:rowOff>114300</xdr:rowOff>
    </xdr:from>
    <xdr:ext cx="6591300" cy="219075"/>
    <xdr:sp>
      <xdr:nvSpPr>
        <xdr:cNvPr id="69" name="Text 11"/>
        <xdr:cNvSpPr txBox="1">
          <a:spLocks noChangeArrowheads="1"/>
        </xdr:cNvSpPr>
      </xdr:nvSpPr>
      <xdr:spPr>
        <a:xfrm>
          <a:off x="219075" y="18545175"/>
          <a:ext cx="6591300"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1</xdr:col>
      <xdr:colOff>0</xdr:colOff>
      <xdr:row>135</xdr:row>
      <xdr:rowOff>19050</xdr:rowOff>
    </xdr:from>
    <xdr:to>
      <xdr:col>7</xdr:col>
      <xdr:colOff>142875</xdr:colOff>
      <xdr:row>136</xdr:row>
      <xdr:rowOff>76200</xdr:rowOff>
    </xdr:to>
    <xdr:sp>
      <xdr:nvSpPr>
        <xdr:cNvPr id="70" name="TextBox 591"/>
        <xdr:cNvSpPr txBox="1">
          <a:spLocks noChangeArrowheads="1"/>
        </xdr:cNvSpPr>
      </xdr:nvSpPr>
      <xdr:spPr>
        <a:xfrm>
          <a:off x="200025" y="19050000"/>
          <a:ext cx="6477000" cy="2190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xdr:from>
      <xdr:col>1</xdr:col>
      <xdr:colOff>19050</xdr:colOff>
      <xdr:row>127</xdr:row>
      <xdr:rowOff>9525</xdr:rowOff>
    </xdr:from>
    <xdr:to>
      <xdr:col>7</xdr:col>
      <xdr:colOff>161925</xdr:colOff>
      <xdr:row>128</xdr:row>
      <xdr:rowOff>38100</xdr:rowOff>
    </xdr:to>
    <xdr:sp>
      <xdr:nvSpPr>
        <xdr:cNvPr id="71" name="Text 55"/>
        <xdr:cNvSpPr txBox="1">
          <a:spLocks noChangeArrowheads="1"/>
        </xdr:cNvSpPr>
      </xdr:nvSpPr>
      <xdr:spPr>
        <a:xfrm>
          <a:off x="219075" y="18021300"/>
          <a:ext cx="6477000"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financial year ended 31 December 2004.
 </a:t>
          </a:r>
        </a:p>
      </xdr:txBody>
    </xdr:sp>
    <xdr:clientData/>
  </xdr:twoCellAnchor>
  <xdr:twoCellAnchor>
    <xdr:from>
      <xdr:col>1</xdr:col>
      <xdr:colOff>19050</xdr:colOff>
      <xdr:row>128</xdr:row>
      <xdr:rowOff>0</xdr:rowOff>
    </xdr:from>
    <xdr:to>
      <xdr:col>8</xdr:col>
      <xdr:colOff>0</xdr:colOff>
      <xdr:row>128</xdr:row>
      <xdr:rowOff>0</xdr:rowOff>
    </xdr:to>
    <xdr:sp>
      <xdr:nvSpPr>
        <xdr:cNvPr id="72" name="Text 55"/>
        <xdr:cNvSpPr txBox="1">
          <a:spLocks noChangeArrowheads="1"/>
        </xdr:cNvSpPr>
      </xdr:nvSpPr>
      <xdr:spPr>
        <a:xfrm>
          <a:off x="219075" y="18173700"/>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128</xdr:row>
      <xdr:rowOff>0</xdr:rowOff>
    </xdr:from>
    <xdr:to>
      <xdr:col>8</xdr:col>
      <xdr:colOff>0</xdr:colOff>
      <xdr:row>128</xdr:row>
      <xdr:rowOff>0</xdr:rowOff>
    </xdr:to>
    <xdr:sp>
      <xdr:nvSpPr>
        <xdr:cNvPr id="73" name="Text 55"/>
        <xdr:cNvSpPr txBox="1">
          <a:spLocks noChangeArrowheads="1"/>
        </xdr:cNvSpPr>
      </xdr:nvSpPr>
      <xdr:spPr>
        <a:xfrm>
          <a:off x="219075" y="18173700"/>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128</xdr:row>
      <xdr:rowOff>0</xdr:rowOff>
    </xdr:from>
    <xdr:to>
      <xdr:col>8</xdr:col>
      <xdr:colOff>9525</xdr:colOff>
      <xdr:row>128</xdr:row>
      <xdr:rowOff>0</xdr:rowOff>
    </xdr:to>
    <xdr:sp>
      <xdr:nvSpPr>
        <xdr:cNvPr id="74" name="TextBox 595"/>
        <xdr:cNvSpPr txBox="1">
          <a:spLocks noChangeArrowheads="1"/>
        </xdr:cNvSpPr>
      </xdr:nvSpPr>
      <xdr:spPr>
        <a:xfrm>
          <a:off x="219075" y="18173700"/>
          <a:ext cx="65055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104775</xdr:colOff>
      <xdr:row>55</xdr:row>
      <xdr:rowOff>9525</xdr:rowOff>
    </xdr:from>
    <xdr:to>
      <xdr:col>7</xdr:col>
      <xdr:colOff>171450</xdr:colOff>
      <xdr:row>63</xdr:row>
      <xdr:rowOff>0</xdr:rowOff>
    </xdr:to>
    <xdr:sp>
      <xdr:nvSpPr>
        <xdr:cNvPr id="75" name="TextBox 596"/>
        <xdr:cNvSpPr txBox="1">
          <a:spLocks noChangeArrowheads="1"/>
        </xdr:cNvSpPr>
      </xdr:nvSpPr>
      <xdr:spPr>
        <a:xfrm>
          <a:off x="514350" y="7858125"/>
          <a:ext cx="6191250" cy="1285875"/>
        </a:xfrm>
        <a:prstGeom prst="rect">
          <a:avLst/>
        </a:prstGeom>
        <a:solidFill>
          <a:srgbClr val="FFFFFF"/>
        </a:solidFill>
        <a:ln w="19050" cmpd="sng">
          <a:noFill/>
        </a:ln>
      </xdr:spPr>
      <xdr:txBody>
        <a:bodyPr vertOverflow="clip" wrap="square"/>
        <a:p>
          <a:pPr algn="just">
            <a:defRPr/>
          </a:pPr>
          <a:r>
            <a:rPr lang="en-US" cap="none" sz="900" b="0" i="1" u="none" baseline="0">
              <a:latin typeface="Arial"/>
              <a:ea typeface="Arial"/>
              <a:cs typeface="Arial"/>
            </a:rPr>
            <a:t>This item relates to the members' voluntary winding-up of Syahdu Pinta Berhad ("SPB"), a subsidiary. The winding-up constitutes part of the process under the arrangement of the settlement as mentioned in Note 8(a) of the Notes Per Bursa Securities Listing Requirements where the Irredeemable Convertible Unsecured Loan Stocks ("ICULS") issued by Malayan United Industries Berhad ("MUIB") to SPB on 30 December 2004 are to be distributed to shareholders of SPB who comprise substantially entitled shareholders of the Company at no cost to them. The distribution of the ICULS of MUIB is expected to be implemented in the first quarter of 2005. The effect of the said winding-up represents the fact that the value of the assets in SPB comprising ICULS of MUIB are to be distributed back to the said entitled shareholders of the Company.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48</xdr:row>
      <xdr:rowOff>0</xdr:rowOff>
    </xdr:from>
    <xdr:ext cx="76200" cy="200025"/>
    <xdr:sp>
      <xdr:nvSpPr>
        <xdr:cNvPr id="1" name="Text 9"/>
        <xdr:cNvSpPr txBox="1">
          <a:spLocks noChangeArrowheads="1"/>
        </xdr:cNvSpPr>
      </xdr:nvSpPr>
      <xdr:spPr>
        <a:xfrm>
          <a:off x="4638675" y="7172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48</xdr:row>
      <xdr:rowOff>0</xdr:rowOff>
    </xdr:from>
    <xdr:ext cx="76200" cy="200025"/>
    <xdr:sp>
      <xdr:nvSpPr>
        <xdr:cNvPr id="2" name="Text 7"/>
        <xdr:cNvSpPr txBox="1">
          <a:spLocks noChangeArrowheads="1"/>
        </xdr:cNvSpPr>
      </xdr:nvSpPr>
      <xdr:spPr>
        <a:xfrm>
          <a:off x="4638675" y="7172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65436</xdr:row>
      <xdr:rowOff>161925</xdr:rowOff>
    </xdr:from>
    <xdr:ext cx="0" cy="0"/>
    <xdr:sp>
      <xdr:nvSpPr>
        <xdr:cNvPr id="3"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254</xdr:row>
      <xdr:rowOff>0</xdr:rowOff>
    </xdr:from>
    <xdr:to>
      <xdr:col>7</xdr:col>
      <xdr:colOff>0</xdr:colOff>
      <xdr:row>254</xdr:row>
      <xdr:rowOff>0</xdr:rowOff>
    </xdr:to>
    <xdr:sp>
      <xdr:nvSpPr>
        <xdr:cNvPr id="4" name="Text 64"/>
        <xdr:cNvSpPr txBox="1">
          <a:spLocks noChangeArrowheads="1"/>
        </xdr:cNvSpPr>
      </xdr:nvSpPr>
      <xdr:spPr>
        <a:xfrm>
          <a:off x="219075" y="3741420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254</xdr:row>
      <xdr:rowOff>0</xdr:rowOff>
    </xdr:from>
    <xdr:to>
      <xdr:col>7</xdr:col>
      <xdr:colOff>0</xdr:colOff>
      <xdr:row>254</xdr:row>
      <xdr:rowOff>0</xdr:rowOff>
    </xdr:to>
    <xdr:sp>
      <xdr:nvSpPr>
        <xdr:cNvPr id="5" name="Text 65"/>
        <xdr:cNvSpPr txBox="1">
          <a:spLocks noChangeArrowheads="1"/>
        </xdr:cNvSpPr>
      </xdr:nvSpPr>
      <xdr:spPr>
        <a:xfrm>
          <a:off x="409575" y="37414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254</xdr:row>
      <xdr:rowOff>0</xdr:rowOff>
    </xdr:from>
    <xdr:to>
      <xdr:col>7</xdr:col>
      <xdr:colOff>0</xdr:colOff>
      <xdr:row>254</xdr:row>
      <xdr:rowOff>0</xdr:rowOff>
    </xdr:to>
    <xdr:sp>
      <xdr:nvSpPr>
        <xdr:cNvPr id="6" name="Text 66"/>
        <xdr:cNvSpPr txBox="1">
          <a:spLocks noChangeArrowheads="1"/>
        </xdr:cNvSpPr>
      </xdr:nvSpPr>
      <xdr:spPr>
        <a:xfrm>
          <a:off x="419100" y="374142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254</xdr:row>
      <xdr:rowOff>0</xdr:rowOff>
    </xdr:from>
    <xdr:to>
      <xdr:col>6</xdr:col>
      <xdr:colOff>695325</xdr:colOff>
      <xdr:row>254</xdr:row>
      <xdr:rowOff>0</xdr:rowOff>
    </xdr:to>
    <xdr:sp>
      <xdr:nvSpPr>
        <xdr:cNvPr id="7" name="Text 67"/>
        <xdr:cNvSpPr txBox="1">
          <a:spLocks noChangeArrowheads="1"/>
        </xdr:cNvSpPr>
      </xdr:nvSpPr>
      <xdr:spPr>
        <a:xfrm>
          <a:off x="409575" y="3741420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11</xdr:row>
      <xdr:rowOff>0</xdr:rowOff>
    </xdr:from>
    <xdr:to>
      <xdr:col>7</xdr:col>
      <xdr:colOff>171450</xdr:colOff>
      <xdr:row>25</xdr:row>
      <xdr:rowOff>161925</xdr:rowOff>
    </xdr:to>
    <xdr:sp>
      <xdr:nvSpPr>
        <xdr:cNvPr id="8" name="Text 1"/>
        <xdr:cNvSpPr txBox="1">
          <a:spLocks noChangeArrowheads="1"/>
        </xdr:cNvSpPr>
      </xdr:nvSpPr>
      <xdr:spPr>
        <a:xfrm>
          <a:off x="219075" y="1619250"/>
          <a:ext cx="6372225" cy="2352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year ended 31 December 2004, the Group recorded revenue of RM353.0 million and pre-tax loss of RM1,116.6 million as compared to the previous year corresponding period's revenue of RM395.8 million and pre-tax profit of RM7.0 million. The lower revenue is mainly due to the non-accrual of interest income from related companies pursuant to the settlement as mentioned in Note 8(a) below. 
The pre-tax loss for the current year is mainly due to provision arising from the distribution of assets of a subsidiary, Syahdu Pinta Berhad ("SPB"), back to the entitled shareholders of the Company upon members' voluntary winding-up of SPB. The winding-up constitutes part of the process under the arrangement of the settlement as mentioned in Note 8(a) where the Irredeemable Convertible Unsecured Loan Stocks ("ICULS") issued by Malayan United Industries Berhad ("MUIB") to SPB on 30 December 2004 are to be distributed to shareholders of SPB who comprise substantially entitled shareholders of the Company at no cost to them. The distribution of the ICULS of MUIB is expected to be implemented in the first quarter of 2005. The effect of the said winding-up represents the fact that the value of the assets in SPB comprising ICULS of MUIB are to be distributed back to the said entitled shareholders of the Company.</a:t>
          </a:r>
        </a:p>
      </xdr:txBody>
    </xdr:sp>
    <xdr:clientData/>
  </xdr:twoCellAnchor>
  <xdr:oneCellAnchor>
    <xdr:from>
      <xdr:col>4</xdr:col>
      <xdr:colOff>876300</xdr:colOff>
      <xdr:row>48</xdr:row>
      <xdr:rowOff>0</xdr:rowOff>
    </xdr:from>
    <xdr:ext cx="76200" cy="200025"/>
    <xdr:sp>
      <xdr:nvSpPr>
        <xdr:cNvPr id="9" name="Text 9"/>
        <xdr:cNvSpPr txBox="1">
          <a:spLocks noChangeArrowheads="1"/>
        </xdr:cNvSpPr>
      </xdr:nvSpPr>
      <xdr:spPr>
        <a:xfrm>
          <a:off x="4638675" y="7172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48</xdr:row>
      <xdr:rowOff>0</xdr:rowOff>
    </xdr:from>
    <xdr:ext cx="76200" cy="200025"/>
    <xdr:sp>
      <xdr:nvSpPr>
        <xdr:cNvPr id="10" name="Text 7"/>
        <xdr:cNvSpPr txBox="1">
          <a:spLocks noChangeArrowheads="1"/>
        </xdr:cNvSpPr>
      </xdr:nvSpPr>
      <xdr:spPr>
        <a:xfrm>
          <a:off x="4638675" y="7172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254</xdr:row>
      <xdr:rowOff>0</xdr:rowOff>
    </xdr:from>
    <xdr:to>
      <xdr:col>8</xdr:col>
      <xdr:colOff>0</xdr:colOff>
      <xdr:row>254</xdr:row>
      <xdr:rowOff>0</xdr:rowOff>
    </xdr:to>
    <xdr:sp>
      <xdr:nvSpPr>
        <xdr:cNvPr id="11" name="Text 5"/>
        <xdr:cNvSpPr txBox="1">
          <a:spLocks noChangeArrowheads="1"/>
        </xdr:cNvSpPr>
      </xdr:nvSpPr>
      <xdr:spPr>
        <a:xfrm>
          <a:off x="247650" y="3741420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65474</xdr:row>
      <xdr:rowOff>161925</xdr:rowOff>
    </xdr:from>
    <xdr:ext cx="0" cy="0"/>
    <xdr:sp>
      <xdr:nvSpPr>
        <xdr:cNvPr id="12"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254</xdr:row>
      <xdr:rowOff>0</xdr:rowOff>
    </xdr:from>
    <xdr:to>
      <xdr:col>6</xdr:col>
      <xdr:colOff>0</xdr:colOff>
      <xdr:row>254</xdr:row>
      <xdr:rowOff>0</xdr:rowOff>
    </xdr:to>
    <xdr:sp>
      <xdr:nvSpPr>
        <xdr:cNvPr id="13" name="Text 51"/>
        <xdr:cNvSpPr txBox="1">
          <a:spLocks noChangeArrowheads="1"/>
        </xdr:cNvSpPr>
      </xdr:nvSpPr>
      <xdr:spPr>
        <a:xfrm>
          <a:off x="438150" y="37414200"/>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254</xdr:row>
      <xdr:rowOff>0</xdr:rowOff>
    </xdr:from>
    <xdr:to>
      <xdr:col>6</xdr:col>
      <xdr:colOff>0</xdr:colOff>
      <xdr:row>254</xdr:row>
      <xdr:rowOff>0</xdr:rowOff>
    </xdr:to>
    <xdr:sp>
      <xdr:nvSpPr>
        <xdr:cNvPr id="14" name="Text 64"/>
        <xdr:cNvSpPr txBox="1">
          <a:spLocks noChangeArrowheads="1"/>
        </xdr:cNvSpPr>
      </xdr:nvSpPr>
      <xdr:spPr>
        <a:xfrm>
          <a:off x="219075" y="3741420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254</xdr:row>
      <xdr:rowOff>0</xdr:rowOff>
    </xdr:from>
    <xdr:to>
      <xdr:col>6</xdr:col>
      <xdr:colOff>0</xdr:colOff>
      <xdr:row>254</xdr:row>
      <xdr:rowOff>0</xdr:rowOff>
    </xdr:to>
    <xdr:sp>
      <xdr:nvSpPr>
        <xdr:cNvPr id="15" name="Text 65"/>
        <xdr:cNvSpPr txBox="1">
          <a:spLocks noChangeArrowheads="1"/>
        </xdr:cNvSpPr>
      </xdr:nvSpPr>
      <xdr:spPr>
        <a:xfrm>
          <a:off x="409575" y="374142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254</xdr:row>
      <xdr:rowOff>0</xdr:rowOff>
    </xdr:from>
    <xdr:to>
      <xdr:col>6</xdr:col>
      <xdr:colOff>0</xdr:colOff>
      <xdr:row>254</xdr:row>
      <xdr:rowOff>0</xdr:rowOff>
    </xdr:to>
    <xdr:sp>
      <xdr:nvSpPr>
        <xdr:cNvPr id="16" name="Text 66"/>
        <xdr:cNvSpPr txBox="1">
          <a:spLocks noChangeArrowheads="1"/>
        </xdr:cNvSpPr>
      </xdr:nvSpPr>
      <xdr:spPr>
        <a:xfrm>
          <a:off x="419100" y="3741420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254</xdr:row>
      <xdr:rowOff>0</xdr:rowOff>
    </xdr:from>
    <xdr:to>
      <xdr:col>6</xdr:col>
      <xdr:colOff>0</xdr:colOff>
      <xdr:row>254</xdr:row>
      <xdr:rowOff>0</xdr:rowOff>
    </xdr:to>
    <xdr:sp>
      <xdr:nvSpPr>
        <xdr:cNvPr id="17" name="Text 67"/>
        <xdr:cNvSpPr txBox="1">
          <a:spLocks noChangeArrowheads="1"/>
        </xdr:cNvSpPr>
      </xdr:nvSpPr>
      <xdr:spPr>
        <a:xfrm>
          <a:off x="409575" y="374142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254</xdr:row>
      <xdr:rowOff>0</xdr:rowOff>
    </xdr:from>
    <xdr:to>
      <xdr:col>8</xdr:col>
      <xdr:colOff>0</xdr:colOff>
      <xdr:row>254</xdr:row>
      <xdr:rowOff>0</xdr:rowOff>
    </xdr:to>
    <xdr:sp>
      <xdr:nvSpPr>
        <xdr:cNvPr id="18" name="Text 71"/>
        <xdr:cNvSpPr txBox="1">
          <a:spLocks noChangeArrowheads="1"/>
        </xdr:cNvSpPr>
      </xdr:nvSpPr>
      <xdr:spPr>
        <a:xfrm>
          <a:off x="209550" y="3741420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254</xdr:row>
      <xdr:rowOff>0</xdr:rowOff>
    </xdr:from>
    <xdr:to>
      <xdr:col>7</xdr:col>
      <xdr:colOff>0</xdr:colOff>
      <xdr:row>254</xdr:row>
      <xdr:rowOff>0</xdr:rowOff>
    </xdr:to>
    <xdr:sp>
      <xdr:nvSpPr>
        <xdr:cNvPr id="19" name="Text 64"/>
        <xdr:cNvSpPr txBox="1">
          <a:spLocks noChangeArrowheads="1"/>
        </xdr:cNvSpPr>
      </xdr:nvSpPr>
      <xdr:spPr>
        <a:xfrm>
          <a:off x="314325" y="3741420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254</xdr:row>
      <xdr:rowOff>0</xdr:rowOff>
    </xdr:from>
    <xdr:to>
      <xdr:col>7</xdr:col>
      <xdr:colOff>0</xdr:colOff>
      <xdr:row>254</xdr:row>
      <xdr:rowOff>0</xdr:rowOff>
    </xdr:to>
    <xdr:sp>
      <xdr:nvSpPr>
        <xdr:cNvPr id="20" name="Text 65"/>
        <xdr:cNvSpPr txBox="1">
          <a:spLocks noChangeArrowheads="1"/>
        </xdr:cNvSpPr>
      </xdr:nvSpPr>
      <xdr:spPr>
        <a:xfrm>
          <a:off x="409575" y="37414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254</xdr:row>
      <xdr:rowOff>0</xdr:rowOff>
    </xdr:from>
    <xdr:to>
      <xdr:col>7</xdr:col>
      <xdr:colOff>0</xdr:colOff>
      <xdr:row>254</xdr:row>
      <xdr:rowOff>0</xdr:rowOff>
    </xdr:to>
    <xdr:sp>
      <xdr:nvSpPr>
        <xdr:cNvPr id="21" name="Text 66"/>
        <xdr:cNvSpPr txBox="1">
          <a:spLocks noChangeArrowheads="1"/>
        </xdr:cNvSpPr>
      </xdr:nvSpPr>
      <xdr:spPr>
        <a:xfrm>
          <a:off x="419100" y="374142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254</xdr:row>
      <xdr:rowOff>0</xdr:rowOff>
    </xdr:from>
    <xdr:to>
      <xdr:col>7</xdr:col>
      <xdr:colOff>0</xdr:colOff>
      <xdr:row>254</xdr:row>
      <xdr:rowOff>0</xdr:rowOff>
    </xdr:to>
    <xdr:sp>
      <xdr:nvSpPr>
        <xdr:cNvPr id="22" name="Text 67"/>
        <xdr:cNvSpPr txBox="1">
          <a:spLocks noChangeArrowheads="1"/>
        </xdr:cNvSpPr>
      </xdr:nvSpPr>
      <xdr:spPr>
        <a:xfrm>
          <a:off x="409575" y="37414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254</xdr:row>
      <xdr:rowOff>0</xdr:rowOff>
    </xdr:from>
    <xdr:to>
      <xdr:col>7</xdr:col>
      <xdr:colOff>0</xdr:colOff>
      <xdr:row>254</xdr:row>
      <xdr:rowOff>0</xdr:rowOff>
    </xdr:to>
    <xdr:sp>
      <xdr:nvSpPr>
        <xdr:cNvPr id="23" name="Text 64"/>
        <xdr:cNvSpPr txBox="1">
          <a:spLocks noChangeArrowheads="1"/>
        </xdr:cNvSpPr>
      </xdr:nvSpPr>
      <xdr:spPr>
        <a:xfrm>
          <a:off x="219075" y="3741420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254</xdr:row>
      <xdr:rowOff>0</xdr:rowOff>
    </xdr:from>
    <xdr:to>
      <xdr:col>7</xdr:col>
      <xdr:colOff>0</xdr:colOff>
      <xdr:row>254</xdr:row>
      <xdr:rowOff>0</xdr:rowOff>
    </xdr:to>
    <xdr:sp>
      <xdr:nvSpPr>
        <xdr:cNvPr id="24" name="Text 65"/>
        <xdr:cNvSpPr txBox="1">
          <a:spLocks noChangeArrowheads="1"/>
        </xdr:cNvSpPr>
      </xdr:nvSpPr>
      <xdr:spPr>
        <a:xfrm>
          <a:off x="409575" y="37414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254</xdr:row>
      <xdr:rowOff>0</xdr:rowOff>
    </xdr:from>
    <xdr:to>
      <xdr:col>7</xdr:col>
      <xdr:colOff>0</xdr:colOff>
      <xdr:row>254</xdr:row>
      <xdr:rowOff>0</xdr:rowOff>
    </xdr:to>
    <xdr:sp>
      <xdr:nvSpPr>
        <xdr:cNvPr id="25" name="Text 66"/>
        <xdr:cNvSpPr txBox="1">
          <a:spLocks noChangeArrowheads="1"/>
        </xdr:cNvSpPr>
      </xdr:nvSpPr>
      <xdr:spPr>
        <a:xfrm>
          <a:off x="419100" y="374142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254</xdr:row>
      <xdr:rowOff>0</xdr:rowOff>
    </xdr:from>
    <xdr:to>
      <xdr:col>6</xdr:col>
      <xdr:colOff>695325</xdr:colOff>
      <xdr:row>254</xdr:row>
      <xdr:rowOff>0</xdr:rowOff>
    </xdr:to>
    <xdr:sp>
      <xdr:nvSpPr>
        <xdr:cNvPr id="26" name="Text 67"/>
        <xdr:cNvSpPr txBox="1">
          <a:spLocks noChangeArrowheads="1"/>
        </xdr:cNvSpPr>
      </xdr:nvSpPr>
      <xdr:spPr>
        <a:xfrm>
          <a:off x="409575" y="3741420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44</xdr:row>
      <xdr:rowOff>0</xdr:rowOff>
    </xdr:from>
    <xdr:to>
      <xdr:col>2</xdr:col>
      <xdr:colOff>2257425</xdr:colOff>
      <xdr:row>44</xdr:row>
      <xdr:rowOff>0</xdr:rowOff>
    </xdr:to>
    <xdr:sp>
      <xdr:nvSpPr>
        <xdr:cNvPr id="27" name="TextBox 27"/>
        <xdr:cNvSpPr txBox="1">
          <a:spLocks noChangeArrowheads="1"/>
        </xdr:cNvSpPr>
      </xdr:nvSpPr>
      <xdr:spPr>
        <a:xfrm>
          <a:off x="409575" y="677227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44</xdr:row>
      <xdr:rowOff>0</xdr:rowOff>
    </xdr:from>
    <xdr:to>
      <xdr:col>3</xdr:col>
      <xdr:colOff>0</xdr:colOff>
      <xdr:row>44</xdr:row>
      <xdr:rowOff>0</xdr:rowOff>
    </xdr:to>
    <xdr:sp>
      <xdr:nvSpPr>
        <xdr:cNvPr id="28" name="TextBox 28"/>
        <xdr:cNvSpPr txBox="1">
          <a:spLocks noChangeArrowheads="1"/>
        </xdr:cNvSpPr>
      </xdr:nvSpPr>
      <xdr:spPr>
        <a:xfrm>
          <a:off x="409575" y="6772275"/>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254</xdr:row>
      <xdr:rowOff>0</xdr:rowOff>
    </xdr:from>
    <xdr:to>
      <xdr:col>7</xdr:col>
      <xdr:colOff>0</xdr:colOff>
      <xdr:row>254</xdr:row>
      <xdr:rowOff>0</xdr:rowOff>
    </xdr:to>
    <xdr:sp>
      <xdr:nvSpPr>
        <xdr:cNvPr id="29" name="TextBox 29"/>
        <xdr:cNvSpPr txBox="1">
          <a:spLocks noChangeArrowheads="1"/>
        </xdr:cNvSpPr>
      </xdr:nvSpPr>
      <xdr:spPr>
        <a:xfrm>
          <a:off x="247650" y="3741420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254</xdr:row>
      <xdr:rowOff>0</xdr:rowOff>
    </xdr:from>
    <xdr:to>
      <xdr:col>7</xdr:col>
      <xdr:colOff>0</xdr:colOff>
      <xdr:row>254</xdr:row>
      <xdr:rowOff>0</xdr:rowOff>
    </xdr:to>
    <xdr:sp>
      <xdr:nvSpPr>
        <xdr:cNvPr id="30" name="Text 64"/>
        <xdr:cNvSpPr txBox="1">
          <a:spLocks noChangeArrowheads="1"/>
        </xdr:cNvSpPr>
      </xdr:nvSpPr>
      <xdr:spPr>
        <a:xfrm>
          <a:off x="228600" y="3741420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254</xdr:row>
      <xdr:rowOff>0</xdr:rowOff>
    </xdr:from>
    <xdr:to>
      <xdr:col>7</xdr:col>
      <xdr:colOff>0</xdr:colOff>
      <xdr:row>254</xdr:row>
      <xdr:rowOff>0</xdr:rowOff>
    </xdr:to>
    <xdr:sp>
      <xdr:nvSpPr>
        <xdr:cNvPr id="31" name="Text 65"/>
        <xdr:cNvSpPr txBox="1">
          <a:spLocks noChangeArrowheads="1"/>
        </xdr:cNvSpPr>
      </xdr:nvSpPr>
      <xdr:spPr>
        <a:xfrm>
          <a:off x="409575" y="37414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254</xdr:row>
      <xdr:rowOff>0</xdr:rowOff>
    </xdr:from>
    <xdr:to>
      <xdr:col>7</xdr:col>
      <xdr:colOff>0</xdr:colOff>
      <xdr:row>254</xdr:row>
      <xdr:rowOff>0</xdr:rowOff>
    </xdr:to>
    <xdr:sp>
      <xdr:nvSpPr>
        <xdr:cNvPr id="32" name="Text 66"/>
        <xdr:cNvSpPr txBox="1">
          <a:spLocks noChangeArrowheads="1"/>
        </xdr:cNvSpPr>
      </xdr:nvSpPr>
      <xdr:spPr>
        <a:xfrm>
          <a:off x="419100" y="3741420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254</xdr:row>
      <xdr:rowOff>0</xdr:rowOff>
    </xdr:from>
    <xdr:to>
      <xdr:col>7</xdr:col>
      <xdr:colOff>0</xdr:colOff>
      <xdr:row>254</xdr:row>
      <xdr:rowOff>0</xdr:rowOff>
    </xdr:to>
    <xdr:sp>
      <xdr:nvSpPr>
        <xdr:cNvPr id="33" name="Text 67"/>
        <xdr:cNvSpPr txBox="1">
          <a:spLocks noChangeArrowheads="1"/>
        </xdr:cNvSpPr>
      </xdr:nvSpPr>
      <xdr:spPr>
        <a:xfrm>
          <a:off x="409575" y="37414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254</xdr:row>
      <xdr:rowOff>0</xdr:rowOff>
    </xdr:from>
    <xdr:to>
      <xdr:col>6</xdr:col>
      <xdr:colOff>885825</xdr:colOff>
      <xdr:row>254</xdr:row>
      <xdr:rowOff>0</xdr:rowOff>
    </xdr:to>
    <xdr:sp>
      <xdr:nvSpPr>
        <xdr:cNvPr id="34" name="TextBox 34"/>
        <xdr:cNvSpPr txBox="1">
          <a:spLocks noChangeArrowheads="1"/>
        </xdr:cNvSpPr>
      </xdr:nvSpPr>
      <xdr:spPr>
        <a:xfrm>
          <a:off x="428625" y="3741420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254</xdr:row>
      <xdr:rowOff>0</xdr:rowOff>
    </xdr:from>
    <xdr:to>
      <xdr:col>5</xdr:col>
      <xdr:colOff>171450</xdr:colOff>
      <xdr:row>254</xdr:row>
      <xdr:rowOff>0</xdr:rowOff>
    </xdr:to>
    <xdr:sp>
      <xdr:nvSpPr>
        <xdr:cNvPr id="35" name="TextBox 35"/>
        <xdr:cNvSpPr txBox="1">
          <a:spLocks noChangeArrowheads="1"/>
        </xdr:cNvSpPr>
      </xdr:nvSpPr>
      <xdr:spPr>
        <a:xfrm>
          <a:off x="3943350" y="3741420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254</xdr:row>
      <xdr:rowOff>0</xdr:rowOff>
    </xdr:from>
    <xdr:to>
      <xdr:col>6</xdr:col>
      <xdr:colOff>152400</xdr:colOff>
      <xdr:row>254</xdr:row>
      <xdr:rowOff>0</xdr:rowOff>
    </xdr:to>
    <xdr:sp>
      <xdr:nvSpPr>
        <xdr:cNvPr id="36" name="TextBox 36"/>
        <xdr:cNvSpPr txBox="1">
          <a:spLocks noChangeArrowheads="1"/>
        </xdr:cNvSpPr>
      </xdr:nvSpPr>
      <xdr:spPr>
        <a:xfrm>
          <a:off x="4876800" y="37414200"/>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254</xdr:row>
      <xdr:rowOff>0</xdr:rowOff>
    </xdr:from>
    <xdr:to>
      <xdr:col>7</xdr:col>
      <xdr:colOff>19050</xdr:colOff>
      <xdr:row>254</xdr:row>
      <xdr:rowOff>0</xdr:rowOff>
    </xdr:to>
    <xdr:sp>
      <xdr:nvSpPr>
        <xdr:cNvPr id="37" name="TextBox 37"/>
        <xdr:cNvSpPr txBox="1">
          <a:spLocks noChangeArrowheads="1"/>
        </xdr:cNvSpPr>
      </xdr:nvSpPr>
      <xdr:spPr>
        <a:xfrm>
          <a:off x="5895975" y="3741420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254</xdr:row>
      <xdr:rowOff>0</xdr:rowOff>
    </xdr:from>
    <xdr:to>
      <xdr:col>5</xdr:col>
      <xdr:colOff>133350</xdr:colOff>
      <xdr:row>254</xdr:row>
      <xdr:rowOff>0</xdr:rowOff>
    </xdr:to>
    <xdr:sp>
      <xdr:nvSpPr>
        <xdr:cNvPr id="38" name="TextBox 38"/>
        <xdr:cNvSpPr txBox="1">
          <a:spLocks noChangeArrowheads="1"/>
        </xdr:cNvSpPr>
      </xdr:nvSpPr>
      <xdr:spPr>
        <a:xfrm>
          <a:off x="3924300" y="3741420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254</xdr:row>
      <xdr:rowOff>0</xdr:rowOff>
    </xdr:from>
    <xdr:to>
      <xdr:col>6</xdr:col>
      <xdr:colOff>85725</xdr:colOff>
      <xdr:row>254</xdr:row>
      <xdr:rowOff>0</xdr:rowOff>
    </xdr:to>
    <xdr:sp>
      <xdr:nvSpPr>
        <xdr:cNvPr id="39" name="TextBox 39"/>
        <xdr:cNvSpPr txBox="1">
          <a:spLocks noChangeArrowheads="1"/>
        </xdr:cNvSpPr>
      </xdr:nvSpPr>
      <xdr:spPr>
        <a:xfrm>
          <a:off x="4905375" y="37414200"/>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254</xdr:row>
      <xdr:rowOff>0</xdr:rowOff>
    </xdr:from>
    <xdr:to>
      <xdr:col>6</xdr:col>
      <xdr:colOff>876300</xdr:colOff>
      <xdr:row>254</xdr:row>
      <xdr:rowOff>0</xdr:rowOff>
    </xdr:to>
    <xdr:sp>
      <xdr:nvSpPr>
        <xdr:cNvPr id="40" name="TextBox 40"/>
        <xdr:cNvSpPr txBox="1">
          <a:spLocks noChangeArrowheads="1"/>
        </xdr:cNvSpPr>
      </xdr:nvSpPr>
      <xdr:spPr>
        <a:xfrm>
          <a:off x="5876925" y="37414200"/>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254</xdr:row>
      <xdr:rowOff>0</xdr:rowOff>
    </xdr:from>
    <xdr:to>
      <xdr:col>8</xdr:col>
      <xdr:colOff>0</xdr:colOff>
      <xdr:row>254</xdr:row>
      <xdr:rowOff>0</xdr:rowOff>
    </xdr:to>
    <xdr:sp>
      <xdr:nvSpPr>
        <xdr:cNvPr id="41" name="Text 64"/>
        <xdr:cNvSpPr txBox="1">
          <a:spLocks noChangeArrowheads="1"/>
        </xdr:cNvSpPr>
      </xdr:nvSpPr>
      <xdr:spPr>
        <a:xfrm>
          <a:off x="238125" y="37414200"/>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254</xdr:row>
      <xdr:rowOff>0</xdr:rowOff>
    </xdr:from>
    <xdr:to>
      <xdr:col>7</xdr:col>
      <xdr:colOff>161925</xdr:colOff>
      <xdr:row>254</xdr:row>
      <xdr:rowOff>0</xdr:rowOff>
    </xdr:to>
    <xdr:sp>
      <xdr:nvSpPr>
        <xdr:cNvPr id="42" name="Text 65"/>
        <xdr:cNvSpPr txBox="1">
          <a:spLocks noChangeArrowheads="1"/>
        </xdr:cNvSpPr>
      </xdr:nvSpPr>
      <xdr:spPr>
        <a:xfrm>
          <a:off x="438150" y="37414200"/>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254</xdr:row>
      <xdr:rowOff>0</xdr:rowOff>
    </xdr:from>
    <xdr:to>
      <xdr:col>7</xdr:col>
      <xdr:colOff>171450</xdr:colOff>
      <xdr:row>254</xdr:row>
      <xdr:rowOff>0</xdr:rowOff>
    </xdr:to>
    <xdr:sp>
      <xdr:nvSpPr>
        <xdr:cNvPr id="43" name="Text 66"/>
        <xdr:cNvSpPr txBox="1">
          <a:spLocks noChangeArrowheads="1"/>
        </xdr:cNvSpPr>
      </xdr:nvSpPr>
      <xdr:spPr>
        <a:xfrm>
          <a:off x="428625" y="37414200"/>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254</xdr:row>
      <xdr:rowOff>0</xdr:rowOff>
    </xdr:from>
    <xdr:to>
      <xdr:col>8</xdr:col>
      <xdr:colOff>0</xdr:colOff>
      <xdr:row>254</xdr:row>
      <xdr:rowOff>0</xdr:rowOff>
    </xdr:to>
    <xdr:sp>
      <xdr:nvSpPr>
        <xdr:cNvPr id="44" name="Text 67"/>
        <xdr:cNvSpPr txBox="1">
          <a:spLocks noChangeArrowheads="1"/>
        </xdr:cNvSpPr>
      </xdr:nvSpPr>
      <xdr:spPr>
        <a:xfrm>
          <a:off x="419100" y="3741420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7</xdr:row>
      <xdr:rowOff>0</xdr:rowOff>
    </xdr:from>
    <xdr:to>
      <xdr:col>7</xdr:col>
      <xdr:colOff>114300</xdr:colOff>
      <xdr:row>9</xdr:row>
      <xdr:rowOff>0</xdr:rowOff>
    </xdr:to>
    <xdr:sp>
      <xdr:nvSpPr>
        <xdr:cNvPr id="45" name="TextBox 46"/>
        <xdr:cNvSpPr txBox="1">
          <a:spLocks noChangeArrowheads="1"/>
        </xdr:cNvSpPr>
      </xdr:nvSpPr>
      <xdr:spPr>
        <a:xfrm>
          <a:off x="228600" y="1028700"/>
          <a:ext cx="6305550" cy="3238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PER BURSA SECURITIES LISTING REQUIREMENTS</a:t>
          </a:r>
          <a:r>
            <a:rPr lang="en-US" cap="none" sz="1000" b="0" i="0" u="none" baseline="0">
              <a:latin typeface="Arial"/>
              <a:ea typeface="Arial"/>
              <a:cs typeface="Arial"/>
            </a:rPr>
            <a:t>
</a:t>
          </a:r>
        </a:p>
      </xdr:txBody>
    </xdr:sp>
    <xdr:clientData/>
  </xdr:twoCellAnchor>
  <xdr:twoCellAnchor>
    <xdr:from>
      <xdr:col>1</xdr:col>
      <xdr:colOff>9525</xdr:colOff>
      <xdr:row>28</xdr:row>
      <xdr:rowOff>19050</xdr:rowOff>
    </xdr:from>
    <xdr:to>
      <xdr:col>7</xdr:col>
      <xdr:colOff>133350</xdr:colOff>
      <xdr:row>33</xdr:row>
      <xdr:rowOff>47625</xdr:rowOff>
    </xdr:to>
    <xdr:sp>
      <xdr:nvSpPr>
        <xdr:cNvPr id="46" name="TextBox 48"/>
        <xdr:cNvSpPr txBox="1">
          <a:spLocks noChangeArrowheads="1"/>
        </xdr:cNvSpPr>
      </xdr:nvSpPr>
      <xdr:spPr>
        <a:xfrm>
          <a:off x="228600" y="4286250"/>
          <a:ext cx="6324600" cy="8382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current quarter recorded revenue of RM95.5 million and pre-tax loss of RM1,123.7 million as compared to the preceding quarter's</a:t>
          </a:r>
          <a:r>
            <a:rPr lang="en-US" cap="none" sz="1000" b="0" i="0" u="none" baseline="0">
              <a:latin typeface="Arial"/>
              <a:ea typeface="Arial"/>
              <a:cs typeface="Arial"/>
            </a:rPr>
            <a:t> revenue of RM88.4 million and pre-tax loss of RM6.6 million. The higher revenue in the current quarter is mainly from the food operations in Malaysia due to the year end festive season. The higher</a:t>
          </a:r>
          <a:r>
            <a:rPr lang="en-US" cap="none" sz="1000" b="0" i="0" u="none" baseline="0">
              <a:latin typeface="Arial"/>
              <a:ea typeface="Arial"/>
              <a:cs typeface="Arial"/>
            </a:rPr>
            <a:t> pre-tax loss in the current quarter is mainly due to provision arising from the distribution of assets of SPB back to the entitled shareholders of the Company upon members' voluntary winding-up of SPB as mentioned in Note 1 above.</a:t>
          </a:r>
        </a:p>
      </xdr:txBody>
    </xdr:sp>
    <xdr:clientData/>
  </xdr:twoCellAnchor>
  <xdr:twoCellAnchor>
    <xdr:from>
      <xdr:col>1</xdr:col>
      <xdr:colOff>0</xdr:colOff>
      <xdr:row>36</xdr:row>
      <xdr:rowOff>9525</xdr:rowOff>
    </xdr:from>
    <xdr:to>
      <xdr:col>7</xdr:col>
      <xdr:colOff>142875</xdr:colOff>
      <xdr:row>42</xdr:row>
      <xdr:rowOff>47625</xdr:rowOff>
    </xdr:to>
    <xdr:sp>
      <xdr:nvSpPr>
        <xdr:cNvPr id="47" name="TextBox 49"/>
        <xdr:cNvSpPr txBox="1">
          <a:spLocks noChangeArrowheads="1"/>
        </xdr:cNvSpPr>
      </xdr:nvSpPr>
      <xdr:spPr>
        <a:xfrm>
          <a:off x="219075" y="5486400"/>
          <a:ext cx="6343650" cy="10096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Directors anticipate that the Group's operations will continue to face challenging trading environment for the financial year ending 31 December 2005 especially in respect of rising input costs. The Group will continue to focus on cost control measures to mitigate the effects of rising costs, increasing its market share for existing and introduction of new product lines. In January 2005, the Group has disposed its entire 22.3% interest in Chemical Company Of Malaysia Berhad for a gross consideration of RM193.4 million. Part of the proceeds will be utilised to repay bank borrowings which will reduce interest expense.
</a:t>
          </a:r>
        </a:p>
      </xdr:txBody>
    </xdr:sp>
    <xdr:clientData/>
  </xdr:twoCellAnchor>
  <xdr:twoCellAnchor>
    <xdr:from>
      <xdr:col>2</xdr:col>
      <xdr:colOff>28575</xdr:colOff>
      <xdr:row>193</xdr:row>
      <xdr:rowOff>47625</xdr:rowOff>
    </xdr:from>
    <xdr:to>
      <xdr:col>8</xdr:col>
      <xdr:colOff>0</xdr:colOff>
      <xdr:row>197</xdr:row>
      <xdr:rowOff>38100</xdr:rowOff>
    </xdr:to>
    <xdr:sp>
      <xdr:nvSpPr>
        <xdr:cNvPr id="48" name="TextBox 59"/>
        <xdr:cNvSpPr txBox="1">
          <a:spLocks noChangeArrowheads="1"/>
        </xdr:cNvSpPr>
      </xdr:nvSpPr>
      <xdr:spPr>
        <a:xfrm>
          <a:off x="438150" y="27946350"/>
          <a:ext cx="6162675" cy="6381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for the financial period by the weighted average number of ordinary shares in issue during the 3 months period ended 31 December 2004 of 838,260,870 (2003: 739,500,000) / 12 months period ended 31 December 2004 of 795,339,891 (2003: 739,500,000).</a:t>
          </a:r>
        </a:p>
      </xdr:txBody>
    </xdr:sp>
    <xdr:clientData/>
  </xdr:twoCellAnchor>
  <xdr:twoCellAnchor>
    <xdr:from>
      <xdr:col>2</xdr:col>
      <xdr:colOff>9525</xdr:colOff>
      <xdr:row>199</xdr:row>
      <xdr:rowOff>0</xdr:rowOff>
    </xdr:from>
    <xdr:to>
      <xdr:col>7</xdr:col>
      <xdr:colOff>161925</xdr:colOff>
      <xdr:row>200</xdr:row>
      <xdr:rowOff>38100</xdr:rowOff>
    </xdr:to>
    <xdr:sp>
      <xdr:nvSpPr>
        <xdr:cNvPr id="49" name="TextBox 60"/>
        <xdr:cNvSpPr txBox="1">
          <a:spLocks noChangeArrowheads="1"/>
        </xdr:cNvSpPr>
      </xdr:nvSpPr>
      <xdr:spPr>
        <a:xfrm>
          <a:off x="419100" y="28755975"/>
          <a:ext cx="6162675" cy="2000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63</xdr:row>
      <xdr:rowOff>76200</xdr:rowOff>
    </xdr:from>
    <xdr:to>
      <xdr:col>7</xdr:col>
      <xdr:colOff>171450</xdr:colOff>
      <xdr:row>66</xdr:row>
      <xdr:rowOff>152400</xdr:rowOff>
    </xdr:to>
    <xdr:sp>
      <xdr:nvSpPr>
        <xdr:cNvPr id="50" name="Text 20"/>
        <xdr:cNvSpPr txBox="1">
          <a:spLocks noChangeArrowheads="1"/>
        </xdr:cNvSpPr>
      </xdr:nvSpPr>
      <xdr:spPr>
        <a:xfrm>
          <a:off x="219075" y="9315450"/>
          <a:ext cx="6372225" cy="561975"/>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a:ea typeface="Arial"/>
              <a:cs typeface="Arial"/>
            </a:rPr>
            <a:t>The reversal of tax provision of the Group for the financial year ended 31 December 2004 is mainly due to the recoverable effect of tax credit in respect of dividends received from an associated company, the reversal of deferred tax provision by associated companies and over provision in prior years.
</a:t>
          </a:r>
        </a:p>
      </xdr:txBody>
    </xdr:sp>
    <xdr:clientData/>
  </xdr:twoCellAnchor>
  <xdr:twoCellAnchor>
    <xdr:from>
      <xdr:col>2</xdr:col>
      <xdr:colOff>76200</xdr:colOff>
      <xdr:row>90</xdr:row>
      <xdr:rowOff>0</xdr:rowOff>
    </xdr:from>
    <xdr:to>
      <xdr:col>8</xdr:col>
      <xdr:colOff>0</xdr:colOff>
      <xdr:row>90</xdr:row>
      <xdr:rowOff>0</xdr:rowOff>
    </xdr:to>
    <xdr:sp>
      <xdr:nvSpPr>
        <xdr:cNvPr id="51" name="Text 49"/>
        <xdr:cNvSpPr txBox="1">
          <a:spLocks noChangeArrowheads="1"/>
        </xdr:cNvSpPr>
      </xdr:nvSpPr>
      <xdr:spPr>
        <a:xfrm>
          <a:off x="485775" y="13068300"/>
          <a:ext cx="6115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financial year ended 31 December 2004. </a:t>
          </a:r>
        </a:p>
      </xdr:txBody>
    </xdr:sp>
    <xdr:clientData/>
  </xdr:twoCellAnchor>
  <xdr:twoCellAnchor>
    <xdr:from>
      <xdr:col>2</xdr:col>
      <xdr:colOff>0</xdr:colOff>
      <xdr:row>90</xdr:row>
      <xdr:rowOff>0</xdr:rowOff>
    </xdr:from>
    <xdr:to>
      <xdr:col>7</xdr:col>
      <xdr:colOff>114300</xdr:colOff>
      <xdr:row>92</xdr:row>
      <xdr:rowOff>0</xdr:rowOff>
    </xdr:to>
    <xdr:sp>
      <xdr:nvSpPr>
        <xdr:cNvPr id="52" name="Text 50"/>
        <xdr:cNvSpPr txBox="1">
          <a:spLocks noChangeArrowheads="1"/>
        </xdr:cNvSpPr>
      </xdr:nvSpPr>
      <xdr:spPr>
        <a:xfrm>
          <a:off x="409575" y="13068300"/>
          <a:ext cx="612457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31 December 2004 are as follows :-
</a:t>
          </a:r>
        </a:p>
      </xdr:txBody>
    </xdr:sp>
    <xdr:clientData/>
  </xdr:twoCellAnchor>
  <xdr:oneCellAnchor>
    <xdr:from>
      <xdr:col>1</xdr:col>
      <xdr:colOff>0</xdr:colOff>
      <xdr:row>69</xdr:row>
      <xdr:rowOff>114300</xdr:rowOff>
    </xdr:from>
    <xdr:ext cx="6362700" cy="400050"/>
    <xdr:sp>
      <xdr:nvSpPr>
        <xdr:cNvPr id="53" name="Text 19"/>
        <xdr:cNvSpPr txBox="1">
          <a:spLocks noChangeArrowheads="1"/>
        </xdr:cNvSpPr>
      </xdr:nvSpPr>
      <xdr:spPr>
        <a:xfrm>
          <a:off x="219075" y="10239375"/>
          <a:ext cx="636270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year ended 31 December 2004, other than as disclosed in Note 4 of the Notes To The Interim Financial Report.</a:t>
          </a:r>
        </a:p>
      </xdr:txBody>
    </xdr:sp>
    <xdr:clientData/>
  </xdr:oneCellAnchor>
  <xdr:twoCellAnchor>
    <xdr:from>
      <xdr:col>2</xdr:col>
      <xdr:colOff>57150</xdr:colOff>
      <xdr:row>160</xdr:row>
      <xdr:rowOff>28575</xdr:rowOff>
    </xdr:from>
    <xdr:to>
      <xdr:col>7</xdr:col>
      <xdr:colOff>0</xdr:colOff>
      <xdr:row>161</xdr:row>
      <xdr:rowOff>76200</xdr:rowOff>
    </xdr:to>
    <xdr:sp>
      <xdr:nvSpPr>
        <xdr:cNvPr id="54" name="Text 74"/>
        <xdr:cNvSpPr txBox="1">
          <a:spLocks noChangeArrowheads="1"/>
        </xdr:cNvSpPr>
      </xdr:nvSpPr>
      <xdr:spPr>
        <a:xfrm>
          <a:off x="466725" y="23241000"/>
          <a:ext cx="5953125"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31 December 2004 are as follows :-</a:t>
          </a:r>
        </a:p>
      </xdr:txBody>
    </xdr:sp>
    <xdr:clientData/>
  </xdr:twoCellAnchor>
  <xdr:twoCellAnchor>
    <xdr:from>
      <xdr:col>2</xdr:col>
      <xdr:colOff>38100</xdr:colOff>
      <xdr:row>171</xdr:row>
      <xdr:rowOff>9525</xdr:rowOff>
    </xdr:from>
    <xdr:to>
      <xdr:col>8</xdr:col>
      <xdr:colOff>0</xdr:colOff>
      <xdr:row>173</xdr:row>
      <xdr:rowOff>0</xdr:rowOff>
    </xdr:to>
    <xdr:sp>
      <xdr:nvSpPr>
        <xdr:cNvPr id="55" name="Text 75"/>
        <xdr:cNvSpPr txBox="1">
          <a:spLocks noChangeArrowheads="1"/>
        </xdr:cNvSpPr>
      </xdr:nvSpPr>
      <xdr:spPr>
        <a:xfrm>
          <a:off x="447675" y="24869775"/>
          <a:ext cx="615315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December 2004 included in (a) above are as follows :-</a:t>
          </a:r>
        </a:p>
      </xdr:txBody>
    </xdr:sp>
    <xdr:clientData/>
  </xdr:twoCellAnchor>
  <xdr:twoCellAnchor>
    <xdr:from>
      <xdr:col>5</xdr:col>
      <xdr:colOff>104775</xdr:colOff>
      <xdr:row>166</xdr:row>
      <xdr:rowOff>9525</xdr:rowOff>
    </xdr:from>
    <xdr:to>
      <xdr:col>6</xdr:col>
      <xdr:colOff>0</xdr:colOff>
      <xdr:row>166</xdr:row>
      <xdr:rowOff>9525</xdr:rowOff>
    </xdr:to>
    <xdr:sp>
      <xdr:nvSpPr>
        <xdr:cNvPr id="56" name="Line 85"/>
        <xdr:cNvSpPr>
          <a:spLocks/>
        </xdr:cNvSpPr>
      </xdr:nvSpPr>
      <xdr:spPr>
        <a:xfrm>
          <a:off x="4752975" y="2412682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165</xdr:row>
      <xdr:rowOff>0</xdr:rowOff>
    </xdr:from>
    <xdr:to>
      <xdr:col>6</xdr:col>
      <xdr:colOff>0</xdr:colOff>
      <xdr:row>165</xdr:row>
      <xdr:rowOff>0</xdr:rowOff>
    </xdr:to>
    <xdr:sp>
      <xdr:nvSpPr>
        <xdr:cNvPr id="57" name="Line 86"/>
        <xdr:cNvSpPr>
          <a:spLocks/>
        </xdr:cNvSpPr>
      </xdr:nvSpPr>
      <xdr:spPr>
        <a:xfrm>
          <a:off x="4752975" y="2395537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170</xdr:row>
      <xdr:rowOff>0</xdr:rowOff>
    </xdr:from>
    <xdr:to>
      <xdr:col>6</xdr:col>
      <xdr:colOff>0</xdr:colOff>
      <xdr:row>170</xdr:row>
      <xdr:rowOff>0</xdr:rowOff>
    </xdr:to>
    <xdr:sp>
      <xdr:nvSpPr>
        <xdr:cNvPr id="58" name="Line 87"/>
        <xdr:cNvSpPr>
          <a:spLocks/>
        </xdr:cNvSpPr>
      </xdr:nvSpPr>
      <xdr:spPr>
        <a:xfrm>
          <a:off x="4752975" y="24765000"/>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169</xdr:row>
      <xdr:rowOff>0</xdr:rowOff>
    </xdr:from>
    <xdr:to>
      <xdr:col>6</xdr:col>
      <xdr:colOff>0</xdr:colOff>
      <xdr:row>169</xdr:row>
      <xdr:rowOff>0</xdr:rowOff>
    </xdr:to>
    <xdr:sp>
      <xdr:nvSpPr>
        <xdr:cNvPr id="59" name="Line 88"/>
        <xdr:cNvSpPr>
          <a:spLocks/>
        </xdr:cNvSpPr>
      </xdr:nvSpPr>
      <xdr:spPr>
        <a:xfrm>
          <a:off x="4752975" y="2460307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178</xdr:row>
      <xdr:rowOff>161925</xdr:rowOff>
    </xdr:from>
    <xdr:to>
      <xdr:col>6</xdr:col>
      <xdr:colOff>0</xdr:colOff>
      <xdr:row>178</xdr:row>
      <xdr:rowOff>161925</xdr:rowOff>
    </xdr:to>
    <xdr:sp>
      <xdr:nvSpPr>
        <xdr:cNvPr id="60" name="Line 89"/>
        <xdr:cNvSpPr>
          <a:spLocks/>
        </xdr:cNvSpPr>
      </xdr:nvSpPr>
      <xdr:spPr>
        <a:xfrm>
          <a:off x="4762500" y="26022300"/>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183</xdr:row>
      <xdr:rowOff>114300</xdr:rowOff>
    </xdr:from>
    <xdr:to>
      <xdr:col>7</xdr:col>
      <xdr:colOff>171450</xdr:colOff>
      <xdr:row>185</xdr:row>
      <xdr:rowOff>0</xdr:rowOff>
    </xdr:to>
    <xdr:sp>
      <xdr:nvSpPr>
        <xdr:cNvPr id="61" name="Text 5"/>
        <xdr:cNvSpPr txBox="1">
          <a:spLocks noChangeArrowheads="1"/>
        </xdr:cNvSpPr>
      </xdr:nvSpPr>
      <xdr:spPr>
        <a:xfrm>
          <a:off x="247650" y="26679525"/>
          <a:ext cx="634365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187</xdr:row>
      <xdr:rowOff>104775</xdr:rowOff>
    </xdr:from>
    <xdr:ext cx="6553200" cy="209550"/>
    <xdr:sp>
      <xdr:nvSpPr>
        <xdr:cNvPr id="62" name="Text 12"/>
        <xdr:cNvSpPr txBox="1">
          <a:spLocks noChangeArrowheads="1"/>
        </xdr:cNvSpPr>
      </xdr:nvSpPr>
      <xdr:spPr>
        <a:xfrm>
          <a:off x="247650" y="27212925"/>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189</xdr:row>
      <xdr:rowOff>0</xdr:rowOff>
    </xdr:from>
    <xdr:to>
      <xdr:col>7</xdr:col>
      <xdr:colOff>171450</xdr:colOff>
      <xdr:row>189</xdr:row>
      <xdr:rowOff>0</xdr:rowOff>
    </xdr:to>
    <xdr:sp>
      <xdr:nvSpPr>
        <xdr:cNvPr id="63" name="TextBox 93"/>
        <xdr:cNvSpPr txBox="1">
          <a:spLocks noChangeArrowheads="1"/>
        </xdr:cNvSpPr>
      </xdr:nvSpPr>
      <xdr:spPr>
        <a:xfrm>
          <a:off x="466725" y="27374850"/>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254</xdr:row>
      <xdr:rowOff>0</xdr:rowOff>
    </xdr:from>
    <xdr:to>
      <xdr:col>6</xdr:col>
      <xdr:colOff>0</xdr:colOff>
      <xdr:row>254</xdr:row>
      <xdr:rowOff>0</xdr:rowOff>
    </xdr:to>
    <xdr:sp>
      <xdr:nvSpPr>
        <xdr:cNvPr id="64" name="Text 64"/>
        <xdr:cNvSpPr txBox="1">
          <a:spLocks noChangeArrowheads="1"/>
        </xdr:cNvSpPr>
      </xdr:nvSpPr>
      <xdr:spPr>
        <a:xfrm>
          <a:off x="219075" y="3741420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254</xdr:row>
      <xdr:rowOff>0</xdr:rowOff>
    </xdr:from>
    <xdr:to>
      <xdr:col>6</xdr:col>
      <xdr:colOff>0</xdr:colOff>
      <xdr:row>254</xdr:row>
      <xdr:rowOff>0</xdr:rowOff>
    </xdr:to>
    <xdr:sp>
      <xdr:nvSpPr>
        <xdr:cNvPr id="65" name="Text 65"/>
        <xdr:cNvSpPr txBox="1">
          <a:spLocks noChangeArrowheads="1"/>
        </xdr:cNvSpPr>
      </xdr:nvSpPr>
      <xdr:spPr>
        <a:xfrm>
          <a:off x="409575" y="374142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254</xdr:row>
      <xdr:rowOff>0</xdr:rowOff>
    </xdr:from>
    <xdr:to>
      <xdr:col>6</xdr:col>
      <xdr:colOff>0</xdr:colOff>
      <xdr:row>254</xdr:row>
      <xdr:rowOff>0</xdr:rowOff>
    </xdr:to>
    <xdr:sp>
      <xdr:nvSpPr>
        <xdr:cNvPr id="66" name="Text 66"/>
        <xdr:cNvSpPr txBox="1">
          <a:spLocks noChangeArrowheads="1"/>
        </xdr:cNvSpPr>
      </xdr:nvSpPr>
      <xdr:spPr>
        <a:xfrm>
          <a:off x="419100" y="3741420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254</xdr:row>
      <xdr:rowOff>0</xdr:rowOff>
    </xdr:from>
    <xdr:to>
      <xdr:col>6</xdr:col>
      <xdr:colOff>0</xdr:colOff>
      <xdr:row>254</xdr:row>
      <xdr:rowOff>0</xdr:rowOff>
    </xdr:to>
    <xdr:sp>
      <xdr:nvSpPr>
        <xdr:cNvPr id="67" name="Text 67"/>
        <xdr:cNvSpPr txBox="1">
          <a:spLocks noChangeArrowheads="1"/>
        </xdr:cNvSpPr>
      </xdr:nvSpPr>
      <xdr:spPr>
        <a:xfrm>
          <a:off x="409575" y="374142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254</xdr:row>
      <xdr:rowOff>0</xdr:rowOff>
    </xdr:from>
    <xdr:to>
      <xdr:col>7</xdr:col>
      <xdr:colOff>0</xdr:colOff>
      <xdr:row>254</xdr:row>
      <xdr:rowOff>0</xdr:rowOff>
    </xdr:to>
    <xdr:sp>
      <xdr:nvSpPr>
        <xdr:cNvPr id="68" name="Text 64"/>
        <xdr:cNvSpPr txBox="1">
          <a:spLocks noChangeArrowheads="1"/>
        </xdr:cNvSpPr>
      </xdr:nvSpPr>
      <xdr:spPr>
        <a:xfrm>
          <a:off x="314325" y="3741420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254</xdr:row>
      <xdr:rowOff>0</xdr:rowOff>
    </xdr:from>
    <xdr:to>
      <xdr:col>7</xdr:col>
      <xdr:colOff>0</xdr:colOff>
      <xdr:row>254</xdr:row>
      <xdr:rowOff>0</xdr:rowOff>
    </xdr:to>
    <xdr:sp>
      <xdr:nvSpPr>
        <xdr:cNvPr id="69" name="Text 65"/>
        <xdr:cNvSpPr txBox="1">
          <a:spLocks noChangeArrowheads="1"/>
        </xdr:cNvSpPr>
      </xdr:nvSpPr>
      <xdr:spPr>
        <a:xfrm>
          <a:off x="409575" y="37414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254</xdr:row>
      <xdr:rowOff>0</xdr:rowOff>
    </xdr:from>
    <xdr:to>
      <xdr:col>7</xdr:col>
      <xdr:colOff>0</xdr:colOff>
      <xdr:row>254</xdr:row>
      <xdr:rowOff>0</xdr:rowOff>
    </xdr:to>
    <xdr:sp>
      <xdr:nvSpPr>
        <xdr:cNvPr id="70" name="Text 66"/>
        <xdr:cNvSpPr txBox="1">
          <a:spLocks noChangeArrowheads="1"/>
        </xdr:cNvSpPr>
      </xdr:nvSpPr>
      <xdr:spPr>
        <a:xfrm>
          <a:off x="419100" y="374142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254</xdr:row>
      <xdr:rowOff>0</xdr:rowOff>
    </xdr:from>
    <xdr:to>
      <xdr:col>7</xdr:col>
      <xdr:colOff>0</xdr:colOff>
      <xdr:row>254</xdr:row>
      <xdr:rowOff>0</xdr:rowOff>
    </xdr:to>
    <xdr:sp>
      <xdr:nvSpPr>
        <xdr:cNvPr id="71" name="Text 67"/>
        <xdr:cNvSpPr txBox="1">
          <a:spLocks noChangeArrowheads="1"/>
        </xdr:cNvSpPr>
      </xdr:nvSpPr>
      <xdr:spPr>
        <a:xfrm>
          <a:off x="409575" y="374142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216</xdr:row>
      <xdr:rowOff>0</xdr:rowOff>
    </xdr:from>
    <xdr:to>
      <xdr:col>7</xdr:col>
      <xdr:colOff>0</xdr:colOff>
      <xdr:row>216</xdr:row>
      <xdr:rowOff>0</xdr:rowOff>
    </xdr:to>
    <xdr:sp>
      <xdr:nvSpPr>
        <xdr:cNvPr id="72" name="Text 64"/>
        <xdr:cNvSpPr txBox="1">
          <a:spLocks noChangeArrowheads="1"/>
        </xdr:cNvSpPr>
      </xdr:nvSpPr>
      <xdr:spPr>
        <a:xfrm>
          <a:off x="219075" y="3148012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220</xdr:row>
      <xdr:rowOff>0</xdr:rowOff>
    </xdr:from>
    <xdr:to>
      <xdr:col>7</xdr:col>
      <xdr:colOff>0</xdr:colOff>
      <xdr:row>220</xdr:row>
      <xdr:rowOff>0</xdr:rowOff>
    </xdr:to>
    <xdr:sp>
      <xdr:nvSpPr>
        <xdr:cNvPr id="73" name="Text 65"/>
        <xdr:cNvSpPr txBox="1">
          <a:spLocks noChangeArrowheads="1"/>
        </xdr:cNvSpPr>
      </xdr:nvSpPr>
      <xdr:spPr>
        <a:xfrm>
          <a:off x="409575" y="321278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220</xdr:row>
      <xdr:rowOff>0</xdr:rowOff>
    </xdr:from>
    <xdr:to>
      <xdr:col>7</xdr:col>
      <xdr:colOff>0</xdr:colOff>
      <xdr:row>220</xdr:row>
      <xdr:rowOff>0</xdr:rowOff>
    </xdr:to>
    <xdr:sp>
      <xdr:nvSpPr>
        <xdr:cNvPr id="74" name="Text 66"/>
        <xdr:cNvSpPr txBox="1">
          <a:spLocks noChangeArrowheads="1"/>
        </xdr:cNvSpPr>
      </xdr:nvSpPr>
      <xdr:spPr>
        <a:xfrm>
          <a:off x="419100" y="321278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220</xdr:row>
      <xdr:rowOff>0</xdr:rowOff>
    </xdr:from>
    <xdr:to>
      <xdr:col>6</xdr:col>
      <xdr:colOff>695325</xdr:colOff>
      <xdr:row>220</xdr:row>
      <xdr:rowOff>0</xdr:rowOff>
    </xdr:to>
    <xdr:sp>
      <xdr:nvSpPr>
        <xdr:cNvPr id="75" name="Text 67"/>
        <xdr:cNvSpPr txBox="1">
          <a:spLocks noChangeArrowheads="1"/>
        </xdr:cNvSpPr>
      </xdr:nvSpPr>
      <xdr:spPr>
        <a:xfrm>
          <a:off x="409575" y="3212782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180975</xdr:colOff>
      <xdr:row>203</xdr:row>
      <xdr:rowOff>0</xdr:rowOff>
    </xdr:from>
    <xdr:ext cx="6172200" cy="361950"/>
    <xdr:sp>
      <xdr:nvSpPr>
        <xdr:cNvPr id="76" name="Text 14"/>
        <xdr:cNvSpPr txBox="1">
          <a:spLocks noChangeArrowheads="1"/>
        </xdr:cNvSpPr>
      </xdr:nvSpPr>
      <xdr:spPr>
        <a:xfrm>
          <a:off x="400050" y="29356050"/>
          <a:ext cx="61722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
                      </a:t>
          </a:r>
        </a:p>
      </xdr:txBody>
    </xdr:sp>
    <xdr:clientData/>
  </xdr:oneCellAnchor>
  <xdr:oneCellAnchor>
    <xdr:from>
      <xdr:col>1</xdr:col>
      <xdr:colOff>171450</xdr:colOff>
      <xdr:row>221</xdr:row>
      <xdr:rowOff>0</xdr:rowOff>
    </xdr:from>
    <xdr:ext cx="6172200" cy="533400"/>
    <xdr:sp>
      <xdr:nvSpPr>
        <xdr:cNvPr id="77" name="Text 14"/>
        <xdr:cNvSpPr txBox="1">
          <a:spLocks noChangeArrowheads="1"/>
        </xdr:cNvSpPr>
      </xdr:nvSpPr>
      <xdr:spPr>
        <a:xfrm>
          <a:off x="390525" y="32223075"/>
          <a:ext cx="6172200" cy="5334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The Group will continue to look for viable investments with good long term potential in the food, retailing and other viable businesses.
                      </a:t>
          </a:r>
        </a:p>
      </xdr:txBody>
    </xdr:sp>
    <xdr:clientData/>
  </xdr:oneCellAnchor>
  <xdr:twoCellAnchor>
    <xdr:from>
      <xdr:col>2</xdr:col>
      <xdr:colOff>19050</xdr:colOff>
      <xdr:row>203</xdr:row>
      <xdr:rowOff>0</xdr:rowOff>
    </xdr:from>
    <xdr:to>
      <xdr:col>6</xdr:col>
      <xdr:colOff>885825</xdr:colOff>
      <xdr:row>203</xdr:row>
      <xdr:rowOff>0</xdr:rowOff>
    </xdr:to>
    <xdr:sp>
      <xdr:nvSpPr>
        <xdr:cNvPr id="78" name="TextBox 108"/>
        <xdr:cNvSpPr txBox="1">
          <a:spLocks noChangeArrowheads="1"/>
        </xdr:cNvSpPr>
      </xdr:nvSpPr>
      <xdr:spPr>
        <a:xfrm>
          <a:off x="428625" y="2935605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9525</xdr:rowOff>
    </xdr:to>
    <xdr:pic>
      <xdr:nvPicPr>
        <xdr:cNvPr id="79"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189</xdr:row>
      <xdr:rowOff>0</xdr:rowOff>
    </xdr:from>
    <xdr:to>
      <xdr:col>8</xdr:col>
      <xdr:colOff>0</xdr:colOff>
      <xdr:row>189</xdr:row>
      <xdr:rowOff>0</xdr:rowOff>
    </xdr:to>
    <xdr:sp>
      <xdr:nvSpPr>
        <xdr:cNvPr id="80" name="Text 64"/>
        <xdr:cNvSpPr txBox="1">
          <a:spLocks noChangeArrowheads="1"/>
        </xdr:cNvSpPr>
      </xdr:nvSpPr>
      <xdr:spPr>
        <a:xfrm>
          <a:off x="228600" y="27374850"/>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189</xdr:row>
      <xdr:rowOff>0</xdr:rowOff>
    </xdr:from>
    <xdr:to>
      <xdr:col>7</xdr:col>
      <xdr:colOff>152400</xdr:colOff>
      <xdr:row>189</xdr:row>
      <xdr:rowOff>0</xdr:rowOff>
    </xdr:to>
    <xdr:sp>
      <xdr:nvSpPr>
        <xdr:cNvPr id="81" name="Text 65"/>
        <xdr:cNvSpPr txBox="1">
          <a:spLocks noChangeArrowheads="1"/>
        </xdr:cNvSpPr>
      </xdr:nvSpPr>
      <xdr:spPr>
        <a:xfrm>
          <a:off x="409575" y="27374850"/>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189</xdr:row>
      <xdr:rowOff>0</xdr:rowOff>
    </xdr:from>
    <xdr:to>
      <xdr:col>8</xdr:col>
      <xdr:colOff>0</xdr:colOff>
      <xdr:row>189</xdr:row>
      <xdr:rowOff>0</xdr:rowOff>
    </xdr:to>
    <xdr:sp>
      <xdr:nvSpPr>
        <xdr:cNvPr id="82" name="Text 66"/>
        <xdr:cNvSpPr txBox="1">
          <a:spLocks noChangeArrowheads="1"/>
        </xdr:cNvSpPr>
      </xdr:nvSpPr>
      <xdr:spPr>
        <a:xfrm>
          <a:off x="419100" y="2737485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189</xdr:row>
      <xdr:rowOff>0</xdr:rowOff>
    </xdr:from>
    <xdr:to>
      <xdr:col>8</xdr:col>
      <xdr:colOff>0</xdr:colOff>
      <xdr:row>189</xdr:row>
      <xdr:rowOff>0</xdr:rowOff>
    </xdr:to>
    <xdr:sp>
      <xdr:nvSpPr>
        <xdr:cNvPr id="83" name="Text 67"/>
        <xdr:cNvSpPr txBox="1">
          <a:spLocks noChangeArrowheads="1"/>
        </xdr:cNvSpPr>
      </xdr:nvSpPr>
      <xdr:spPr>
        <a:xfrm>
          <a:off x="409575" y="2737485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47625</xdr:colOff>
      <xdr:row>102</xdr:row>
      <xdr:rowOff>0</xdr:rowOff>
    </xdr:from>
    <xdr:to>
      <xdr:col>7</xdr:col>
      <xdr:colOff>171450</xdr:colOff>
      <xdr:row>105</xdr:row>
      <xdr:rowOff>38100</xdr:rowOff>
    </xdr:to>
    <xdr:sp>
      <xdr:nvSpPr>
        <xdr:cNvPr id="84" name="TextBox 128"/>
        <xdr:cNvSpPr txBox="1">
          <a:spLocks noChangeArrowheads="1"/>
        </xdr:cNvSpPr>
      </xdr:nvSpPr>
      <xdr:spPr>
        <a:xfrm>
          <a:off x="457200" y="14620875"/>
          <a:ext cx="6134100" cy="5238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22 September 2003, the Company announced that its holding company, Malayan United Industries Berhad ("MUIB"), intends to settle the inter-company advances owing to the Company and its subsidiaries by  the proposed issuance of Irredeemable Convertible Unsecured Loan Stocks ('ICULS") by MUIB.</a:t>
          </a:r>
        </a:p>
      </xdr:txBody>
    </xdr:sp>
    <xdr:clientData/>
  </xdr:twoCellAnchor>
  <xdr:twoCellAnchor>
    <xdr:from>
      <xdr:col>2</xdr:col>
      <xdr:colOff>47625</xdr:colOff>
      <xdr:row>106</xdr:row>
      <xdr:rowOff>0</xdr:rowOff>
    </xdr:from>
    <xdr:to>
      <xdr:col>7</xdr:col>
      <xdr:colOff>171450</xdr:colOff>
      <xdr:row>109</xdr:row>
      <xdr:rowOff>66675</xdr:rowOff>
    </xdr:to>
    <xdr:sp>
      <xdr:nvSpPr>
        <xdr:cNvPr id="85" name="TextBox 129"/>
        <xdr:cNvSpPr txBox="1">
          <a:spLocks noChangeArrowheads="1"/>
        </xdr:cNvSpPr>
      </xdr:nvSpPr>
      <xdr:spPr>
        <a:xfrm>
          <a:off x="457200" y="15211425"/>
          <a:ext cx="6134100" cy="552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Subsequently, on 16 January 2004, the Company has entered into a Settlement Agreement with MUIB whereby MUIB proposed to settle the inter-company advances owing to the Company and its subsidiaries by the issuance of up to RM1,454 million nominal value of ICULS comprising :-</a:t>
          </a:r>
        </a:p>
      </xdr:txBody>
    </xdr:sp>
    <xdr:clientData/>
  </xdr:twoCellAnchor>
  <xdr:twoCellAnchor>
    <xdr:from>
      <xdr:col>2</xdr:col>
      <xdr:colOff>361950</xdr:colOff>
      <xdr:row>110</xdr:row>
      <xdr:rowOff>0</xdr:rowOff>
    </xdr:from>
    <xdr:to>
      <xdr:col>7</xdr:col>
      <xdr:colOff>152400</xdr:colOff>
      <xdr:row>112</xdr:row>
      <xdr:rowOff>66675</xdr:rowOff>
    </xdr:to>
    <xdr:sp>
      <xdr:nvSpPr>
        <xdr:cNvPr id="86" name="TextBox 131"/>
        <xdr:cNvSpPr txBox="1">
          <a:spLocks noChangeArrowheads="1"/>
        </xdr:cNvSpPr>
      </xdr:nvSpPr>
      <xdr:spPr>
        <a:xfrm>
          <a:off x="771525" y="15792450"/>
          <a:ext cx="5800725"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Up to RM1,285 million nominal value of Class A1 and Class A2, 8-year ICULS to be issued on the basis of RM1.00 nominal value for every RM0.83 of inter-company advances owing; and
</a:t>
          </a:r>
        </a:p>
      </xdr:txBody>
    </xdr:sp>
    <xdr:clientData/>
  </xdr:twoCellAnchor>
  <xdr:twoCellAnchor>
    <xdr:from>
      <xdr:col>2</xdr:col>
      <xdr:colOff>38100</xdr:colOff>
      <xdr:row>131</xdr:row>
      <xdr:rowOff>9525</xdr:rowOff>
    </xdr:from>
    <xdr:to>
      <xdr:col>7</xdr:col>
      <xdr:colOff>133350</xdr:colOff>
      <xdr:row>137</xdr:row>
      <xdr:rowOff>0</xdr:rowOff>
    </xdr:to>
    <xdr:sp>
      <xdr:nvSpPr>
        <xdr:cNvPr id="87" name="TextBox 132"/>
        <xdr:cNvSpPr txBox="1">
          <a:spLocks noChangeArrowheads="1"/>
        </xdr:cNvSpPr>
      </xdr:nvSpPr>
      <xdr:spPr>
        <a:xfrm>
          <a:off x="447675" y="18840450"/>
          <a:ext cx="6105525" cy="9810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21 October 2003, the Company proposed to undertake a private placement of up to 73,950,000 new ordinary shares of RM0.50 each, representing 10% of the then existing issued and paid-up share capital of the Company ("Private Placement I"). The Private Placement I was to raise additional working capital for the Company. The Private Placement I was approved by the SC on 16  February 2004. All the placement shares were issued at placement price of RM0.50 per share and the Private Placement I was fully completed on 11 June 2004.
</a:t>
          </a:r>
        </a:p>
      </xdr:txBody>
    </xdr:sp>
    <xdr:clientData/>
  </xdr:twoCellAnchor>
  <xdr:twoCellAnchor>
    <xdr:from>
      <xdr:col>2</xdr:col>
      <xdr:colOff>57150</xdr:colOff>
      <xdr:row>190</xdr:row>
      <xdr:rowOff>0</xdr:rowOff>
    </xdr:from>
    <xdr:to>
      <xdr:col>7</xdr:col>
      <xdr:colOff>171450</xdr:colOff>
      <xdr:row>190</xdr:row>
      <xdr:rowOff>0</xdr:rowOff>
    </xdr:to>
    <xdr:sp>
      <xdr:nvSpPr>
        <xdr:cNvPr id="88" name="TextBox 133"/>
        <xdr:cNvSpPr txBox="1">
          <a:spLocks noChangeArrowheads="1"/>
        </xdr:cNvSpPr>
      </xdr:nvSpPr>
      <xdr:spPr>
        <a:xfrm>
          <a:off x="466725" y="2747962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9525</xdr:colOff>
      <xdr:row>190</xdr:row>
      <xdr:rowOff>0</xdr:rowOff>
    </xdr:from>
    <xdr:to>
      <xdr:col>8</xdr:col>
      <xdr:colOff>0</xdr:colOff>
      <xdr:row>190</xdr:row>
      <xdr:rowOff>0</xdr:rowOff>
    </xdr:to>
    <xdr:sp>
      <xdr:nvSpPr>
        <xdr:cNvPr id="89" name="Text 64"/>
        <xdr:cNvSpPr txBox="1">
          <a:spLocks noChangeArrowheads="1"/>
        </xdr:cNvSpPr>
      </xdr:nvSpPr>
      <xdr:spPr>
        <a:xfrm>
          <a:off x="228600" y="2747962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2004 to 23 April 2004, both dates inclusive, to determine shareholders' entitlement to the dividend payment. The entitlement date for the dividend payment is on 21 April 2004.</a:t>
          </a:r>
        </a:p>
      </xdr:txBody>
    </xdr:sp>
    <xdr:clientData/>
  </xdr:twoCellAnchor>
  <xdr:twoCellAnchor>
    <xdr:from>
      <xdr:col>2</xdr:col>
      <xdr:colOff>0</xdr:colOff>
      <xdr:row>190</xdr:row>
      <xdr:rowOff>0</xdr:rowOff>
    </xdr:from>
    <xdr:to>
      <xdr:col>7</xdr:col>
      <xdr:colOff>152400</xdr:colOff>
      <xdr:row>190</xdr:row>
      <xdr:rowOff>0</xdr:rowOff>
    </xdr:to>
    <xdr:sp>
      <xdr:nvSpPr>
        <xdr:cNvPr id="90" name="Text 65"/>
        <xdr:cNvSpPr txBox="1">
          <a:spLocks noChangeArrowheads="1"/>
        </xdr:cNvSpPr>
      </xdr:nvSpPr>
      <xdr:spPr>
        <a:xfrm>
          <a:off x="409575" y="274796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19 April 2004 (in respect of Shares exempted from mandatory deposit) ;</a:t>
          </a:r>
        </a:p>
      </xdr:txBody>
    </xdr:sp>
    <xdr:clientData/>
  </xdr:twoCellAnchor>
  <xdr:twoCellAnchor>
    <xdr:from>
      <xdr:col>2</xdr:col>
      <xdr:colOff>9525</xdr:colOff>
      <xdr:row>190</xdr:row>
      <xdr:rowOff>0</xdr:rowOff>
    </xdr:from>
    <xdr:to>
      <xdr:col>8</xdr:col>
      <xdr:colOff>0</xdr:colOff>
      <xdr:row>190</xdr:row>
      <xdr:rowOff>0</xdr:rowOff>
    </xdr:to>
    <xdr:sp>
      <xdr:nvSpPr>
        <xdr:cNvPr id="91" name="Text 66"/>
        <xdr:cNvSpPr txBox="1">
          <a:spLocks noChangeArrowheads="1"/>
        </xdr:cNvSpPr>
      </xdr:nvSpPr>
      <xdr:spPr>
        <a:xfrm>
          <a:off x="419100" y="274796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2004 (in respect of ordinary transfers) ; and</a:t>
          </a:r>
        </a:p>
      </xdr:txBody>
    </xdr:sp>
    <xdr:clientData/>
  </xdr:twoCellAnchor>
  <xdr:twoCellAnchor>
    <xdr:from>
      <xdr:col>2</xdr:col>
      <xdr:colOff>0</xdr:colOff>
      <xdr:row>190</xdr:row>
      <xdr:rowOff>0</xdr:rowOff>
    </xdr:from>
    <xdr:to>
      <xdr:col>8</xdr:col>
      <xdr:colOff>0</xdr:colOff>
      <xdr:row>190</xdr:row>
      <xdr:rowOff>0</xdr:rowOff>
    </xdr:to>
    <xdr:sp>
      <xdr:nvSpPr>
        <xdr:cNvPr id="92" name="Text 67"/>
        <xdr:cNvSpPr txBox="1">
          <a:spLocks noChangeArrowheads="1"/>
        </xdr:cNvSpPr>
      </xdr:nvSpPr>
      <xdr:spPr>
        <a:xfrm>
          <a:off x="409575" y="274796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Malaysia Securities Exchange Berhad ("MSE") on cum entitlement basis according to the Rules of the MSE.</a:t>
          </a:r>
        </a:p>
      </xdr:txBody>
    </xdr:sp>
    <xdr:clientData/>
  </xdr:twoCellAnchor>
  <xdr:twoCellAnchor>
    <xdr:from>
      <xdr:col>2</xdr:col>
      <xdr:colOff>342900</xdr:colOff>
      <xdr:row>113</xdr:row>
      <xdr:rowOff>9525</xdr:rowOff>
    </xdr:from>
    <xdr:to>
      <xdr:col>7</xdr:col>
      <xdr:colOff>152400</xdr:colOff>
      <xdr:row>116</xdr:row>
      <xdr:rowOff>0</xdr:rowOff>
    </xdr:to>
    <xdr:sp>
      <xdr:nvSpPr>
        <xdr:cNvPr id="93" name="TextBox 139"/>
        <xdr:cNvSpPr txBox="1">
          <a:spLocks noChangeArrowheads="1"/>
        </xdr:cNvSpPr>
      </xdr:nvSpPr>
      <xdr:spPr>
        <a:xfrm>
          <a:off x="752475" y="16221075"/>
          <a:ext cx="5819775" cy="4191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Up to RM169 million nominal value of Class A3, 2½-year ICULS being the issue of additional ICULS as compensation in place of interest in cash on the outstanding Class A1 and Class A2, 8-year ICULS.</a:t>
          </a:r>
        </a:p>
      </xdr:txBody>
    </xdr:sp>
    <xdr:clientData/>
  </xdr:twoCellAnchor>
  <xdr:twoCellAnchor>
    <xdr:from>
      <xdr:col>2</xdr:col>
      <xdr:colOff>276225</xdr:colOff>
      <xdr:row>116</xdr:row>
      <xdr:rowOff>0</xdr:rowOff>
    </xdr:from>
    <xdr:to>
      <xdr:col>8</xdr:col>
      <xdr:colOff>0</xdr:colOff>
      <xdr:row>116</xdr:row>
      <xdr:rowOff>0</xdr:rowOff>
    </xdr:to>
    <xdr:sp>
      <xdr:nvSpPr>
        <xdr:cNvPr id="94" name="TextBox 141"/>
        <xdr:cNvSpPr txBox="1">
          <a:spLocks noChangeArrowheads="1"/>
        </xdr:cNvSpPr>
      </xdr:nvSpPr>
      <xdr:spPr>
        <a:xfrm>
          <a:off x="685800" y="16640175"/>
          <a:ext cx="591502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257175</xdr:colOff>
      <xdr:row>116</xdr:row>
      <xdr:rowOff>0</xdr:rowOff>
    </xdr:from>
    <xdr:to>
      <xdr:col>7</xdr:col>
      <xdr:colOff>171450</xdr:colOff>
      <xdr:row>116</xdr:row>
      <xdr:rowOff>0</xdr:rowOff>
    </xdr:to>
    <xdr:sp>
      <xdr:nvSpPr>
        <xdr:cNvPr id="95" name="TextBox 142"/>
        <xdr:cNvSpPr txBox="1">
          <a:spLocks noChangeArrowheads="1"/>
        </xdr:cNvSpPr>
      </xdr:nvSpPr>
      <xdr:spPr>
        <a:xfrm>
          <a:off x="666750" y="16640175"/>
          <a:ext cx="592455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116</xdr:row>
      <xdr:rowOff>0</xdr:rowOff>
    </xdr:from>
    <xdr:to>
      <xdr:col>7</xdr:col>
      <xdr:colOff>161925</xdr:colOff>
      <xdr:row>122</xdr:row>
      <xdr:rowOff>38100</xdr:rowOff>
    </xdr:to>
    <xdr:sp>
      <xdr:nvSpPr>
        <xdr:cNvPr id="96" name="TextBox 143"/>
        <xdr:cNvSpPr txBox="1">
          <a:spLocks noChangeArrowheads="1"/>
        </xdr:cNvSpPr>
      </xdr:nvSpPr>
      <xdr:spPr>
        <a:xfrm>
          <a:off x="409575" y="16640175"/>
          <a:ext cx="6172200" cy="9906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details of the settlement are contained in the announcement by the Company on 16 January 2004 and the Company's Circular to Shareholders dated 12 October 2004.  MUIB had on 24 March 2004 obtained the approval of the Securities Commission ("SC") for the settlement. The settlement has been approved by shareholders of MUIB and of the Company on 30 September 2004 and 28 October 2004 respectively. As part of the arrangement, on 30 December 2004, MUIB issued RM1,285 million nominal value of ICULS to Syahdu Pinta Berhad (formerly known as Syahdu Pinta Sdn Bhd) ("SPB"), a subsidiary of the Company, as settlement.</a:t>
          </a:r>
        </a:p>
      </xdr:txBody>
    </xdr:sp>
    <xdr:clientData/>
  </xdr:twoCellAnchor>
  <xdr:twoCellAnchor>
    <xdr:from>
      <xdr:col>2</xdr:col>
      <xdr:colOff>28575</xdr:colOff>
      <xdr:row>137</xdr:row>
      <xdr:rowOff>0</xdr:rowOff>
    </xdr:from>
    <xdr:to>
      <xdr:col>7</xdr:col>
      <xdr:colOff>142875</xdr:colOff>
      <xdr:row>145</xdr:row>
      <xdr:rowOff>57150</xdr:rowOff>
    </xdr:to>
    <xdr:sp>
      <xdr:nvSpPr>
        <xdr:cNvPr id="97" name="TextBox 149"/>
        <xdr:cNvSpPr txBox="1">
          <a:spLocks noChangeArrowheads="1"/>
        </xdr:cNvSpPr>
      </xdr:nvSpPr>
      <xdr:spPr>
        <a:xfrm>
          <a:off x="438150" y="19821525"/>
          <a:ext cx="6124575" cy="13335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1 July 2004, the Company proposed to undertake a private placement of up to 81,345,000 new ordinary shares of RM0.50 each representing 10% of the existing issued and paid-up share capital of the Company ("Private Placement II"). The Private Placement II is to raise additional working capital for the Company and its subsidiaries. The SC, vide its letter dated 28 July 2004, has approved the Private Placement II. During the period from 5 October 2004 to 15 October 2004, the Company has issued placement shares comprising 26,560,000 new ordinary shares of RM0.50 each at placement price of RM0.50 per ordinary share pursuant to the Private Placement II. The Company has written to seek SC's approval for an extension of time to 28 January 2006 to fully place out the placement shares. </a:t>
          </a:r>
        </a:p>
      </xdr:txBody>
    </xdr:sp>
    <xdr:clientData/>
  </xdr:twoCellAnchor>
  <xdr:oneCellAnchor>
    <xdr:from>
      <xdr:col>1</xdr:col>
      <xdr:colOff>180975</xdr:colOff>
      <xdr:row>226</xdr:row>
      <xdr:rowOff>9525</xdr:rowOff>
    </xdr:from>
    <xdr:ext cx="6153150" cy="438150"/>
    <xdr:sp>
      <xdr:nvSpPr>
        <xdr:cNvPr id="98" name="Text 14"/>
        <xdr:cNvSpPr txBox="1">
          <a:spLocks noChangeArrowheads="1"/>
        </xdr:cNvSpPr>
      </xdr:nvSpPr>
      <xdr:spPr>
        <a:xfrm>
          <a:off x="400050" y="33042225"/>
          <a:ext cx="6153150"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proceeds from the Private Placement I as mentioned in Note 8 (b) above amounted to RM36,975,000 and the utilisation are as follows :</a:t>
          </a:r>
        </a:p>
      </xdr:txBody>
    </xdr:sp>
    <xdr:clientData/>
  </xdr:oneCellAnchor>
  <xdr:twoCellAnchor>
    <xdr:from>
      <xdr:col>1</xdr:col>
      <xdr:colOff>180975</xdr:colOff>
      <xdr:row>190</xdr:row>
      <xdr:rowOff>0</xdr:rowOff>
    </xdr:from>
    <xdr:to>
      <xdr:col>7</xdr:col>
      <xdr:colOff>152400</xdr:colOff>
      <xdr:row>190</xdr:row>
      <xdr:rowOff>0</xdr:rowOff>
    </xdr:to>
    <xdr:sp>
      <xdr:nvSpPr>
        <xdr:cNvPr id="99" name="TextBox 152"/>
        <xdr:cNvSpPr txBox="1">
          <a:spLocks noChangeArrowheads="1"/>
        </xdr:cNvSpPr>
      </xdr:nvSpPr>
      <xdr:spPr>
        <a:xfrm>
          <a:off x="400050" y="27479625"/>
          <a:ext cx="6172200" cy="0"/>
        </a:xfrm>
        <a:prstGeom prst="rect">
          <a:avLst/>
        </a:prstGeom>
        <a:noFill/>
        <a:ln w="19050" cmpd="sng">
          <a:noFill/>
        </a:ln>
      </xdr:spPr>
      <xdr:txBody>
        <a:bodyPr vertOverflow="clip" wrap="square"/>
        <a:p>
          <a:pPr algn="just">
            <a:defRPr/>
          </a:pPr>
          <a:r>
            <a:rPr lang="en-US" cap="none" sz="1000" b="0" i="0" u="none" baseline="0">
              <a:latin typeface="Arial"/>
              <a:ea typeface="Arial"/>
              <a:cs typeface="Arial"/>
            </a:rPr>
            <a:t>Securities deposited into the Depositor's Securities Account before 12.30 p.m. on                           in respect of securities exempted from mandatory deposit ; and 
Securities transferred into the Depositor's Securities Account before 4.00 p.m. on                            in respect of ordinary transfers ; and
Securities bought on Bursa Malaysia Securities Berhad on cum entitlement basis according to the Rules of Bursa Malaysia Securities Berhad.</a:t>
          </a:r>
        </a:p>
      </xdr:txBody>
    </xdr:sp>
    <xdr:clientData/>
  </xdr:twoCellAnchor>
  <xdr:oneCellAnchor>
    <xdr:from>
      <xdr:col>1</xdr:col>
      <xdr:colOff>180975</xdr:colOff>
      <xdr:row>239</xdr:row>
      <xdr:rowOff>9525</xdr:rowOff>
    </xdr:from>
    <xdr:ext cx="6153150" cy="438150"/>
    <xdr:sp>
      <xdr:nvSpPr>
        <xdr:cNvPr id="100" name="Text 14"/>
        <xdr:cNvSpPr txBox="1">
          <a:spLocks noChangeArrowheads="1"/>
        </xdr:cNvSpPr>
      </xdr:nvSpPr>
      <xdr:spPr>
        <a:xfrm>
          <a:off x="400050" y="34966275"/>
          <a:ext cx="6153150"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proceeds from the Private Placement II as mentioned in Note 8 (c) above amounted to RM13,280,000 and the utilisation are as follows :</a:t>
          </a:r>
        </a:p>
      </xdr:txBody>
    </xdr:sp>
    <xdr:clientData/>
  </xdr:oneCellAnchor>
  <xdr:twoCellAnchor>
    <xdr:from>
      <xdr:col>2</xdr:col>
      <xdr:colOff>0</xdr:colOff>
      <xdr:row>81</xdr:row>
      <xdr:rowOff>0</xdr:rowOff>
    </xdr:from>
    <xdr:to>
      <xdr:col>8</xdr:col>
      <xdr:colOff>0</xdr:colOff>
      <xdr:row>84</xdr:row>
      <xdr:rowOff>0</xdr:rowOff>
    </xdr:to>
    <xdr:sp>
      <xdr:nvSpPr>
        <xdr:cNvPr id="101" name="Text 50"/>
        <xdr:cNvSpPr txBox="1">
          <a:spLocks noChangeArrowheads="1"/>
        </xdr:cNvSpPr>
      </xdr:nvSpPr>
      <xdr:spPr>
        <a:xfrm>
          <a:off x="409575" y="11982450"/>
          <a:ext cx="6191250" cy="352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purchases and disposals of quoted securities for the financial year ended 31 December 2004 are 
as follows :-
</a:t>
          </a:r>
        </a:p>
      </xdr:txBody>
    </xdr:sp>
    <xdr:clientData/>
  </xdr:twoCellAnchor>
  <xdr:twoCellAnchor>
    <xdr:from>
      <xdr:col>2</xdr:col>
      <xdr:colOff>28575</xdr:colOff>
      <xdr:row>146</xdr:row>
      <xdr:rowOff>9525</xdr:rowOff>
    </xdr:from>
    <xdr:to>
      <xdr:col>8</xdr:col>
      <xdr:colOff>0</xdr:colOff>
      <xdr:row>151</xdr:row>
      <xdr:rowOff>0</xdr:rowOff>
    </xdr:to>
    <xdr:sp>
      <xdr:nvSpPr>
        <xdr:cNvPr id="102" name="TextBox 176"/>
        <xdr:cNvSpPr txBox="1">
          <a:spLocks noChangeArrowheads="1"/>
        </xdr:cNvSpPr>
      </xdr:nvSpPr>
      <xdr:spPr>
        <a:xfrm>
          <a:off x="438150" y="21240750"/>
          <a:ext cx="6162675" cy="771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7 January 2005, Lembaran Megah Sdn Bhd, a wholly-owned subsidiary company, disposed its entire shareholding of 82,303,000 ordinary shares of RM 1.00 each representing 22.3% of the issued and paid-up share capital of Chemical Company of Malaysia Berhad ("CCM") for a total gross consideration of RM193.4 million. With the disposal, CCM ceases to be an associated company of the Group.
</a:t>
          </a:r>
        </a:p>
      </xdr:txBody>
    </xdr:sp>
    <xdr:clientData/>
  </xdr:twoCellAnchor>
  <xdr:twoCellAnchor>
    <xdr:from>
      <xdr:col>2</xdr:col>
      <xdr:colOff>19050</xdr:colOff>
      <xdr:row>123</xdr:row>
      <xdr:rowOff>9525</xdr:rowOff>
    </xdr:from>
    <xdr:to>
      <xdr:col>8</xdr:col>
      <xdr:colOff>0</xdr:colOff>
      <xdr:row>131</xdr:row>
      <xdr:rowOff>28575</xdr:rowOff>
    </xdr:to>
    <xdr:sp>
      <xdr:nvSpPr>
        <xdr:cNvPr id="103" name="TextBox 178"/>
        <xdr:cNvSpPr txBox="1">
          <a:spLocks noChangeArrowheads="1"/>
        </xdr:cNvSpPr>
      </xdr:nvSpPr>
      <xdr:spPr>
        <a:xfrm>
          <a:off x="428625" y="17745075"/>
          <a:ext cx="6172200" cy="11144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31 January 2005, the Company announced the winding-up of SPB by way of members' voluntary winding-up. </a:t>
          </a:r>
          <a:r>
            <a:rPr lang="en-US" cap="none" sz="1000" b="0" i="0" u="none" baseline="0">
              <a:latin typeface="Arial"/>
              <a:ea typeface="Arial"/>
              <a:cs typeface="Arial"/>
            </a:rPr>
            <a:t>The members' voluntary winding-up of SPB constitutes part of the process under the arrangement of the settlement to distribute the ICULS issued by MUIB to the shareholders of SPB at no cost to them. The shareholders of SPB comprise substantially entitled shareholders of the Company who were eligible and have received the Class A preference shares of SPB pursuant to the special dividend-in-specie declared on 23 November 2004 and paid on 28 December 2004 by the Company. 
</a:t>
          </a:r>
          <a:r>
            <a:rPr lang="en-US" cap="none" sz="7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L92"/>
  <sheetViews>
    <sheetView showGridLines="0" tabSelected="1" workbookViewId="0" topLeftCell="B1">
      <selection activeCell="B1" sqref="B1"/>
    </sheetView>
  </sheetViews>
  <sheetFormatPr defaultColWidth="9.140625" defaultRowHeight="12.75"/>
  <cols>
    <col min="1" max="1" width="2.8515625" style="4" customWidth="1"/>
    <col min="2" max="2" width="35.7109375" style="4" customWidth="1"/>
    <col min="3" max="3" width="2.57421875" style="4" customWidth="1"/>
    <col min="4" max="4" width="14.8515625" style="4" customWidth="1"/>
    <col min="5" max="5" width="2.8515625" style="4" customWidth="1"/>
    <col min="6" max="6" width="14.7109375" style="3" customWidth="1"/>
    <col min="7" max="7" width="3.421875" style="3" customWidth="1"/>
    <col min="8" max="8" width="14.57421875" style="4" customWidth="1"/>
    <col min="9" max="9" width="2.7109375" style="4" customWidth="1"/>
    <col min="10" max="10" width="13.8515625" style="4" customWidth="1"/>
    <col min="11" max="11" width="2.57421875" style="4" customWidth="1"/>
    <col min="12" max="12" width="1.28515625" style="4" customWidth="1"/>
    <col min="13" max="16384" width="9.140625" style="4" customWidth="1"/>
  </cols>
  <sheetData>
    <row r="1" ht="12.75"/>
    <row r="2" ht="12.75"/>
    <row r="3" ht="12.75"/>
    <row r="4" ht="12.75"/>
    <row r="5" spans="1:12" s="1" customFormat="1" ht="15.75">
      <c r="A5" s="188" t="s">
        <v>38</v>
      </c>
      <c r="B5" s="188"/>
      <c r="C5" s="188"/>
      <c r="D5" s="188"/>
      <c r="E5" s="188"/>
      <c r="F5" s="188"/>
      <c r="G5" s="188"/>
      <c r="H5" s="188"/>
      <c r="I5" s="188"/>
      <c r="J5" s="188"/>
      <c r="K5" s="188"/>
      <c r="L5" s="107"/>
    </row>
    <row r="6" spans="1:12" ht="12.75" customHeight="1">
      <c r="A6" s="189" t="s">
        <v>126</v>
      </c>
      <c r="B6" s="189"/>
      <c r="C6" s="189"/>
      <c r="D6" s="189"/>
      <c r="E6" s="189"/>
      <c r="F6" s="189"/>
      <c r="G6" s="189"/>
      <c r="H6" s="189"/>
      <c r="I6" s="189"/>
      <c r="J6" s="189"/>
      <c r="K6" s="189"/>
      <c r="L6" s="31"/>
    </row>
    <row r="7" spans="1:12" ht="12.75" customHeight="1">
      <c r="A7" s="189" t="s">
        <v>127</v>
      </c>
      <c r="B7" s="189"/>
      <c r="C7" s="189"/>
      <c r="D7" s="189"/>
      <c r="E7" s="189"/>
      <c r="F7" s="189"/>
      <c r="G7" s="189"/>
      <c r="H7" s="189"/>
      <c r="I7" s="189"/>
      <c r="J7" s="189"/>
      <c r="K7" s="189"/>
      <c r="L7" s="31"/>
    </row>
    <row r="8" spans="1:12" s="63" customFormat="1" ht="15.75" customHeight="1">
      <c r="A8" s="188" t="s">
        <v>128</v>
      </c>
      <c r="B8" s="188"/>
      <c r="C8" s="188"/>
      <c r="D8" s="188"/>
      <c r="E8" s="188"/>
      <c r="F8" s="188"/>
      <c r="G8" s="188"/>
      <c r="H8" s="188"/>
      <c r="I8" s="188"/>
      <c r="J8" s="188"/>
      <c r="K8" s="188"/>
      <c r="L8" s="106"/>
    </row>
    <row r="9" spans="1:12" s="63" customFormat="1" ht="15.75" customHeight="1">
      <c r="A9" s="188" t="s">
        <v>197</v>
      </c>
      <c r="B9" s="188"/>
      <c r="C9" s="188"/>
      <c r="D9" s="188"/>
      <c r="E9" s="188"/>
      <c r="F9" s="188"/>
      <c r="G9" s="188"/>
      <c r="H9" s="188"/>
      <c r="I9" s="188"/>
      <c r="J9" s="188"/>
      <c r="K9" s="188"/>
      <c r="L9" s="106"/>
    </row>
    <row r="10" spans="1:12" s="63" customFormat="1" ht="15.75" customHeight="1">
      <c r="A10" s="108"/>
      <c r="B10" s="108"/>
      <c r="C10" s="108"/>
      <c r="E10" s="110" t="s">
        <v>132</v>
      </c>
      <c r="F10" s="108"/>
      <c r="G10" s="108"/>
      <c r="H10" s="108"/>
      <c r="I10" s="108"/>
      <c r="J10" s="108"/>
      <c r="K10" s="108"/>
      <c r="L10" s="106"/>
    </row>
    <row r="11" spans="1:12" s="63" customFormat="1" ht="6" customHeight="1">
      <c r="A11" s="108"/>
      <c r="B11" s="108"/>
      <c r="C11" s="108"/>
      <c r="E11" s="110"/>
      <c r="F11" s="108"/>
      <c r="G11" s="108"/>
      <c r="H11" s="108"/>
      <c r="I11" s="108"/>
      <c r="J11" s="108"/>
      <c r="K11" s="108"/>
      <c r="L11" s="106"/>
    </row>
    <row r="13" ht="15.75">
      <c r="B13" s="1" t="s">
        <v>93</v>
      </c>
    </row>
    <row r="14" ht="15.75">
      <c r="B14" s="1" t="s">
        <v>228</v>
      </c>
    </row>
    <row r="15" ht="6.75" customHeight="1"/>
    <row r="16" spans="7:10" ht="7.5" customHeight="1">
      <c r="G16" s="21"/>
      <c r="H16" s="190"/>
      <c r="I16" s="190"/>
      <c r="J16" s="190"/>
    </row>
    <row r="17" spans="4:10" ht="12.75" customHeight="1">
      <c r="D17" s="187" t="s">
        <v>198</v>
      </c>
      <c r="E17" s="187"/>
      <c r="F17" s="187"/>
      <c r="G17" s="5"/>
      <c r="H17" s="105" t="s">
        <v>199</v>
      </c>
      <c r="I17" s="104"/>
      <c r="J17" s="104"/>
    </row>
    <row r="18" spans="6:10" ht="6.75" customHeight="1">
      <c r="F18" s="35"/>
      <c r="G18" s="5"/>
      <c r="H18" s="91"/>
      <c r="I18" s="89"/>
      <c r="J18" s="89"/>
    </row>
    <row r="19" spans="4:10" ht="13.5" customHeight="1">
      <c r="D19" s="114" t="s">
        <v>201</v>
      </c>
      <c r="E19" s="22"/>
      <c r="F19" s="114" t="s">
        <v>200</v>
      </c>
      <c r="G19" s="21"/>
      <c r="H19" s="114" t="s">
        <v>201</v>
      </c>
      <c r="I19" s="22"/>
      <c r="J19" s="114" t="s">
        <v>200</v>
      </c>
    </row>
    <row r="20" spans="4:10" ht="13.5" customHeight="1">
      <c r="D20" s="92"/>
      <c r="E20" s="22"/>
      <c r="F20" s="92"/>
      <c r="G20" s="21"/>
      <c r="H20" s="92"/>
      <c r="I20" s="22"/>
      <c r="J20" s="92" t="s">
        <v>210</v>
      </c>
    </row>
    <row r="21" spans="4:10" ht="12.75">
      <c r="D21" s="5" t="s">
        <v>39</v>
      </c>
      <c r="E21" s="23"/>
      <c r="F21" s="5" t="s">
        <v>39</v>
      </c>
      <c r="G21" s="21"/>
      <c r="H21" s="5" t="s">
        <v>39</v>
      </c>
      <c r="I21" s="23"/>
      <c r="J21" s="5" t="s">
        <v>40</v>
      </c>
    </row>
    <row r="23" spans="2:11" ht="12.75">
      <c r="B23" s="4" t="s">
        <v>0</v>
      </c>
      <c r="D23" s="50">
        <v>95539</v>
      </c>
      <c r="E23" s="22"/>
      <c r="F23" s="50">
        <v>98748</v>
      </c>
      <c r="G23" s="23"/>
      <c r="H23" s="7">
        <v>352987</v>
      </c>
      <c r="I23" s="22"/>
      <c r="J23" s="7">
        <v>395802</v>
      </c>
      <c r="K23" s="22"/>
    </row>
    <row r="24" spans="4:11" ht="12.75">
      <c r="D24" s="50"/>
      <c r="E24" s="22"/>
      <c r="F24" s="50"/>
      <c r="G24" s="23"/>
      <c r="H24" s="7"/>
      <c r="I24" s="22"/>
      <c r="J24" s="7"/>
      <c r="K24" s="22"/>
    </row>
    <row r="25" spans="2:11" ht="12.75">
      <c r="B25" s="4" t="s">
        <v>95</v>
      </c>
      <c r="D25" s="50">
        <v>70</v>
      </c>
      <c r="E25" s="22"/>
      <c r="F25" s="50">
        <v>538</v>
      </c>
      <c r="G25" s="23"/>
      <c r="H25" s="7">
        <v>1784</v>
      </c>
      <c r="I25" s="22"/>
      <c r="J25" s="7">
        <v>4422</v>
      </c>
      <c r="K25" s="22"/>
    </row>
    <row r="26" spans="4:11" ht="12.75">
      <c r="D26" s="50"/>
      <c r="E26" s="22"/>
      <c r="F26" s="50"/>
      <c r="G26" s="23"/>
      <c r="H26" s="7"/>
      <c r="I26" s="22"/>
      <c r="J26" s="7"/>
      <c r="K26" s="22"/>
    </row>
    <row r="27" spans="2:11" ht="12.75">
      <c r="B27" s="4" t="s">
        <v>94</v>
      </c>
      <c r="D27" s="50">
        <v>-99487</v>
      </c>
      <c r="E27" s="22"/>
      <c r="F27" s="50">
        <v>-90045</v>
      </c>
      <c r="G27" s="23"/>
      <c r="H27" s="7">
        <v>-355259</v>
      </c>
      <c r="I27" s="22"/>
      <c r="J27" s="7">
        <v>-351298</v>
      </c>
      <c r="K27" s="22"/>
    </row>
    <row r="28" spans="4:10" ht="12.75">
      <c r="D28" s="23"/>
      <c r="E28" s="22"/>
      <c r="F28" s="28"/>
      <c r="G28" s="23"/>
      <c r="H28" s="22"/>
      <c r="I28" s="22"/>
      <c r="J28" s="27"/>
    </row>
    <row r="29" spans="4:10" ht="8.25" customHeight="1">
      <c r="D29" s="25"/>
      <c r="F29" s="27"/>
      <c r="H29" s="7"/>
      <c r="J29" s="26"/>
    </row>
    <row r="30" spans="2:10" ht="12.75">
      <c r="B30" s="4" t="s">
        <v>193</v>
      </c>
      <c r="D30" s="24">
        <f>SUM(D23:D28)</f>
        <v>-3878</v>
      </c>
      <c r="E30" s="24"/>
      <c r="F30" s="24">
        <f>SUM(F23:F28)</f>
        <v>9241</v>
      </c>
      <c r="G30" s="24"/>
      <c r="H30" s="24">
        <f>SUM(H23:H28)</f>
        <v>-488</v>
      </c>
      <c r="I30" s="24"/>
      <c r="J30" s="24">
        <f>SUM(J23:J28)</f>
        <v>48926</v>
      </c>
    </row>
    <row r="31" spans="4:10" ht="12.75">
      <c r="D31" s="24"/>
      <c r="E31" s="24"/>
      <c r="F31" s="24"/>
      <c r="G31" s="24"/>
      <c r="H31" s="24"/>
      <c r="I31" s="24"/>
      <c r="J31" s="24"/>
    </row>
    <row r="32" spans="2:10" ht="12.75">
      <c r="B32" s="4" t="s">
        <v>248</v>
      </c>
      <c r="D32" s="24"/>
      <c r="E32" s="24"/>
      <c r="F32" s="24"/>
      <c r="G32" s="24"/>
      <c r="H32" s="24"/>
      <c r="I32" s="24"/>
      <c r="J32" s="24"/>
    </row>
    <row r="33" spans="4:11" ht="6.75" customHeight="1">
      <c r="D33" s="172"/>
      <c r="E33" s="157"/>
      <c r="F33" s="157"/>
      <c r="G33" s="157"/>
      <c r="H33" s="157"/>
      <c r="I33" s="157"/>
      <c r="J33" s="157"/>
      <c r="K33" s="158"/>
    </row>
    <row r="34" spans="2:11" ht="12.75">
      <c r="B34" s="4" t="s">
        <v>251</v>
      </c>
      <c r="C34" s="2"/>
      <c r="D34" s="169">
        <f>H34</f>
        <v>-1056158</v>
      </c>
      <c r="E34" s="181"/>
      <c r="F34" s="28" t="s">
        <v>247</v>
      </c>
      <c r="G34" s="28"/>
      <c r="H34" s="182">
        <v>-1056158</v>
      </c>
      <c r="I34" s="181"/>
      <c r="J34" s="28" t="s">
        <v>247</v>
      </c>
      <c r="K34" s="160"/>
    </row>
    <row r="35" spans="2:11" ht="12.75">
      <c r="B35" s="4" t="s">
        <v>253</v>
      </c>
      <c r="C35" s="2"/>
      <c r="D35" s="159"/>
      <c r="E35" s="170"/>
      <c r="F35" s="163"/>
      <c r="G35" s="163"/>
      <c r="H35" s="171"/>
      <c r="I35" s="170"/>
      <c r="J35" s="163"/>
      <c r="K35" s="160"/>
    </row>
    <row r="36" spans="2:11" ht="12.75">
      <c r="B36" s="4" t="s">
        <v>254</v>
      </c>
      <c r="C36" s="2"/>
      <c r="D36" s="159"/>
      <c r="E36" s="170"/>
      <c r="F36" s="163"/>
      <c r="G36" s="163"/>
      <c r="H36" s="171"/>
      <c r="I36" s="170"/>
      <c r="J36" s="163"/>
      <c r="K36" s="160"/>
    </row>
    <row r="37" spans="2:11" ht="12.75">
      <c r="B37" s="4" t="s">
        <v>275</v>
      </c>
      <c r="C37" s="2"/>
      <c r="D37" s="159"/>
      <c r="E37" s="170"/>
      <c r="F37" s="163"/>
      <c r="G37" s="163"/>
      <c r="H37" s="171"/>
      <c r="I37" s="170"/>
      <c r="J37" s="163"/>
      <c r="K37" s="160"/>
    </row>
    <row r="38" spans="2:11" ht="12.75">
      <c r="B38" s="4" t="s">
        <v>276</v>
      </c>
      <c r="C38" s="2"/>
      <c r="D38" s="162"/>
      <c r="E38" s="163"/>
      <c r="F38" s="163"/>
      <c r="G38" s="163"/>
      <c r="H38" s="163"/>
      <c r="I38" s="163"/>
      <c r="J38" s="163"/>
      <c r="K38" s="160"/>
    </row>
    <row r="39" spans="2:11" ht="12.75">
      <c r="B39" s="4" t="s">
        <v>277</v>
      </c>
      <c r="C39" s="2"/>
      <c r="D39" s="164"/>
      <c r="E39" s="165"/>
      <c r="F39" s="5"/>
      <c r="G39" s="5"/>
      <c r="H39" s="165"/>
      <c r="I39" s="165"/>
      <c r="J39" s="165"/>
      <c r="K39" s="160"/>
    </row>
    <row r="40" spans="4:11" ht="4.5" customHeight="1">
      <c r="D40" s="166"/>
      <c r="E40" s="28"/>
      <c r="F40" s="28"/>
      <c r="G40" s="28"/>
      <c r="H40" s="28"/>
      <c r="I40" s="28"/>
      <c r="J40" s="28"/>
      <c r="K40" s="160"/>
    </row>
    <row r="41" spans="2:11" ht="12.75">
      <c r="B41" s="4" t="s">
        <v>252</v>
      </c>
      <c r="D41" s="169">
        <f>H41</f>
        <v>-10145</v>
      </c>
      <c r="E41" s="28"/>
      <c r="F41" s="28">
        <v>-2687</v>
      </c>
      <c r="G41" s="28"/>
      <c r="H41" s="28">
        <v>-10145</v>
      </c>
      <c r="I41" s="28"/>
      <c r="J41" s="28">
        <v>-591</v>
      </c>
      <c r="K41" s="160"/>
    </row>
    <row r="42" spans="4:11" ht="5.25" customHeight="1">
      <c r="D42" s="167"/>
      <c r="E42" s="168"/>
      <c r="F42" s="168"/>
      <c r="G42" s="168"/>
      <c r="H42" s="168"/>
      <c r="I42" s="168"/>
      <c r="J42" s="168"/>
      <c r="K42" s="161"/>
    </row>
    <row r="43" spans="4:10" ht="5.25" customHeight="1">
      <c r="D43" s="50"/>
      <c r="E43" s="28"/>
      <c r="F43" s="28"/>
      <c r="G43" s="28"/>
      <c r="H43" s="28"/>
      <c r="I43" s="28"/>
      <c r="J43" s="28"/>
    </row>
    <row r="44" spans="4:10" ht="12.75">
      <c r="D44" s="50">
        <f>SUM(D34:D43)</f>
        <v>-1066303</v>
      </c>
      <c r="E44" s="28"/>
      <c r="F44" s="28">
        <f>SUM(F41:F43)</f>
        <v>-2687</v>
      </c>
      <c r="G44" s="28"/>
      <c r="H44" s="28">
        <f>SUM(H34:H43)</f>
        <v>-1066303</v>
      </c>
      <c r="I44" s="28"/>
      <c r="J44" s="28">
        <f>SUM(J41:J43)</f>
        <v>-591</v>
      </c>
    </row>
    <row r="45" spans="4:10" ht="12.75">
      <c r="D45" s="24"/>
      <c r="E45" s="24"/>
      <c r="F45" s="24"/>
      <c r="G45" s="24"/>
      <c r="H45" s="24"/>
      <c r="I45" s="24"/>
      <c r="J45" s="24"/>
    </row>
    <row r="46" spans="2:10" ht="12.75" customHeight="1">
      <c r="B46" s="4" t="s">
        <v>1</v>
      </c>
      <c r="D46" s="24">
        <f>H46+13567</f>
        <v>-4499</v>
      </c>
      <c r="E46" s="24"/>
      <c r="F46" s="24">
        <v>-4068</v>
      </c>
      <c r="G46" s="24"/>
      <c r="H46" s="24">
        <f>-17822+-244</f>
        <v>-18066</v>
      </c>
      <c r="I46" s="24"/>
      <c r="J46" s="24">
        <v>-16863</v>
      </c>
    </row>
    <row r="47" spans="4:10" ht="6.75" customHeight="1">
      <c r="D47" s="24"/>
      <c r="E47" s="24"/>
      <c r="F47" s="24"/>
      <c r="G47" s="24"/>
      <c r="H47" s="24"/>
      <c r="I47" s="24"/>
      <c r="J47" s="24"/>
    </row>
    <row r="48" spans="2:10" ht="12.75">
      <c r="B48" s="4" t="s">
        <v>2</v>
      </c>
      <c r="D48" s="24"/>
      <c r="E48" s="24"/>
      <c r="F48" s="24"/>
      <c r="G48" s="24"/>
      <c r="H48" s="7"/>
      <c r="I48" s="24"/>
      <c r="J48" s="7"/>
    </row>
    <row r="49" spans="2:10" ht="12.75">
      <c r="B49" s="4" t="s">
        <v>249</v>
      </c>
      <c r="D49" s="7">
        <f>H49-17279</f>
        <v>-49023</v>
      </c>
      <c r="E49" s="28"/>
      <c r="F49" s="7">
        <v>-8568</v>
      </c>
      <c r="G49" s="24"/>
      <c r="H49" s="123">
        <v>-31744</v>
      </c>
      <c r="I49" s="124"/>
      <c r="J49" s="123">
        <v>-24514</v>
      </c>
    </row>
    <row r="50" spans="2:10" ht="4.5" customHeight="1">
      <c r="B50" s="12"/>
      <c r="D50" s="7"/>
      <c r="E50" s="28"/>
      <c r="F50" s="7"/>
      <c r="G50" s="24"/>
      <c r="H50" s="7"/>
      <c r="I50" s="24"/>
      <c r="J50" s="7"/>
    </row>
    <row r="51" spans="4:10" ht="8.25" customHeight="1">
      <c r="D51" s="24"/>
      <c r="E51" s="24"/>
      <c r="F51" s="24"/>
      <c r="G51" s="24"/>
      <c r="H51" s="24"/>
      <c r="I51" s="24"/>
      <c r="J51" s="24"/>
    </row>
    <row r="52" spans="2:10" ht="12.75">
      <c r="B52" s="4" t="s">
        <v>194</v>
      </c>
      <c r="D52" s="24">
        <f>D30+D44+D46+D49</f>
        <v>-1123703</v>
      </c>
      <c r="E52" s="24"/>
      <c r="F52" s="24">
        <f>F30+F44+F46+F49</f>
        <v>-6082</v>
      </c>
      <c r="G52" s="24"/>
      <c r="H52" s="24">
        <f>H30+H44+H46+H49</f>
        <v>-1116601</v>
      </c>
      <c r="I52" s="24"/>
      <c r="J52" s="24">
        <f>J30+J44+J46+J49</f>
        <v>6958</v>
      </c>
    </row>
    <row r="53" spans="4:10" ht="5.25" customHeight="1">
      <c r="D53" s="24"/>
      <c r="E53" s="24"/>
      <c r="F53" s="24"/>
      <c r="G53" s="24"/>
      <c r="H53" s="24"/>
      <c r="I53" s="24"/>
      <c r="J53" s="24"/>
    </row>
    <row r="54" spans="2:10" ht="12.75">
      <c r="B54" s="4" t="s">
        <v>20</v>
      </c>
      <c r="D54" s="7">
        <f>H54-2953</f>
        <v>-1735</v>
      </c>
      <c r="E54" s="28"/>
      <c r="F54" s="7">
        <v>100</v>
      </c>
      <c r="G54" s="28"/>
      <c r="H54" s="7">
        <v>1218</v>
      </c>
      <c r="I54" s="24"/>
      <c r="J54" s="7">
        <v>-10420</v>
      </c>
    </row>
    <row r="55" spans="4:10" ht="8.25" customHeight="1">
      <c r="D55" s="24"/>
      <c r="E55" s="24"/>
      <c r="F55" s="24"/>
      <c r="G55" s="24"/>
      <c r="H55" s="24"/>
      <c r="I55" s="24"/>
      <c r="J55" s="24"/>
    </row>
    <row r="56" spans="2:10" ht="12.75">
      <c r="B56" s="4" t="s">
        <v>229</v>
      </c>
      <c r="D56" s="24">
        <f>SUM(D52:D54)</f>
        <v>-1125438</v>
      </c>
      <c r="E56" s="24"/>
      <c r="F56" s="24">
        <f>SUM(F52:F54)</f>
        <v>-5982</v>
      </c>
      <c r="G56" s="24"/>
      <c r="H56" s="24">
        <f>SUM(H52:H54)</f>
        <v>-1115383</v>
      </c>
      <c r="I56" s="24"/>
      <c r="J56" s="24">
        <f>SUM(J52:J54)</f>
        <v>-3462</v>
      </c>
    </row>
    <row r="57" spans="4:10" ht="6" customHeight="1">
      <c r="D57" s="24"/>
      <c r="E57" s="24"/>
      <c r="F57" s="24"/>
      <c r="G57" s="24"/>
      <c r="H57" s="24"/>
      <c r="I57" s="24"/>
      <c r="J57" s="24"/>
    </row>
    <row r="58" spans="2:10" ht="12.75">
      <c r="B58" s="4" t="s">
        <v>41</v>
      </c>
      <c r="D58" s="7">
        <f>H58+910</f>
        <v>-280</v>
      </c>
      <c r="E58" s="24"/>
      <c r="F58" s="7">
        <v>-1054</v>
      </c>
      <c r="G58" s="24"/>
      <c r="H58" s="7">
        <v>-1190</v>
      </c>
      <c r="I58" s="24"/>
      <c r="J58" s="7">
        <v>-2097</v>
      </c>
    </row>
    <row r="59" spans="4:10" ht="6.75" customHeight="1">
      <c r="D59" s="7"/>
      <c r="E59" s="24"/>
      <c r="F59" s="28"/>
      <c r="G59" s="24"/>
      <c r="H59" s="7"/>
      <c r="I59" s="24"/>
      <c r="J59" s="28"/>
    </row>
    <row r="60" spans="4:10" ht="6" customHeight="1">
      <c r="D60" s="24"/>
      <c r="E60" s="24"/>
      <c r="F60" s="24"/>
      <c r="G60" s="24"/>
      <c r="H60" s="24"/>
      <c r="I60" s="24"/>
      <c r="J60" s="24"/>
    </row>
    <row r="61" spans="2:10" ht="12.75">
      <c r="B61" s="4" t="s">
        <v>232</v>
      </c>
      <c r="D61" s="24">
        <f>SUM(D56:D58)</f>
        <v>-1125718</v>
      </c>
      <c r="E61" s="24"/>
      <c r="F61" s="24">
        <f>SUM(F56:F58)</f>
        <v>-7036</v>
      </c>
      <c r="G61" s="24"/>
      <c r="H61" s="24">
        <f>SUM(H56:H58)</f>
        <v>-1116573</v>
      </c>
      <c r="I61" s="24"/>
      <c r="J61" s="24">
        <f>SUM(J56:J58)</f>
        <v>-5559</v>
      </c>
    </row>
    <row r="62" spans="4:10" ht="5.25" customHeight="1">
      <c r="D62" s="29"/>
      <c r="E62" s="29"/>
      <c r="F62" s="29"/>
      <c r="G62" s="29"/>
      <c r="H62" s="29"/>
      <c r="I62" s="29"/>
      <c r="J62" s="29"/>
    </row>
    <row r="63" spans="4:10" ht="12.75">
      <c r="D63" s="6"/>
      <c r="E63" s="6"/>
      <c r="F63" s="6"/>
      <c r="G63" s="6"/>
      <c r="H63" s="6"/>
      <c r="I63" s="6"/>
      <c r="J63" s="6"/>
    </row>
    <row r="64" spans="2:10" ht="12.75">
      <c r="B64" s="4" t="s">
        <v>230</v>
      </c>
      <c r="D64" s="10"/>
      <c r="E64" s="6"/>
      <c r="F64" s="10"/>
      <c r="G64" s="10"/>
      <c r="H64" s="6"/>
      <c r="I64" s="6"/>
      <c r="J64" s="24"/>
    </row>
    <row r="65" spans="4:10" ht="9.75" customHeight="1">
      <c r="D65" s="10"/>
      <c r="E65" s="6"/>
      <c r="F65" s="10"/>
      <c r="G65" s="10"/>
      <c r="H65" s="6"/>
      <c r="I65" s="6"/>
      <c r="J65" s="24"/>
    </row>
    <row r="66" spans="2:10" ht="12.75">
      <c r="B66" s="4" t="s">
        <v>152</v>
      </c>
      <c r="D66" s="183">
        <f>D61/838260.87*100</f>
        <v>-134.2920849925871</v>
      </c>
      <c r="E66" s="33"/>
      <c r="F66" s="30">
        <v>-0.95</v>
      </c>
      <c r="G66" s="34"/>
      <c r="H66" s="184">
        <f>H61/795339.891*100</f>
        <v>-140.3894124556114</v>
      </c>
      <c r="I66" s="33"/>
      <c r="J66" s="55">
        <v>-0.75</v>
      </c>
    </row>
    <row r="67" spans="2:7" ht="8.25" customHeight="1">
      <c r="B67" s="31"/>
      <c r="F67" s="4"/>
      <c r="G67" s="4"/>
    </row>
    <row r="68" spans="4:10" ht="5.25" customHeight="1">
      <c r="D68" s="32"/>
      <c r="E68" s="33"/>
      <c r="F68" s="32"/>
      <c r="G68" s="34"/>
      <c r="H68" s="33"/>
      <c r="I68" s="33"/>
      <c r="J68" s="32"/>
    </row>
    <row r="69" spans="2:10" ht="12.75">
      <c r="B69" s="4" t="s">
        <v>153</v>
      </c>
      <c r="D69" s="32" t="s">
        <v>5</v>
      </c>
      <c r="E69" s="33"/>
      <c r="F69" s="32" t="s">
        <v>5</v>
      </c>
      <c r="G69" s="34"/>
      <c r="H69" s="32" t="s">
        <v>5</v>
      </c>
      <c r="I69" s="33"/>
      <c r="J69" s="32" t="s">
        <v>5</v>
      </c>
    </row>
    <row r="70" ht="6.75" customHeight="1">
      <c r="J70" s="26"/>
    </row>
    <row r="71" ht="12.75">
      <c r="J71" s="8"/>
    </row>
    <row r="72" spans="2:10" ht="12.75">
      <c r="B72" s="186" t="s">
        <v>259</v>
      </c>
      <c r="J72" s="8"/>
    </row>
    <row r="73" spans="1:10" ht="16.5" customHeight="1">
      <c r="A73" s="185"/>
      <c r="J73" s="8"/>
    </row>
    <row r="74" ht="12.75">
      <c r="J74" s="8"/>
    </row>
    <row r="75" ht="12.75">
      <c r="J75" s="8"/>
    </row>
    <row r="76" ht="12.75">
      <c r="J76" s="8"/>
    </row>
    <row r="77" ht="10.5" customHeight="1">
      <c r="J77" s="8"/>
    </row>
    <row r="78" ht="6" customHeight="1">
      <c r="J78" s="8"/>
    </row>
    <row r="79" ht="6" customHeight="1">
      <c r="J79" s="8"/>
    </row>
    <row r="80" ht="6" customHeight="1">
      <c r="J80" s="8"/>
    </row>
    <row r="81" ht="6" customHeight="1">
      <c r="J81" s="8"/>
    </row>
    <row r="82" ht="12.75">
      <c r="J82" s="8"/>
    </row>
    <row r="83" spans="2:10" ht="12.75">
      <c r="B83" s="4" t="s">
        <v>269</v>
      </c>
      <c r="J83" s="8"/>
    </row>
    <row r="84" ht="12.75">
      <c r="J84" s="8"/>
    </row>
    <row r="85" ht="12.75">
      <c r="J85" s="8"/>
    </row>
    <row r="86" ht="12.75">
      <c r="J86" s="8"/>
    </row>
    <row r="87" ht="12.75">
      <c r="J87" s="8"/>
    </row>
    <row r="88" ht="12.75">
      <c r="J88" s="8"/>
    </row>
    <row r="89" spans="1:10" ht="15.75" customHeight="1">
      <c r="A89" s="8"/>
      <c r="J89" s="8"/>
    </row>
    <row r="90" ht="12.75">
      <c r="J90" s="8"/>
    </row>
    <row r="91" ht="12.75">
      <c r="J91" s="8"/>
    </row>
    <row r="92" ht="12.75">
      <c r="J92" s="8"/>
    </row>
  </sheetData>
  <mergeCells count="7">
    <mergeCell ref="D17:F17"/>
    <mergeCell ref="A8:K8"/>
    <mergeCell ref="A9:K9"/>
    <mergeCell ref="A5:K5"/>
    <mergeCell ref="A6:K6"/>
    <mergeCell ref="A7:K7"/>
    <mergeCell ref="H16:J16"/>
  </mergeCells>
  <printOptions/>
  <pageMargins left="0.42" right="0.32" top="0.38" bottom="0.07" header="0.42" footer="0.236220472440945"/>
  <pageSetup horizontalDpi="600" verticalDpi="600" orientation="portrait" paperSize="9" scale="85" r:id="rId4"/>
  <drawing r:id="rId3"/>
  <legacyDrawing r:id="rId2"/>
  <oleObjects>
    <oleObject progId="Paint.Picture" shapeId="1662941" r:id="rId1"/>
  </oleObjects>
</worksheet>
</file>

<file path=xl/worksheets/sheet2.xml><?xml version="1.0" encoding="utf-8"?>
<worksheet xmlns="http://schemas.openxmlformats.org/spreadsheetml/2006/main" xmlns:r="http://schemas.openxmlformats.org/officeDocument/2006/relationships">
  <dimension ref="B8:I95"/>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9.57421875" style="4" customWidth="1"/>
    <col min="5" max="5" width="14.7109375" style="4" customWidth="1"/>
    <col min="6" max="6" width="13.00390625" style="4" customWidth="1"/>
    <col min="7" max="7" width="14.7109375" style="11" customWidth="1"/>
    <col min="8" max="16384" width="9.140625" style="4" customWidth="1"/>
  </cols>
  <sheetData>
    <row r="1" ht="12.75"/>
    <row r="2" ht="12.75"/>
    <row r="3" ht="9" customHeight="1"/>
    <row r="4" ht="6" customHeight="1"/>
    <row r="5" ht="6" customHeight="1"/>
    <row r="6" ht="6" customHeight="1"/>
    <row r="7" ht="6" customHeight="1"/>
    <row r="8" ht="15.75">
      <c r="B8" s="1" t="s">
        <v>79</v>
      </c>
    </row>
    <row r="9" ht="15.75">
      <c r="B9" s="1" t="s">
        <v>202</v>
      </c>
    </row>
    <row r="10" spans="3:9" ht="6.75" customHeight="1">
      <c r="C10" s="35"/>
      <c r="E10" s="5"/>
      <c r="F10" s="14"/>
      <c r="G10" s="36"/>
      <c r="I10" s="14"/>
    </row>
    <row r="11" spans="3:9" ht="9" customHeight="1">
      <c r="C11" s="37"/>
      <c r="E11" s="5"/>
      <c r="G11" s="37"/>
      <c r="I11" s="14"/>
    </row>
    <row r="12" spans="3:9" ht="13.5" customHeight="1">
      <c r="C12" s="37"/>
      <c r="E12" s="5"/>
      <c r="G12" s="37"/>
      <c r="I12" s="14"/>
    </row>
    <row r="13" spans="3:7" ht="12.75">
      <c r="C13" s="37"/>
      <c r="E13" s="38"/>
      <c r="G13" s="38"/>
    </row>
    <row r="14" spans="3:7" ht="12.75" customHeight="1">
      <c r="C14" s="37"/>
      <c r="E14" s="5"/>
      <c r="G14" s="37"/>
    </row>
    <row r="15" spans="3:7" ht="9" customHeight="1">
      <c r="C15" s="39"/>
      <c r="E15" s="49"/>
      <c r="F15" s="3"/>
      <c r="G15" s="37"/>
    </row>
    <row r="16" ht="6.75" customHeight="1">
      <c r="I16" s="15"/>
    </row>
    <row r="17" spans="2:7" ht="12.75">
      <c r="B17" s="12"/>
      <c r="C17" s="4" t="s">
        <v>6</v>
      </c>
      <c r="E17" s="10">
        <v>55713</v>
      </c>
      <c r="G17" s="10">
        <v>45349</v>
      </c>
    </row>
    <row r="18" spans="2:7" ht="6" customHeight="1">
      <c r="B18" s="12"/>
      <c r="E18" s="6"/>
      <c r="G18" s="6"/>
    </row>
    <row r="19" spans="2:7" ht="12.75">
      <c r="B19" s="12"/>
      <c r="C19" s="4" t="s">
        <v>36</v>
      </c>
      <c r="E19" s="6">
        <v>230874</v>
      </c>
      <c r="G19" s="6">
        <v>328901</v>
      </c>
    </row>
    <row r="20" spans="2:7" ht="6" customHeight="1">
      <c r="B20" s="12"/>
      <c r="E20" s="6"/>
      <c r="G20" s="6"/>
    </row>
    <row r="21" spans="2:7" ht="12.75">
      <c r="B21" s="12"/>
      <c r="C21" s="4" t="s">
        <v>7</v>
      </c>
      <c r="E21" s="6">
        <v>119733</v>
      </c>
      <c r="G21" s="6">
        <v>119513</v>
      </c>
    </row>
    <row r="22" spans="2:7" ht="6" customHeight="1">
      <c r="B22" s="12"/>
      <c r="E22" s="6"/>
      <c r="G22" s="6"/>
    </row>
    <row r="23" spans="2:7" ht="11.25" customHeight="1">
      <c r="B23" s="12"/>
      <c r="C23" s="4" t="s">
        <v>8</v>
      </c>
      <c r="E23" s="6">
        <v>63557</v>
      </c>
      <c r="G23" s="6">
        <v>63557</v>
      </c>
    </row>
    <row r="24" spans="2:7" ht="6" customHeight="1">
      <c r="B24" s="12"/>
      <c r="E24" s="6"/>
      <c r="G24" s="6"/>
    </row>
    <row r="25" spans="2:7" ht="12.75">
      <c r="B25" s="12"/>
      <c r="C25" s="4" t="s">
        <v>159</v>
      </c>
      <c r="E25" s="6">
        <v>4984</v>
      </c>
      <c r="G25" s="6">
        <v>4984</v>
      </c>
    </row>
    <row r="26" spans="2:7" ht="6" customHeight="1">
      <c r="B26" s="12"/>
      <c r="E26" s="6"/>
      <c r="G26" s="6"/>
    </row>
    <row r="27" spans="2:7" ht="12.75">
      <c r="B27" s="12"/>
      <c r="C27" s="122" t="s">
        <v>156</v>
      </c>
      <c r="E27" s="6">
        <v>3940</v>
      </c>
      <c r="G27" s="6">
        <v>2722</v>
      </c>
    </row>
    <row r="28" spans="2:5" ht="6.75" customHeight="1">
      <c r="B28" s="12"/>
      <c r="E28" s="6"/>
    </row>
    <row r="29" spans="2:5" ht="12.75">
      <c r="B29" s="12"/>
      <c r="C29" s="4" t="s">
        <v>9</v>
      </c>
      <c r="E29" s="6"/>
    </row>
    <row r="30" spans="2:7" ht="6" customHeight="1">
      <c r="B30" s="12"/>
      <c r="E30" s="40"/>
      <c r="G30" s="41"/>
    </row>
    <row r="31" spans="2:7" ht="12.75">
      <c r="B31" s="12"/>
      <c r="C31" s="4" t="s">
        <v>10</v>
      </c>
      <c r="E31" s="42">
        <v>52794</v>
      </c>
      <c r="G31" s="42">
        <v>46462</v>
      </c>
    </row>
    <row r="32" spans="2:7" ht="12.75">
      <c r="B32" s="12"/>
      <c r="C32" s="4" t="s">
        <v>96</v>
      </c>
      <c r="E32" s="42">
        <v>59003</v>
      </c>
      <c r="G32" s="42">
        <v>53726</v>
      </c>
    </row>
    <row r="33" spans="2:7" ht="12.75">
      <c r="B33" s="12"/>
      <c r="C33" s="4" t="s">
        <v>97</v>
      </c>
      <c r="E33" s="42"/>
      <c r="G33" s="42"/>
    </row>
    <row r="34" spans="2:7" ht="12.75">
      <c r="B34" s="12"/>
      <c r="C34" s="4" t="s">
        <v>98</v>
      </c>
      <c r="E34" s="42">
        <v>0</v>
      </c>
      <c r="G34" s="42">
        <v>1022976</v>
      </c>
    </row>
    <row r="35" spans="2:7" ht="12.75">
      <c r="B35" s="12"/>
      <c r="C35" s="4" t="s">
        <v>219</v>
      </c>
      <c r="E35" s="42">
        <v>10380</v>
      </c>
      <c r="G35" s="42">
        <v>0</v>
      </c>
    </row>
    <row r="36" spans="2:7" ht="12.75">
      <c r="B36" s="12"/>
      <c r="C36" s="4" t="s">
        <v>99</v>
      </c>
      <c r="E36" s="42">
        <v>15592</v>
      </c>
      <c r="G36" s="42">
        <v>6690</v>
      </c>
    </row>
    <row r="37" spans="2:7" ht="12.75">
      <c r="B37" s="12"/>
      <c r="C37" s="4" t="s">
        <v>100</v>
      </c>
      <c r="E37" s="42">
        <v>340019</v>
      </c>
      <c r="G37" s="42">
        <v>333471</v>
      </c>
    </row>
    <row r="38" spans="2:7" ht="12.75" customHeight="1">
      <c r="B38" s="12"/>
      <c r="E38" s="71">
        <f>SUM(E31:E37)</f>
        <v>477788</v>
      </c>
      <c r="G38" s="71">
        <f>SUM(G31:G37)</f>
        <v>1463325</v>
      </c>
    </row>
    <row r="39" spans="2:7" ht="12.75">
      <c r="B39" s="12"/>
      <c r="C39" s="4" t="s">
        <v>11</v>
      </c>
      <c r="E39" s="40"/>
      <c r="G39" s="41"/>
    </row>
    <row r="40" spans="2:7" ht="4.5" customHeight="1">
      <c r="B40" s="12"/>
      <c r="E40" s="42"/>
      <c r="G40" s="43"/>
    </row>
    <row r="41" spans="2:7" ht="12.75">
      <c r="B41" s="12"/>
      <c r="C41" s="4" t="s">
        <v>101</v>
      </c>
      <c r="E41" s="42">
        <v>58937</v>
      </c>
      <c r="G41" s="42">
        <f>45073</f>
        <v>45073</v>
      </c>
    </row>
    <row r="42" spans="2:7" ht="12.75">
      <c r="B42" s="12"/>
      <c r="C42" s="4" t="s">
        <v>102</v>
      </c>
      <c r="E42" s="42">
        <v>381325</v>
      </c>
      <c r="G42" s="42">
        <v>379222</v>
      </c>
    </row>
    <row r="43" spans="2:7" ht="12.75">
      <c r="B43" s="12"/>
      <c r="C43" s="4" t="s">
        <v>103</v>
      </c>
      <c r="E43" s="42">
        <v>1222</v>
      </c>
      <c r="G43" s="42">
        <v>3230</v>
      </c>
    </row>
    <row r="44" spans="2:7" ht="12.75">
      <c r="B44" s="12"/>
      <c r="C44" s="4" t="s">
        <v>104</v>
      </c>
      <c r="E44" s="42">
        <v>3115</v>
      </c>
      <c r="G44" s="42">
        <v>5013</v>
      </c>
    </row>
    <row r="45" spans="2:7" ht="6" customHeight="1">
      <c r="B45" s="12"/>
      <c r="E45" s="42"/>
      <c r="G45" s="42"/>
    </row>
    <row r="46" spans="2:7" ht="12.75">
      <c r="B46" s="12"/>
      <c r="E46" s="71">
        <v>444599</v>
      </c>
      <c r="G46" s="71">
        <f>SUM(G40:G45)</f>
        <v>432538</v>
      </c>
    </row>
    <row r="47" spans="2:5" ht="6" customHeight="1">
      <c r="B47" s="12"/>
      <c r="E47" s="6"/>
    </row>
    <row r="48" spans="2:7" ht="12.75">
      <c r="B48" s="12"/>
      <c r="C48" s="4" t="s">
        <v>12</v>
      </c>
      <c r="E48" s="44">
        <f>+E38-E46</f>
        <v>33189</v>
      </c>
      <c r="G48" s="44">
        <f>+G38-G46</f>
        <v>1030787</v>
      </c>
    </row>
    <row r="49" spans="2:7" ht="8.25" customHeight="1">
      <c r="B49" s="12"/>
      <c r="E49" s="47"/>
      <c r="G49" s="47"/>
    </row>
    <row r="50" spans="2:7" ht="13.5" thickBot="1">
      <c r="B50" s="12"/>
      <c r="E50" s="45">
        <f>E48+E17+E19+E21+E23+E27+E25</f>
        <v>511990</v>
      </c>
      <c r="G50" s="125">
        <f>G48+G17+G19+G21+G23+G25+G27</f>
        <v>1595813</v>
      </c>
    </row>
    <row r="51" spans="2:5" ht="4.5" customHeight="1">
      <c r="B51" s="12"/>
      <c r="E51" s="6"/>
    </row>
    <row r="52" spans="2:5" ht="12.75">
      <c r="B52" s="12"/>
      <c r="C52" s="4" t="s">
        <v>49</v>
      </c>
      <c r="E52" s="6"/>
    </row>
    <row r="53" spans="2:5" ht="6.75" customHeight="1">
      <c r="B53" s="12"/>
      <c r="E53" s="6"/>
    </row>
    <row r="54" spans="2:7" ht="12.75">
      <c r="B54" s="12"/>
      <c r="C54" s="4" t="s">
        <v>13</v>
      </c>
      <c r="E54" s="6">
        <v>420005</v>
      </c>
      <c r="G54" s="6">
        <v>369750</v>
      </c>
    </row>
    <row r="55" spans="2:7" ht="6" customHeight="1">
      <c r="B55" s="12"/>
      <c r="E55" s="6"/>
      <c r="G55" s="6"/>
    </row>
    <row r="56" spans="2:7" ht="12.75">
      <c r="B56" s="46"/>
      <c r="C56" s="4" t="s">
        <v>14</v>
      </c>
      <c r="E56" s="9">
        <v>60469</v>
      </c>
      <c r="G56" s="9">
        <v>1193446</v>
      </c>
    </row>
    <row r="57" spans="2:7" ht="7.5" customHeight="1">
      <c r="B57" s="12"/>
      <c r="E57" s="7"/>
      <c r="G57" s="47"/>
    </row>
    <row r="58" spans="2:7" ht="12.75" customHeight="1">
      <c r="B58" s="12"/>
      <c r="C58" s="4" t="s">
        <v>122</v>
      </c>
      <c r="E58" s="7">
        <f>SUM(E54:E56)</f>
        <v>480474</v>
      </c>
      <c r="G58" s="47">
        <f>SUM(G54:G56)</f>
        <v>1563196</v>
      </c>
    </row>
    <row r="59" spans="2:7" ht="5.25" customHeight="1">
      <c r="B59" s="12"/>
      <c r="E59" s="7"/>
      <c r="G59" s="47"/>
    </row>
    <row r="60" spans="2:7" ht="12.75">
      <c r="B60" s="46"/>
      <c r="C60" s="4" t="s">
        <v>15</v>
      </c>
      <c r="E60" s="6">
        <v>26881</v>
      </c>
      <c r="G60" s="6">
        <v>25708</v>
      </c>
    </row>
    <row r="61" spans="2:7" ht="8.25" customHeight="1">
      <c r="B61" s="46"/>
      <c r="E61" s="6"/>
      <c r="G61" s="6"/>
    </row>
    <row r="62" spans="2:7" ht="12.75" customHeight="1">
      <c r="B62" s="46"/>
      <c r="C62" s="4" t="s">
        <v>50</v>
      </c>
      <c r="E62" s="6">
        <v>4635</v>
      </c>
      <c r="G62" s="6">
        <v>6909</v>
      </c>
    </row>
    <row r="63" spans="2:7" ht="5.25" customHeight="1">
      <c r="B63" s="46"/>
      <c r="E63" s="9"/>
      <c r="G63" s="44"/>
    </row>
    <row r="64" spans="2:7" ht="7.5" customHeight="1">
      <c r="B64" s="46"/>
      <c r="E64" s="7"/>
      <c r="G64" s="47"/>
    </row>
    <row r="65" spans="2:7" ht="13.5" thickBot="1">
      <c r="B65" s="46"/>
      <c r="E65" s="45">
        <f>SUM(E58:E62)</f>
        <v>511990</v>
      </c>
      <c r="G65" s="45">
        <f>SUM(G58:G62)</f>
        <v>1595813</v>
      </c>
    </row>
    <row r="66" spans="2:7" ht="6.75" customHeight="1">
      <c r="B66" s="46"/>
      <c r="E66" s="47"/>
      <c r="G66" s="47"/>
    </row>
    <row r="67" spans="2:7" ht="12.75">
      <c r="B67" s="46"/>
      <c r="E67" s="39" t="s">
        <v>144</v>
      </c>
      <c r="F67" s="2"/>
      <c r="G67" s="39" t="s">
        <v>144</v>
      </c>
    </row>
    <row r="68" ht="6.75" customHeight="1">
      <c r="B68" s="46"/>
    </row>
    <row r="69" spans="2:7" ht="14.25" customHeight="1">
      <c r="B69" s="46"/>
      <c r="C69" s="4" t="s">
        <v>145</v>
      </c>
      <c r="E69" s="48">
        <f>(E58-E23-E25-E27)/(420005*2)</f>
        <v>0.4857001702360686</v>
      </c>
      <c r="F69" s="174"/>
      <c r="G69" s="48">
        <v>2.02</v>
      </c>
    </row>
    <row r="70" spans="2:7" ht="8.25" customHeight="1">
      <c r="B70" s="46"/>
      <c r="E70" s="48"/>
      <c r="F70" s="174"/>
      <c r="G70" s="48"/>
    </row>
    <row r="71" spans="2:7" ht="14.25">
      <c r="B71" s="46"/>
      <c r="C71" s="186" t="s">
        <v>250</v>
      </c>
      <c r="E71" s="48"/>
      <c r="F71" s="174"/>
      <c r="G71" s="48"/>
    </row>
    <row r="72" spans="2:7" ht="11.25" customHeight="1">
      <c r="B72" s="12"/>
      <c r="D72" s="16"/>
      <c r="E72" s="13"/>
      <c r="G72" s="48"/>
    </row>
    <row r="73" spans="2:5" ht="11.25" customHeight="1">
      <c r="B73" s="175"/>
      <c r="D73" s="16"/>
      <c r="E73" s="13"/>
    </row>
    <row r="74" spans="2:5" ht="11.25" customHeight="1">
      <c r="B74" s="12"/>
      <c r="D74" s="16"/>
      <c r="E74" s="13"/>
    </row>
    <row r="75" spans="2:5" ht="11.25" customHeight="1">
      <c r="B75" s="12"/>
      <c r="D75" s="16"/>
      <c r="E75" s="13"/>
    </row>
    <row r="76" spans="2:5" ht="12.75" customHeight="1">
      <c r="B76" s="175"/>
      <c r="D76" s="16"/>
      <c r="E76" s="13"/>
    </row>
    <row r="77" spans="2:5" ht="11.25" customHeight="1">
      <c r="B77" s="12"/>
      <c r="D77" s="16"/>
      <c r="E77" s="13"/>
    </row>
    <row r="78" spans="2:5" ht="11.25" customHeight="1">
      <c r="B78" s="12"/>
      <c r="D78" s="16"/>
      <c r="E78" s="13"/>
    </row>
    <row r="79" spans="2:5" ht="11.25" customHeight="1">
      <c r="B79" s="12"/>
      <c r="D79" s="16"/>
      <c r="E79" s="13"/>
    </row>
    <row r="80" spans="2:5" ht="11.25" customHeight="1">
      <c r="B80" s="12"/>
      <c r="D80" s="16"/>
      <c r="E80" s="13"/>
    </row>
    <row r="81" spans="2:5" ht="11.25" customHeight="1">
      <c r="B81" s="12"/>
      <c r="D81" s="16"/>
      <c r="E81" s="13"/>
    </row>
    <row r="82" spans="2:5" ht="11.25" customHeight="1">
      <c r="B82" s="12"/>
      <c r="D82" s="16"/>
      <c r="E82" s="13"/>
    </row>
    <row r="83" spans="2:5" ht="11.25" customHeight="1">
      <c r="B83" s="12"/>
      <c r="D83" s="16"/>
      <c r="E83" s="13"/>
    </row>
    <row r="84" spans="2:5" ht="11.25" customHeight="1">
      <c r="B84" s="12"/>
      <c r="D84" s="16"/>
      <c r="E84" s="13"/>
    </row>
    <row r="85" spans="2:5" ht="11.25" customHeight="1">
      <c r="B85" s="12"/>
      <c r="D85" s="16"/>
      <c r="E85" s="13"/>
    </row>
    <row r="86" spans="2:5" ht="11.25" customHeight="1">
      <c r="B86" s="12"/>
      <c r="D86" s="16"/>
      <c r="E86" s="13"/>
    </row>
    <row r="87" ht="12.75">
      <c r="B87" s="12"/>
    </row>
    <row r="88" ht="12.75">
      <c r="B88" s="12"/>
    </row>
    <row r="89" ht="12.75">
      <c r="B89" s="12"/>
    </row>
    <row r="90" ht="12.75">
      <c r="B90" s="12"/>
    </row>
    <row r="91" ht="12.75">
      <c r="B91" s="12"/>
    </row>
    <row r="92" ht="12.75">
      <c r="B92" s="12"/>
    </row>
    <row r="93" ht="12.75">
      <c r="B93" s="12"/>
    </row>
    <row r="94" ht="12.75">
      <c r="B94" s="12"/>
    </row>
    <row r="95" ht="12.75">
      <c r="B95" s="12"/>
    </row>
  </sheetData>
  <printOptions/>
  <pageMargins left="0.75" right="0.5" top="0.32" bottom="0.51" header="0.25" footer="0.26"/>
  <pageSetup horizontalDpi="600" verticalDpi="600" orientation="portrait" paperSize="9" scale="85"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B7:J46"/>
  <sheetViews>
    <sheetView showGridLines="0" workbookViewId="0" topLeftCell="A1">
      <selection activeCell="A1" sqref="A1"/>
    </sheetView>
  </sheetViews>
  <sheetFormatPr defaultColWidth="9.140625" defaultRowHeight="12.75"/>
  <cols>
    <col min="1" max="1" width="1.8515625" style="4" customWidth="1"/>
    <col min="2" max="2" width="2.140625" style="4" customWidth="1"/>
    <col min="3" max="3" width="40.7109375" style="4" customWidth="1"/>
    <col min="4" max="4" width="1.8515625" style="4" customWidth="1"/>
    <col min="5" max="5" width="15.00390625" style="11" bestFit="1" customWidth="1"/>
    <col min="6" max="6" width="11.28125" style="11" customWidth="1"/>
    <col min="7" max="7" width="1.57421875" style="4" customWidth="1"/>
    <col min="8" max="8" width="14.421875" style="11" customWidth="1"/>
    <col min="9" max="9" width="1.57421875" style="4" customWidth="1"/>
    <col min="10" max="10" width="11.00390625" style="11" customWidth="1"/>
    <col min="11" max="16384" width="9.140625" style="4" customWidth="1"/>
  </cols>
  <sheetData>
    <row r="1" ht="12.75"/>
    <row r="2" ht="12.75"/>
    <row r="3" ht="12.75"/>
    <row r="4" ht="12.75"/>
    <row r="5" ht="16.5" customHeight="1"/>
    <row r="6" ht="16.5" customHeight="1"/>
    <row r="7" ht="15.75">
      <c r="B7" s="1" t="s">
        <v>47</v>
      </c>
    </row>
    <row r="8" ht="15.75">
      <c r="B8" s="1" t="s">
        <v>233</v>
      </c>
    </row>
    <row r="9" ht="15">
      <c r="B9" s="63"/>
    </row>
    <row r="10" spans="2:10" ht="16.5" customHeight="1">
      <c r="B10" s="62"/>
      <c r="E10" s="39"/>
      <c r="F10" s="90"/>
      <c r="G10" s="22"/>
      <c r="H10" s="64" t="s">
        <v>139</v>
      </c>
      <c r="I10" s="22"/>
      <c r="J10" s="47"/>
    </row>
    <row r="11" spans="5:10" ht="16.5" customHeight="1">
      <c r="E11" s="65"/>
      <c r="F11" s="191" t="s">
        <v>120</v>
      </c>
      <c r="G11" s="191"/>
      <c r="H11" s="64" t="s">
        <v>255</v>
      </c>
      <c r="I11" s="8"/>
      <c r="J11" s="65"/>
    </row>
    <row r="12" spans="5:10" ht="16.5" customHeight="1">
      <c r="E12" s="67" t="s">
        <v>43</v>
      </c>
      <c r="F12" s="191" t="s">
        <v>121</v>
      </c>
      <c r="G12" s="191"/>
      <c r="H12" s="64" t="s">
        <v>256</v>
      </c>
      <c r="I12" s="8"/>
      <c r="J12" s="65"/>
    </row>
    <row r="13" spans="5:10" ht="16.5" customHeight="1">
      <c r="E13" s="67" t="s">
        <v>44</v>
      </c>
      <c r="F13" s="66" t="s">
        <v>14</v>
      </c>
      <c r="G13" s="8"/>
      <c r="H13" s="64" t="s">
        <v>257</v>
      </c>
      <c r="I13" s="8"/>
      <c r="J13" s="64" t="s">
        <v>45</v>
      </c>
    </row>
    <row r="14" spans="5:10" s="3" customFormat="1" ht="16.5" customHeight="1">
      <c r="E14" s="67" t="s">
        <v>46</v>
      </c>
      <c r="F14" s="67" t="s">
        <v>46</v>
      </c>
      <c r="G14" s="8"/>
      <c r="H14" s="67" t="s">
        <v>46</v>
      </c>
      <c r="I14" s="8"/>
      <c r="J14" s="67" t="s">
        <v>46</v>
      </c>
    </row>
    <row r="15" spans="5:10" s="3" customFormat="1" ht="16.5" customHeight="1">
      <c r="E15" s="67"/>
      <c r="F15" s="67"/>
      <c r="G15" s="8"/>
      <c r="H15" s="67"/>
      <c r="I15" s="8"/>
      <c r="J15" s="67"/>
    </row>
    <row r="16" spans="5:10" s="3" customFormat="1" ht="12.75" customHeight="1">
      <c r="E16" s="67"/>
      <c r="F16" s="67"/>
      <c r="G16" s="8"/>
      <c r="H16" s="67"/>
      <c r="I16" s="8"/>
      <c r="J16" s="67"/>
    </row>
    <row r="17" spans="2:10" ht="12.75" customHeight="1">
      <c r="B17" s="4" t="s">
        <v>157</v>
      </c>
      <c r="E17" s="11">
        <v>369750</v>
      </c>
      <c r="F17" s="11">
        <v>585183</v>
      </c>
      <c r="G17" s="11"/>
      <c r="H17" s="11">
        <v>608263</v>
      </c>
      <c r="I17" s="11"/>
      <c r="J17" s="11">
        <f>SUM(E17:H17)</f>
        <v>1563196</v>
      </c>
    </row>
    <row r="18" spans="5:10" ht="6.75" customHeight="1">
      <c r="E18" s="47"/>
      <c r="F18" s="47"/>
      <c r="G18" s="68"/>
      <c r="H18" s="47"/>
      <c r="I18" s="68"/>
      <c r="J18" s="47"/>
    </row>
    <row r="19" spans="2:10" ht="16.5" customHeight="1">
      <c r="B19" s="4" t="s">
        <v>234</v>
      </c>
      <c r="E19" s="11">
        <f>36975+13280</f>
        <v>50255</v>
      </c>
      <c r="F19" s="11">
        <v>0</v>
      </c>
      <c r="G19" s="69"/>
      <c r="H19" s="11">
        <v>0</v>
      </c>
      <c r="I19" s="69"/>
      <c r="J19" s="11">
        <f>SUM(E19:H19)</f>
        <v>50255</v>
      </c>
    </row>
    <row r="20" spans="2:10" ht="16.5" customHeight="1">
      <c r="B20" s="4" t="s">
        <v>167</v>
      </c>
      <c r="E20" s="47">
        <v>0</v>
      </c>
      <c r="F20" s="47">
        <v>-369</v>
      </c>
      <c r="G20" s="68"/>
      <c r="H20" s="47">
        <v>0</v>
      </c>
      <c r="I20" s="68"/>
      <c r="J20" s="47">
        <f>SUM(E20:H20)</f>
        <v>-369</v>
      </c>
    </row>
    <row r="21" spans="2:10" ht="16.5" customHeight="1">
      <c r="B21" s="4" t="s">
        <v>140</v>
      </c>
      <c r="E21" s="47">
        <v>0</v>
      </c>
      <c r="F21" s="47">
        <v>7519</v>
      </c>
      <c r="G21" s="68"/>
      <c r="H21" s="47">
        <v>0</v>
      </c>
      <c r="I21" s="68"/>
      <c r="J21" s="47">
        <f>SUM(E21:H21)</f>
        <v>7519</v>
      </c>
    </row>
    <row r="22" ht="16.5" customHeight="1">
      <c r="B22" s="4" t="s">
        <v>235</v>
      </c>
    </row>
    <row r="23" spans="2:10" ht="16.5" customHeight="1">
      <c r="B23" s="133" t="s">
        <v>236</v>
      </c>
      <c r="E23" s="47">
        <v>0</v>
      </c>
      <c r="F23" s="47">
        <v>-4505</v>
      </c>
      <c r="G23" s="68"/>
      <c r="H23" s="47">
        <v>0</v>
      </c>
      <c r="I23" s="68"/>
      <c r="J23" s="11">
        <f>SUM(E23:H23)</f>
        <v>-4505</v>
      </c>
    </row>
    <row r="24" spans="2:10" ht="16.5" customHeight="1">
      <c r="B24" s="4" t="s">
        <v>232</v>
      </c>
      <c r="E24" s="11">
        <v>0</v>
      </c>
      <c r="F24" s="11">
        <v>0</v>
      </c>
      <c r="G24" s="69"/>
      <c r="H24" s="11">
        <f>'Income Statement '!$H$61</f>
        <v>-1116573</v>
      </c>
      <c r="I24" s="69"/>
      <c r="J24" s="11">
        <f>SUM(E24:H24)</f>
        <v>-1116573</v>
      </c>
    </row>
    <row r="25" spans="2:9" ht="16.5" customHeight="1">
      <c r="B25" s="4" t="s">
        <v>264</v>
      </c>
      <c r="G25" s="69"/>
      <c r="I25" s="69"/>
    </row>
    <row r="26" spans="2:10" ht="16.5" customHeight="1">
      <c r="B26" s="4" t="s">
        <v>265</v>
      </c>
      <c r="E26" s="11">
        <v>0</v>
      </c>
      <c r="F26" s="11">
        <v>0</v>
      </c>
      <c r="G26" s="69"/>
      <c r="H26" s="11">
        <v>-10649</v>
      </c>
      <c r="I26" s="69"/>
      <c r="J26" s="11">
        <f>SUM(E26:H26)</f>
        <v>-10649</v>
      </c>
    </row>
    <row r="27" spans="2:9" ht="16.5" customHeight="1">
      <c r="B27" s="4" t="s">
        <v>266</v>
      </c>
      <c r="G27" s="69"/>
      <c r="I27" s="69"/>
    </row>
    <row r="28" spans="2:9" ht="16.5" customHeight="1">
      <c r="B28" s="4" t="s">
        <v>267</v>
      </c>
      <c r="G28" s="69"/>
      <c r="I28" s="69"/>
    </row>
    <row r="29" spans="2:10" ht="16.5" customHeight="1">
      <c r="B29" s="4" t="s">
        <v>268</v>
      </c>
      <c r="E29" s="11">
        <v>0</v>
      </c>
      <c r="F29" s="11">
        <v>0</v>
      </c>
      <c r="G29" s="69"/>
      <c r="H29" s="11">
        <v>-8400</v>
      </c>
      <c r="I29" s="69"/>
      <c r="J29" s="11">
        <f>SUM(E29:H29)</f>
        <v>-8400</v>
      </c>
    </row>
    <row r="30" spans="7:9" ht="6.75" customHeight="1">
      <c r="G30" s="69"/>
      <c r="I30" s="69"/>
    </row>
    <row r="31" spans="2:10" ht="16.5" customHeight="1" thickBot="1">
      <c r="B31" s="4" t="s">
        <v>202</v>
      </c>
      <c r="C31" s="115"/>
      <c r="D31" s="12"/>
      <c r="E31" s="70">
        <f>SUM(E17:E29)</f>
        <v>420005</v>
      </c>
      <c r="F31" s="70">
        <f>SUM(F17:F29)</f>
        <v>587828</v>
      </c>
      <c r="G31" s="70">
        <f>+G17+SUM(G19:G25)</f>
        <v>0</v>
      </c>
      <c r="H31" s="70">
        <f>SUM(H17:H29)</f>
        <v>-527359</v>
      </c>
      <c r="I31" s="70"/>
      <c r="J31" s="70">
        <f>SUM(J17:J29)</f>
        <v>480474</v>
      </c>
    </row>
    <row r="32" spans="5:10" ht="16.5" customHeight="1">
      <c r="E32" s="4"/>
      <c r="F32" s="4"/>
      <c r="H32" s="4"/>
      <c r="J32" s="4"/>
    </row>
    <row r="33" spans="5:10" ht="16.5" customHeight="1">
      <c r="E33" s="4"/>
      <c r="F33" s="4"/>
      <c r="H33" s="4"/>
      <c r="J33" s="4"/>
    </row>
    <row r="34" spans="2:10" ht="16.5" customHeight="1">
      <c r="B34" s="2"/>
      <c r="E34" s="47"/>
      <c r="F34" s="47"/>
      <c r="G34" s="47"/>
      <c r="H34" s="47"/>
      <c r="I34" s="68"/>
      <c r="J34" s="47"/>
    </row>
    <row r="35" spans="2:10" ht="16.5" customHeight="1">
      <c r="B35" s="4" t="s">
        <v>138</v>
      </c>
      <c r="E35" s="11">
        <v>369750</v>
      </c>
      <c r="F35" s="11">
        <v>574907</v>
      </c>
      <c r="G35" s="11"/>
      <c r="H35" s="11">
        <v>620478</v>
      </c>
      <c r="I35" s="11"/>
      <c r="J35" s="11">
        <f>SUM(E35:H35)</f>
        <v>1565135</v>
      </c>
    </row>
    <row r="36" spans="7:9" ht="6.75" customHeight="1">
      <c r="G36" s="11"/>
      <c r="I36" s="11"/>
    </row>
    <row r="37" spans="2:10" ht="16.5" customHeight="1">
      <c r="B37" s="4" t="s">
        <v>140</v>
      </c>
      <c r="E37" s="47">
        <v>0</v>
      </c>
      <c r="F37" s="47">
        <v>8607</v>
      </c>
      <c r="G37" s="68"/>
      <c r="H37" s="47">
        <v>0</v>
      </c>
      <c r="I37" s="68"/>
      <c r="J37" s="11">
        <f>SUM(E37:H37)</f>
        <v>8607</v>
      </c>
    </row>
    <row r="38" spans="2:9" ht="16.5" customHeight="1">
      <c r="B38" s="4" t="s">
        <v>187</v>
      </c>
      <c r="E38" s="47"/>
      <c r="F38" s="47"/>
      <c r="G38" s="68"/>
      <c r="H38" s="47"/>
      <c r="I38" s="68"/>
    </row>
    <row r="39" spans="3:10" ht="16.5" customHeight="1">
      <c r="C39" s="4" t="s">
        <v>188</v>
      </c>
      <c r="E39" s="47">
        <v>0</v>
      </c>
      <c r="F39" s="47">
        <v>1669</v>
      </c>
      <c r="G39" s="68"/>
      <c r="H39" s="47">
        <v>0</v>
      </c>
      <c r="I39" s="68"/>
      <c r="J39" s="11">
        <f>SUM(E39:H39)</f>
        <v>1669</v>
      </c>
    </row>
    <row r="40" spans="2:10" ht="16.5" customHeight="1">
      <c r="B40" s="4" t="s">
        <v>232</v>
      </c>
      <c r="E40" s="11">
        <v>0</v>
      </c>
      <c r="F40" s="11">
        <v>0</v>
      </c>
      <c r="G40" s="69"/>
      <c r="H40" s="11">
        <v>-5559</v>
      </c>
      <c r="I40" s="69"/>
      <c r="J40" s="11">
        <f>SUM(E40:H40)</f>
        <v>-5559</v>
      </c>
    </row>
    <row r="41" spans="2:10" ht="16.5" customHeight="1">
      <c r="B41" s="4" t="s">
        <v>161</v>
      </c>
      <c r="E41" s="11">
        <v>0</v>
      </c>
      <c r="F41" s="11">
        <v>0</v>
      </c>
      <c r="G41" s="69"/>
      <c r="H41" s="11">
        <v>-6656</v>
      </c>
      <c r="I41" s="69"/>
      <c r="J41" s="11">
        <f>SUM(E41:H41)</f>
        <v>-6656</v>
      </c>
    </row>
    <row r="42" spans="7:9" ht="7.5" customHeight="1">
      <c r="G42" s="69"/>
      <c r="I42" s="69"/>
    </row>
    <row r="43" spans="2:10" ht="16.5" customHeight="1" thickBot="1">
      <c r="B43" s="4" t="s">
        <v>203</v>
      </c>
      <c r="D43" s="12"/>
      <c r="E43" s="70">
        <f>SUM(E35:E41)</f>
        <v>369750</v>
      </c>
      <c r="F43" s="70">
        <f>SUM(F35:F41)</f>
        <v>585183</v>
      </c>
      <c r="G43" s="70"/>
      <c r="H43" s="70">
        <f>SUM(H35:H41)</f>
        <v>608263</v>
      </c>
      <c r="I43" s="70"/>
      <c r="J43" s="70">
        <f>SUM(J35:J41)</f>
        <v>1563196</v>
      </c>
    </row>
    <row r="44" spans="5:10" ht="16.5" customHeight="1">
      <c r="E44" s="4"/>
      <c r="F44" s="4"/>
      <c r="H44" s="4"/>
      <c r="J44" s="4"/>
    </row>
    <row r="45" spans="2:10" ht="16.5" customHeight="1">
      <c r="B45" s="2"/>
      <c r="E45" s="47"/>
      <c r="F45" s="47"/>
      <c r="G45" s="47"/>
      <c r="H45" s="47"/>
      <c r="I45" s="68"/>
      <c r="J45" s="47"/>
    </row>
    <row r="46" spans="5:10" ht="18" customHeight="1">
      <c r="E46" s="4"/>
      <c r="F46" s="4"/>
      <c r="H46" s="4"/>
      <c r="J46" s="4"/>
    </row>
  </sheetData>
  <mergeCells count="2">
    <mergeCell ref="F12:G12"/>
    <mergeCell ref="F11:G11"/>
  </mergeCells>
  <printOptions/>
  <pageMargins left="0.59" right="0.19" top="0.46" bottom="0.51" header="0.23" footer="0.26"/>
  <pageSetup horizontalDpi="600" verticalDpi="600" orientation="portrait" paperSize="9" scale="94"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dimension ref="A7:N188"/>
  <sheetViews>
    <sheetView showGridLines="0" workbookViewId="0" topLeftCell="B1">
      <selection activeCell="B1" sqref="B1"/>
    </sheetView>
  </sheetViews>
  <sheetFormatPr defaultColWidth="9.140625" defaultRowHeight="12.75"/>
  <cols>
    <col min="1" max="1" width="7.140625" style="4" customWidth="1"/>
    <col min="2" max="2" width="2.421875" style="4" customWidth="1"/>
    <col min="3" max="3" width="4.28125" style="4" customWidth="1"/>
    <col min="4" max="4" width="29.28125" style="4" customWidth="1"/>
    <col min="5" max="5" width="27.421875" style="4" customWidth="1"/>
    <col min="6" max="6" width="13.140625" style="4" customWidth="1"/>
    <col min="7" max="7" width="2.8515625" style="22" customWidth="1"/>
    <col min="8" max="8" width="13.140625" style="4" bestFit="1" customWidth="1"/>
    <col min="9" max="9" width="13.57421875" style="4" customWidth="1"/>
    <col min="10" max="11" width="14.421875" style="4" bestFit="1" customWidth="1"/>
    <col min="12" max="16384" width="9.140625" style="4" customWidth="1"/>
  </cols>
  <sheetData>
    <row r="1" ht="12.75"/>
    <row r="2" ht="12.75"/>
    <row r="3" ht="12.75"/>
    <row r="4" ht="12.75"/>
    <row r="5" ht="12.75"/>
    <row r="7" ht="15.75">
      <c r="B7" s="1" t="s">
        <v>48</v>
      </c>
    </row>
    <row r="8" spans="2:5" ht="15.75">
      <c r="B8" s="1" t="s">
        <v>233</v>
      </c>
      <c r="C8" s="63"/>
      <c r="D8" s="63"/>
      <c r="E8" s="63"/>
    </row>
    <row r="9" spans="2:5" ht="9" customHeight="1">
      <c r="B9" s="1"/>
      <c r="C9" s="63"/>
      <c r="D9" s="63"/>
      <c r="E9" s="63"/>
    </row>
    <row r="10" spans="2:8" ht="15.75">
      <c r="B10" s="1"/>
      <c r="C10" s="63"/>
      <c r="D10" s="63"/>
      <c r="E10" s="63"/>
      <c r="F10" s="21" t="s">
        <v>123</v>
      </c>
      <c r="G10" s="5"/>
      <c r="H10" s="21" t="s">
        <v>123</v>
      </c>
    </row>
    <row r="11" spans="2:10" ht="12.75">
      <c r="B11" s="2"/>
      <c r="F11" s="21" t="s">
        <v>204</v>
      </c>
      <c r="G11" s="5"/>
      <c r="H11" s="21" t="s">
        <v>204</v>
      </c>
      <c r="J11" s="2"/>
    </row>
    <row r="12" spans="6:10" ht="12.75">
      <c r="F12" s="111" t="s">
        <v>201</v>
      </c>
      <c r="G12" s="119"/>
      <c r="H12" s="111" t="s">
        <v>200</v>
      </c>
      <c r="J12" s="2"/>
    </row>
    <row r="13" spans="6:10" ht="12.75">
      <c r="F13" s="109"/>
      <c r="G13" s="38"/>
      <c r="H13" s="109" t="s">
        <v>210</v>
      </c>
      <c r="J13" s="2"/>
    </row>
    <row r="14" spans="6:10" ht="12.75">
      <c r="F14" s="109"/>
      <c r="G14" s="38"/>
      <c r="H14" s="109"/>
      <c r="J14" s="2"/>
    </row>
    <row r="15" spans="2:11" ht="15.75" customHeight="1">
      <c r="B15" s="93"/>
      <c r="C15" s="93"/>
      <c r="D15" s="93"/>
      <c r="E15" s="93"/>
      <c r="F15" s="138" t="s">
        <v>46</v>
      </c>
      <c r="G15" s="120"/>
      <c r="H15" s="138" t="s">
        <v>46</v>
      </c>
      <c r="J15" s="94"/>
      <c r="K15" s="94"/>
    </row>
    <row r="16" spans="1:11" s="93" customFormat="1" ht="14.25">
      <c r="A16" s="4"/>
      <c r="B16" s="4" t="s">
        <v>114</v>
      </c>
      <c r="C16" s="4"/>
      <c r="D16" s="4"/>
      <c r="E16" s="4"/>
      <c r="F16" s="47"/>
      <c r="G16" s="47"/>
      <c r="J16" s="94"/>
      <c r="K16" s="94"/>
    </row>
    <row r="17" spans="1:11" s="93" customFormat="1" ht="3.75" customHeight="1">
      <c r="A17" s="4"/>
      <c r="B17" s="4"/>
      <c r="C17" s="4"/>
      <c r="D17" s="4"/>
      <c r="E17" s="4"/>
      <c r="F17" s="47"/>
      <c r="G17" s="47"/>
      <c r="J17" s="94"/>
      <c r="K17" s="94"/>
    </row>
    <row r="18" spans="4:11" ht="12.75" customHeight="1">
      <c r="D18" s="4" t="s">
        <v>194</v>
      </c>
      <c r="F18" s="47">
        <f>+'Income Statement '!H52</f>
        <v>-1116601</v>
      </c>
      <c r="G18" s="47"/>
      <c r="H18" s="123">
        <v>6958</v>
      </c>
      <c r="J18" s="97"/>
      <c r="K18" s="94"/>
    </row>
    <row r="19" spans="6:11" ht="3.75" customHeight="1">
      <c r="F19" s="47"/>
      <c r="G19" s="47"/>
      <c r="H19" s="123"/>
      <c r="J19" s="97"/>
      <c r="K19" s="94"/>
    </row>
    <row r="20" spans="4:11" ht="15">
      <c r="D20" s="4" t="s">
        <v>129</v>
      </c>
      <c r="F20" s="47"/>
      <c r="G20" s="47"/>
      <c r="H20" s="123"/>
      <c r="J20" s="97"/>
      <c r="K20" s="94"/>
    </row>
    <row r="21" spans="4:11" ht="15">
      <c r="D21" s="4" t="s">
        <v>164</v>
      </c>
      <c r="F21" s="47">
        <f>-'Income Statement '!H49</f>
        <v>31744</v>
      </c>
      <c r="G21" s="47"/>
      <c r="H21" s="123">
        <v>24514</v>
      </c>
      <c r="J21" s="97"/>
      <c r="K21" s="94"/>
    </row>
    <row r="22" spans="4:11" ht="15">
      <c r="D22" s="4" t="s">
        <v>246</v>
      </c>
      <c r="F22" s="47">
        <v>52557</v>
      </c>
      <c r="G22" s="47"/>
      <c r="H22" s="55">
        <v>0</v>
      </c>
      <c r="J22" s="97"/>
      <c r="K22" s="94"/>
    </row>
    <row r="23" spans="4:11" ht="15">
      <c r="D23" s="4" t="s">
        <v>258</v>
      </c>
      <c r="F23" s="47"/>
      <c r="G23" s="47"/>
      <c r="H23" s="55"/>
      <c r="J23" s="97"/>
      <c r="K23" s="94"/>
    </row>
    <row r="24" spans="4:11" ht="15">
      <c r="D24" s="4" t="s">
        <v>270</v>
      </c>
      <c r="F24" s="47">
        <v>1056158</v>
      </c>
      <c r="G24" s="47"/>
      <c r="H24" s="55">
        <v>0</v>
      </c>
      <c r="J24" s="97"/>
      <c r="K24" s="94"/>
    </row>
    <row r="25" spans="4:11" ht="15">
      <c r="D25" s="4" t="s">
        <v>245</v>
      </c>
      <c r="F25" s="47">
        <v>-43562</v>
      </c>
      <c r="G25" s="47"/>
      <c r="H25" s="55">
        <v>0</v>
      </c>
      <c r="J25" s="97"/>
      <c r="K25" s="94"/>
    </row>
    <row r="26" spans="4:11" ht="15">
      <c r="D26" s="4" t="s">
        <v>130</v>
      </c>
      <c r="F26" s="47">
        <f>-27425+43562+1384</f>
        <v>17521</v>
      </c>
      <c r="G26" s="47"/>
      <c r="H26" s="123">
        <v>-23403</v>
      </c>
      <c r="J26" s="97"/>
      <c r="K26" s="94"/>
    </row>
    <row r="27" spans="6:14" ht="3.75" customHeight="1">
      <c r="F27" s="44"/>
      <c r="G27" s="47"/>
      <c r="H27" s="129"/>
      <c r="J27" s="95"/>
      <c r="K27" s="96"/>
      <c r="L27" s="22"/>
      <c r="M27" s="22"/>
      <c r="N27" s="22"/>
    </row>
    <row r="28" spans="4:14" ht="15">
      <c r="D28" s="4" t="s">
        <v>173</v>
      </c>
      <c r="F28" s="47">
        <f>SUM(F18:F26)</f>
        <v>-2183</v>
      </c>
      <c r="G28" s="47"/>
      <c r="H28" s="47">
        <f>SUM(H18:H26)</f>
        <v>8069</v>
      </c>
      <c r="J28" s="95"/>
      <c r="K28" s="96"/>
      <c r="L28" s="22"/>
      <c r="M28" s="22"/>
      <c r="N28" s="22"/>
    </row>
    <row r="29" spans="6:14" ht="5.25" customHeight="1">
      <c r="F29" s="47"/>
      <c r="G29" s="47"/>
      <c r="H29" s="123"/>
      <c r="J29" s="95"/>
      <c r="K29" s="96"/>
      <c r="L29" s="22"/>
      <c r="M29" s="22"/>
      <c r="N29" s="22"/>
    </row>
    <row r="30" spans="4:14" ht="12" customHeight="1">
      <c r="D30" s="4" t="s">
        <v>117</v>
      </c>
      <c r="F30" s="44">
        <v>2240</v>
      </c>
      <c r="G30" s="47"/>
      <c r="H30" s="129">
        <v>83</v>
      </c>
      <c r="J30" s="95"/>
      <c r="K30" s="96"/>
      <c r="L30" s="22"/>
      <c r="M30" s="22"/>
      <c r="N30" s="22"/>
    </row>
    <row r="31" spans="6:14" ht="3.75" customHeight="1">
      <c r="F31" s="47"/>
      <c r="G31" s="47"/>
      <c r="H31" s="130"/>
      <c r="J31" s="95"/>
      <c r="K31" s="96"/>
      <c r="L31" s="22"/>
      <c r="M31" s="22"/>
      <c r="N31" s="22"/>
    </row>
    <row r="32" spans="4:14" ht="15">
      <c r="D32" s="4" t="s">
        <v>271</v>
      </c>
      <c r="F32" s="47">
        <f>SUM(F28:F30)</f>
        <v>57</v>
      </c>
      <c r="G32" s="47"/>
      <c r="H32" s="47">
        <f>SUM(H28:H30)</f>
        <v>8152</v>
      </c>
      <c r="J32" s="95"/>
      <c r="K32" s="96"/>
      <c r="L32" s="22"/>
      <c r="M32" s="22"/>
      <c r="N32" s="22"/>
    </row>
    <row r="33" spans="6:14" ht="5.25" customHeight="1">
      <c r="F33" s="47"/>
      <c r="G33" s="47"/>
      <c r="H33" s="123"/>
      <c r="J33" s="95"/>
      <c r="K33" s="96"/>
      <c r="L33" s="22"/>
      <c r="M33" s="22"/>
      <c r="N33" s="22"/>
    </row>
    <row r="34" spans="4:14" ht="15">
      <c r="D34" s="4" t="s">
        <v>146</v>
      </c>
      <c r="F34" s="47">
        <v>-18066</v>
      </c>
      <c r="G34" s="47"/>
      <c r="H34" s="123">
        <v>-16863</v>
      </c>
      <c r="J34" s="95"/>
      <c r="K34" s="96"/>
      <c r="L34" s="22"/>
      <c r="M34" s="22"/>
      <c r="N34" s="22"/>
    </row>
    <row r="35" spans="4:14" ht="15">
      <c r="D35" s="4" t="s">
        <v>147</v>
      </c>
      <c r="F35" s="47">
        <v>7812</v>
      </c>
      <c r="G35" s="47"/>
      <c r="H35" s="123">
        <v>9082</v>
      </c>
      <c r="J35" s="95"/>
      <c r="K35" s="96"/>
      <c r="L35" s="22"/>
      <c r="M35" s="22"/>
      <c r="N35" s="22"/>
    </row>
    <row r="36" spans="4:14" ht="15">
      <c r="D36" s="4" t="s">
        <v>151</v>
      </c>
      <c r="F36" s="47">
        <v>119</v>
      </c>
      <c r="G36" s="47"/>
      <c r="H36" s="123">
        <v>76</v>
      </c>
      <c r="J36" s="95"/>
      <c r="K36" s="96"/>
      <c r="L36" s="22"/>
      <c r="M36" s="22"/>
      <c r="N36" s="22"/>
    </row>
    <row r="37" spans="4:14" ht="15">
      <c r="D37" s="4" t="s">
        <v>148</v>
      </c>
      <c r="F37" s="47">
        <v>-12415</v>
      </c>
      <c r="G37" s="47"/>
      <c r="H37" s="123">
        <v>-24016</v>
      </c>
      <c r="J37" s="95"/>
      <c r="K37" s="96"/>
      <c r="L37" s="22"/>
      <c r="M37" s="22"/>
      <c r="N37" s="22"/>
    </row>
    <row r="38" spans="4:14" ht="15">
      <c r="D38" s="4" t="s">
        <v>163</v>
      </c>
      <c r="F38" s="47">
        <v>1977</v>
      </c>
      <c r="G38" s="47"/>
      <c r="H38" s="123">
        <v>3156</v>
      </c>
      <c r="J38" s="95"/>
      <c r="K38" s="96"/>
      <c r="L38" s="22"/>
      <c r="M38" s="22"/>
      <c r="N38" s="22"/>
    </row>
    <row r="39" spans="4:14" ht="15">
      <c r="D39" s="4" t="s">
        <v>174</v>
      </c>
      <c r="F39" s="116">
        <f>SUM(F32:F38)</f>
        <v>-20516</v>
      </c>
      <c r="G39" s="47"/>
      <c r="H39" s="131">
        <f>SUM(H32:H38)</f>
        <v>-20413</v>
      </c>
      <c r="J39" s="95"/>
      <c r="K39" s="96"/>
      <c r="L39" s="22"/>
      <c r="M39" s="22"/>
      <c r="N39" s="22"/>
    </row>
    <row r="40" spans="6:14" ht="1.5" customHeight="1">
      <c r="F40" s="47"/>
      <c r="G40" s="47"/>
      <c r="H40" s="123"/>
      <c r="J40" s="95"/>
      <c r="K40" s="96"/>
      <c r="L40" s="22"/>
      <c r="M40" s="22"/>
      <c r="N40" s="22"/>
    </row>
    <row r="41" spans="2:14" ht="15">
      <c r="B41" s="4" t="s">
        <v>115</v>
      </c>
      <c r="H41" s="123"/>
      <c r="J41" s="95"/>
      <c r="K41" s="96"/>
      <c r="L41" s="22"/>
      <c r="M41" s="22"/>
      <c r="N41" s="22"/>
    </row>
    <row r="42" spans="4:14" ht="15">
      <c r="D42" s="4" t="s">
        <v>165</v>
      </c>
      <c r="F42" s="47">
        <v>10074</v>
      </c>
      <c r="G42" s="47"/>
      <c r="H42" s="123">
        <v>11193</v>
      </c>
      <c r="J42" s="95"/>
      <c r="K42" s="96"/>
      <c r="L42" s="22"/>
      <c r="M42" s="22"/>
      <c r="N42" s="22"/>
    </row>
    <row r="43" spans="4:14" ht="15">
      <c r="D43" s="4" t="s">
        <v>211</v>
      </c>
      <c r="F43" s="47"/>
      <c r="G43" s="47"/>
      <c r="H43" s="123"/>
      <c r="J43" s="95"/>
      <c r="K43" s="96"/>
      <c r="L43" s="22"/>
      <c r="M43" s="22"/>
      <c r="N43" s="22"/>
    </row>
    <row r="44" spans="4:14" ht="15">
      <c r="D44" s="4" t="s">
        <v>212</v>
      </c>
      <c r="F44" s="47">
        <v>0</v>
      </c>
      <c r="G44" s="47"/>
      <c r="H44" s="123">
        <v>13</v>
      </c>
      <c r="J44" s="95"/>
      <c r="K44" s="96"/>
      <c r="L44" s="22"/>
      <c r="M44" s="22"/>
      <c r="N44" s="22"/>
    </row>
    <row r="45" spans="4:14" ht="15">
      <c r="D45" s="4" t="s">
        <v>131</v>
      </c>
      <c r="F45" s="47">
        <v>-12480</v>
      </c>
      <c r="G45" s="47"/>
      <c r="H45" s="123">
        <v>-1591</v>
      </c>
      <c r="J45" s="95"/>
      <c r="K45" s="96"/>
      <c r="L45" s="22"/>
      <c r="M45" s="22"/>
      <c r="N45" s="22"/>
    </row>
    <row r="46" spans="4:14" ht="15">
      <c r="D46" s="4" t="s">
        <v>217</v>
      </c>
      <c r="F46" s="47">
        <v>-1455</v>
      </c>
      <c r="G46" s="47"/>
      <c r="H46" s="123">
        <v>0</v>
      </c>
      <c r="J46" s="95"/>
      <c r="K46" s="96"/>
      <c r="L46" s="22"/>
      <c r="M46" s="22"/>
      <c r="N46" s="22"/>
    </row>
    <row r="47" spans="4:14" ht="15">
      <c r="D47" s="4" t="s">
        <v>189</v>
      </c>
      <c r="F47" s="47">
        <v>0</v>
      </c>
      <c r="G47" s="47"/>
      <c r="H47" s="123">
        <v>-78746</v>
      </c>
      <c r="J47" s="95"/>
      <c r="K47" s="96"/>
      <c r="L47" s="22"/>
      <c r="M47" s="22"/>
      <c r="N47" s="22"/>
    </row>
    <row r="48" spans="4:14" ht="15">
      <c r="D48" s="4" t="s">
        <v>136</v>
      </c>
      <c r="F48" s="47">
        <v>0</v>
      </c>
      <c r="G48" s="47"/>
      <c r="H48" s="123">
        <v>-77034</v>
      </c>
      <c r="J48" s="95"/>
      <c r="K48" s="96"/>
      <c r="L48" s="22"/>
      <c r="M48" s="22"/>
      <c r="N48" s="22"/>
    </row>
    <row r="49" spans="4:14" ht="15">
      <c r="D49" s="4" t="s">
        <v>190</v>
      </c>
      <c r="F49" s="47">
        <v>0</v>
      </c>
      <c r="G49" s="47"/>
      <c r="H49" s="123">
        <v>9211</v>
      </c>
      <c r="J49" s="95"/>
      <c r="K49" s="96"/>
      <c r="L49" s="22"/>
      <c r="M49" s="22"/>
      <c r="N49" s="22"/>
    </row>
    <row r="50" spans="4:14" ht="15">
      <c r="D50" s="4" t="s">
        <v>162</v>
      </c>
      <c r="F50" s="47">
        <v>234</v>
      </c>
      <c r="G50" s="47"/>
      <c r="H50" s="123">
        <v>25850</v>
      </c>
      <c r="J50" s="95"/>
      <c r="K50" s="96"/>
      <c r="L50" s="22"/>
      <c r="M50" s="22"/>
      <c r="N50" s="22"/>
    </row>
    <row r="51" spans="4:14" ht="15">
      <c r="D51" s="4" t="s">
        <v>150</v>
      </c>
      <c r="F51" s="47">
        <v>90</v>
      </c>
      <c r="G51" s="47"/>
      <c r="H51" s="123">
        <v>106</v>
      </c>
      <c r="J51" s="95"/>
      <c r="K51" s="96"/>
      <c r="L51" s="22"/>
      <c r="M51" s="22"/>
      <c r="N51" s="22"/>
    </row>
    <row r="52" spans="4:14" ht="15">
      <c r="D52" s="4" t="s">
        <v>213</v>
      </c>
      <c r="F52" s="47">
        <v>0</v>
      </c>
      <c r="G52" s="47"/>
      <c r="H52" s="123">
        <v>1060</v>
      </c>
      <c r="J52" s="95"/>
      <c r="K52" s="96"/>
      <c r="L52" s="22"/>
      <c r="M52" s="22"/>
      <c r="N52" s="22"/>
    </row>
    <row r="53" spans="6:14" ht="2.25" customHeight="1">
      <c r="F53" s="90"/>
      <c r="G53" s="90"/>
      <c r="H53" s="123"/>
      <c r="J53" s="95"/>
      <c r="K53" s="96"/>
      <c r="L53" s="22"/>
      <c r="M53" s="22"/>
      <c r="N53" s="22"/>
    </row>
    <row r="54" spans="4:14" ht="15">
      <c r="D54" s="4" t="s">
        <v>175</v>
      </c>
      <c r="F54" s="116">
        <f>SUM(F42:F53)</f>
        <v>-3537</v>
      </c>
      <c r="G54" s="47"/>
      <c r="H54" s="131">
        <f>SUM(H42:H53)</f>
        <v>-109938</v>
      </c>
      <c r="J54" s="95"/>
      <c r="K54" s="96"/>
      <c r="L54" s="22"/>
      <c r="M54" s="22"/>
      <c r="N54" s="22"/>
    </row>
    <row r="55" spans="6:14" ht="2.25" customHeight="1">
      <c r="F55" s="47"/>
      <c r="G55" s="47"/>
      <c r="H55" s="123"/>
      <c r="J55" s="95"/>
      <c r="K55" s="96"/>
      <c r="L55" s="22"/>
      <c r="M55" s="22"/>
      <c r="N55" s="22"/>
    </row>
    <row r="56" spans="2:14" ht="15">
      <c r="B56" s="4" t="s">
        <v>116</v>
      </c>
      <c r="F56" s="47"/>
      <c r="G56" s="47"/>
      <c r="H56" s="123"/>
      <c r="J56" s="95"/>
      <c r="K56" s="96"/>
      <c r="L56" s="22"/>
      <c r="M56" s="22"/>
      <c r="N56" s="22"/>
    </row>
    <row r="57" spans="6:14" ht="1.5" customHeight="1">
      <c r="F57" s="47"/>
      <c r="G57" s="47"/>
      <c r="H57" s="123"/>
      <c r="J57" s="95"/>
      <c r="K57" s="96"/>
      <c r="L57" s="22"/>
      <c r="M57" s="22"/>
      <c r="N57" s="22"/>
    </row>
    <row r="58" spans="4:14" ht="15">
      <c r="D58" s="4" t="s">
        <v>214</v>
      </c>
      <c r="F58" s="47">
        <v>10050</v>
      </c>
      <c r="G58" s="47"/>
      <c r="H58" s="123">
        <v>40217</v>
      </c>
      <c r="J58" s="95"/>
      <c r="K58" s="96"/>
      <c r="L58" s="22"/>
      <c r="M58" s="22"/>
      <c r="N58" s="22"/>
    </row>
    <row r="59" spans="4:14" ht="15">
      <c r="D59" s="4" t="s">
        <v>172</v>
      </c>
      <c r="F59" s="47">
        <v>50255</v>
      </c>
      <c r="G59" s="47"/>
      <c r="H59" s="55">
        <v>0</v>
      </c>
      <c r="J59" s="95"/>
      <c r="K59" s="96"/>
      <c r="L59" s="22"/>
      <c r="M59" s="22"/>
      <c r="N59" s="22"/>
    </row>
    <row r="60" spans="4:14" ht="15">
      <c r="D60" s="4" t="s">
        <v>191</v>
      </c>
      <c r="F60" s="47">
        <v>0</v>
      </c>
      <c r="G60" s="47"/>
      <c r="H60" s="123">
        <v>-266</v>
      </c>
      <c r="J60" s="95"/>
      <c r="K60" s="96"/>
      <c r="L60" s="22"/>
      <c r="M60" s="22"/>
      <c r="N60" s="22"/>
    </row>
    <row r="61" spans="4:14" ht="15">
      <c r="D61" s="4" t="s">
        <v>181</v>
      </c>
      <c r="F61" s="47">
        <f>-10648.8+-8400</f>
        <v>-19048.8</v>
      </c>
      <c r="G61" s="47"/>
      <c r="H61" s="123">
        <v>-6656</v>
      </c>
      <c r="J61" s="95"/>
      <c r="K61" s="96"/>
      <c r="L61" s="22"/>
      <c r="M61" s="22"/>
      <c r="N61" s="22"/>
    </row>
    <row r="62" spans="4:14" ht="15">
      <c r="D62" s="4" t="s">
        <v>192</v>
      </c>
      <c r="F62" s="47">
        <f>134-113.314</f>
        <v>20.686000000000007</v>
      </c>
      <c r="G62" s="47"/>
      <c r="H62" s="145">
        <v>-174</v>
      </c>
      <c r="J62" s="95"/>
      <c r="K62" s="96"/>
      <c r="L62" s="22"/>
      <c r="M62" s="22"/>
      <c r="N62" s="22"/>
    </row>
    <row r="63" spans="4:14" ht="15">
      <c r="D63" s="4" t="s">
        <v>231</v>
      </c>
      <c r="F63" s="47">
        <v>0</v>
      </c>
      <c r="G63" s="47"/>
      <c r="H63" s="145">
        <v>122</v>
      </c>
      <c r="J63" s="95"/>
      <c r="K63" s="96"/>
      <c r="L63" s="22"/>
      <c r="M63" s="22"/>
      <c r="N63" s="22"/>
    </row>
    <row r="64" spans="4:14" ht="15">
      <c r="D64" s="4" t="s">
        <v>195</v>
      </c>
      <c r="F64" s="47">
        <v>0</v>
      </c>
      <c r="G64" s="47"/>
      <c r="H64" s="145">
        <v>-139</v>
      </c>
      <c r="J64" s="95"/>
      <c r="K64" s="96"/>
      <c r="L64" s="22"/>
      <c r="M64" s="22"/>
      <c r="N64" s="22"/>
    </row>
    <row r="65" spans="4:14" ht="15">
      <c r="D65" s="4" t="s">
        <v>167</v>
      </c>
      <c r="F65" s="47">
        <v>-369</v>
      </c>
      <c r="G65" s="47"/>
      <c r="H65" s="136">
        <v>0</v>
      </c>
      <c r="J65" s="95"/>
      <c r="K65" s="96"/>
      <c r="L65" s="22"/>
      <c r="M65" s="22"/>
      <c r="N65" s="22"/>
    </row>
    <row r="66" spans="6:14" ht="3" customHeight="1">
      <c r="F66" s="117"/>
      <c r="G66" s="121"/>
      <c r="H66" s="123"/>
      <c r="J66" s="101"/>
      <c r="K66" s="102"/>
      <c r="L66" s="22"/>
      <c r="M66" s="22"/>
      <c r="N66" s="22"/>
    </row>
    <row r="67" spans="4:14" ht="15">
      <c r="D67" s="4" t="s">
        <v>218</v>
      </c>
      <c r="F67" s="116">
        <f>SUM(F58:F66)</f>
        <v>40907.886</v>
      </c>
      <c r="G67" s="47"/>
      <c r="H67" s="131">
        <f>SUM(H58:H65)</f>
        <v>33104</v>
      </c>
      <c r="J67" s="95"/>
      <c r="K67" s="96"/>
      <c r="L67" s="22"/>
      <c r="M67" s="22"/>
      <c r="N67" s="22"/>
    </row>
    <row r="68" spans="6:14" ht="2.25" customHeight="1">
      <c r="F68" s="47"/>
      <c r="G68" s="47"/>
      <c r="H68" s="123"/>
      <c r="J68" s="95"/>
      <c r="K68" s="96"/>
      <c r="L68" s="22"/>
      <c r="M68" s="22"/>
      <c r="N68" s="22"/>
    </row>
    <row r="69" spans="2:14" ht="15">
      <c r="B69" s="4" t="s">
        <v>244</v>
      </c>
      <c r="F69" s="47">
        <f>+F39+F54+F67</f>
        <v>16854.886</v>
      </c>
      <c r="G69" s="47"/>
      <c r="H69" s="47">
        <f>+H39+H54+H67</f>
        <v>-97247</v>
      </c>
      <c r="J69" s="95"/>
      <c r="K69" s="96"/>
      <c r="L69" s="22"/>
      <c r="M69" s="22"/>
      <c r="N69" s="22"/>
    </row>
    <row r="70" spans="6:14" ht="2.25" customHeight="1">
      <c r="F70" s="47"/>
      <c r="G70" s="47"/>
      <c r="H70" s="123"/>
      <c r="J70" s="95"/>
      <c r="K70" s="96"/>
      <c r="L70" s="22"/>
      <c r="M70" s="22"/>
      <c r="N70" s="22"/>
    </row>
    <row r="71" spans="2:14" ht="15">
      <c r="B71" s="4" t="s">
        <v>142</v>
      </c>
      <c r="F71" s="47">
        <v>2340</v>
      </c>
      <c r="G71" s="47"/>
      <c r="H71" s="123">
        <v>1575</v>
      </c>
      <c r="J71" s="95"/>
      <c r="K71" s="96"/>
      <c r="L71" s="22"/>
      <c r="M71" s="22"/>
      <c r="N71" s="22"/>
    </row>
    <row r="72" spans="6:14" ht="3" customHeight="1">
      <c r="F72" s="47"/>
      <c r="G72" s="47"/>
      <c r="H72" s="123"/>
      <c r="J72" s="95"/>
      <c r="K72" s="96"/>
      <c r="L72" s="22"/>
      <c r="M72" s="22"/>
      <c r="N72" s="22"/>
    </row>
    <row r="73" spans="2:14" ht="14.25">
      <c r="B73" s="4" t="s">
        <v>196</v>
      </c>
      <c r="F73" s="47">
        <v>283083</v>
      </c>
      <c r="G73" s="47"/>
      <c r="H73" s="123">
        <v>378755</v>
      </c>
      <c r="J73" s="98"/>
      <c r="K73" s="98"/>
      <c r="L73" s="22"/>
      <c r="M73" s="22"/>
      <c r="N73" s="22"/>
    </row>
    <row r="74" spans="6:14" ht="3.75" customHeight="1">
      <c r="F74" s="47"/>
      <c r="G74" s="47"/>
      <c r="H74" s="123"/>
      <c r="J74" s="95"/>
      <c r="K74" s="96"/>
      <c r="L74" s="22"/>
      <c r="M74" s="22"/>
      <c r="N74" s="22"/>
    </row>
    <row r="75" spans="2:14" ht="13.5" customHeight="1" thickBot="1">
      <c r="B75" s="4" t="s">
        <v>205</v>
      </c>
      <c r="F75" s="70">
        <f>SUM(F69:F73)</f>
        <v>302277.886</v>
      </c>
      <c r="G75" s="47"/>
      <c r="H75" s="132">
        <f>SUM(H69:H73)</f>
        <v>283083</v>
      </c>
      <c r="J75" s="95"/>
      <c r="K75" s="96"/>
      <c r="L75" s="22"/>
      <c r="M75" s="22"/>
      <c r="N75" s="22"/>
    </row>
    <row r="76" spans="7:14" ht="13.5" customHeight="1">
      <c r="G76" s="47"/>
      <c r="H76" s="47"/>
      <c r="J76" s="95"/>
      <c r="K76" s="96"/>
      <c r="L76" s="22"/>
      <c r="M76" s="22"/>
      <c r="N76" s="22"/>
    </row>
    <row r="77" spans="7:14" ht="13.5" customHeight="1">
      <c r="G77" s="47"/>
      <c r="H77" s="47"/>
      <c r="J77" s="95"/>
      <c r="K77" s="96"/>
      <c r="L77" s="22"/>
      <c r="M77" s="22"/>
      <c r="N77" s="22"/>
    </row>
    <row r="78" spans="2:14" ht="10.5" customHeight="1">
      <c r="B78" s="93"/>
      <c r="C78" s="93"/>
      <c r="D78" s="93"/>
      <c r="E78" s="93"/>
      <c r="F78" s="93"/>
      <c r="G78" s="98"/>
      <c r="H78" s="93"/>
      <c r="J78" s="95"/>
      <c r="K78" s="96"/>
      <c r="L78" s="22"/>
      <c r="M78" s="22"/>
      <c r="N78" s="22"/>
    </row>
    <row r="79" spans="2:14" ht="5.25" customHeight="1">
      <c r="B79" s="93"/>
      <c r="C79" s="93"/>
      <c r="D79" s="93"/>
      <c r="E79" s="93"/>
      <c r="F79" s="93"/>
      <c r="G79" s="98"/>
      <c r="H79" s="93"/>
      <c r="I79" s="96"/>
      <c r="J79" s="95"/>
      <c r="K79" s="96"/>
      <c r="L79" s="22"/>
      <c r="M79" s="22"/>
      <c r="N79" s="22"/>
    </row>
    <row r="80" spans="2:11" s="22" customFormat="1" ht="14.25">
      <c r="B80" s="98"/>
      <c r="C80" s="98"/>
      <c r="D80" s="98"/>
      <c r="E80" s="98"/>
      <c r="F80" s="98"/>
      <c r="G80" s="98"/>
      <c r="H80" s="98"/>
      <c r="I80" s="100"/>
      <c r="J80" s="96"/>
      <c r="K80" s="96"/>
    </row>
    <row r="81" spans="2:11" s="22" customFormat="1" ht="15">
      <c r="B81" s="98"/>
      <c r="C81" s="98"/>
      <c r="D81" s="98"/>
      <c r="E81" s="98"/>
      <c r="F81" s="98"/>
      <c r="G81" s="98"/>
      <c r="H81" s="98"/>
      <c r="I81" s="96"/>
      <c r="J81" s="95"/>
      <c r="K81" s="96"/>
    </row>
    <row r="82" spans="2:11" s="22" customFormat="1" ht="15">
      <c r="B82" s="98"/>
      <c r="C82" s="98"/>
      <c r="D82" s="98"/>
      <c r="E82" s="98"/>
      <c r="F82" s="98"/>
      <c r="G82" s="98"/>
      <c r="H82" s="98"/>
      <c r="I82" s="96"/>
      <c r="J82" s="95"/>
      <c r="K82" s="96"/>
    </row>
    <row r="83" spans="2:11" s="22" customFormat="1" ht="15">
      <c r="B83" s="98"/>
      <c r="C83" s="98"/>
      <c r="D83" s="98"/>
      <c r="E83" s="98"/>
      <c r="F83" s="99"/>
      <c r="G83" s="99"/>
      <c r="H83" s="99"/>
      <c r="I83" s="96"/>
      <c r="J83" s="95"/>
      <c r="K83" s="96"/>
    </row>
    <row r="84" spans="2:11" s="22" customFormat="1" ht="15">
      <c r="B84" s="98"/>
      <c r="C84" s="98"/>
      <c r="D84" s="98"/>
      <c r="E84" s="98"/>
      <c r="F84" s="176"/>
      <c r="G84" s="98"/>
      <c r="H84" s="98"/>
      <c r="I84" s="96"/>
      <c r="J84" s="95"/>
      <c r="K84" s="96"/>
    </row>
    <row r="85" spans="2:11" s="22" customFormat="1" ht="15">
      <c r="B85" s="98"/>
      <c r="C85" s="98"/>
      <c r="D85" s="98"/>
      <c r="E85" s="98"/>
      <c r="F85" s="176"/>
      <c r="G85" s="98"/>
      <c r="H85" s="98"/>
      <c r="I85" s="96"/>
      <c r="J85" s="95"/>
      <c r="K85" s="96"/>
    </row>
    <row r="86" spans="9:14" ht="12.75">
      <c r="I86" s="22"/>
      <c r="J86" s="22"/>
      <c r="K86" s="22"/>
      <c r="L86" s="22"/>
      <c r="M86" s="22"/>
      <c r="N86" s="22"/>
    </row>
    <row r="87" spans="9:14" ht="12.75">
      <c r="I87" s="22"/>
      <c r="J87" s="22"/>
      <c r="K87" s="22"/>
      <c r="L87" s="22"/>
      <c r="M87" s="22"/>
      <c r="N87" s="22"/>
    </row>
    <row r="88" spans="9:14" ht="12.75">
      <c r="I88" s="22"/>
      <c r="J88" s="22"/>
      <c r="K88" s="22"/>
      <c r="L88" s="22"/>
      <c r="M88" s="22"/>
      <c r="N88" s="22"/>
    </row>
    <row r="89" spans="9:14" ht="12.75">
      <c r="I89" s="22"/>
      <c r="J89" s="22"/>
      <c r="K89" s="22"/>
      <c r="L89" s="22"/>
      <c r="M89" s="22"/>
      <c r="N89" s="22"/>
    </row>
    <row r="90" spans="9:14" ht="12.75">
      <c r="I90" s="22"/>
      <c r="J90" s="22"/>
      <c r="K90" s="22"/>
      <c r="L90" s="22"/>
      <c r="M90" s="22"/>
      <c r="N90" s="22"/>
    </row>
    <row r="91" spans="9:14" ht="12.75">
      <c r="I91" s="22"/>
      <c r="J91" s="22"/>
      <c r="K91" s="22"/>
      <c r="L91" s="22"/>
      <c r="M91" s="22"/>
      <c r="N91" s="22"/>
    </row>
    <row r="92" spans="9:14" ht="12.75">
      <c r="I92" s="22"/>
      <c r="J92" s="22"/>
      <c r="K92" s="22"/>
      <c r="L92" s="22"/>
      <c r="M92" s="22"/>
      <c r="N92" s="22"/>
    </row>
    <row r="93" spans="9:14" ht="12.75">
      <c r="I93" s="22"/>
      <c r="J93" s="22"/>
      <c r="K93" s="22"/>
      <c r="L93" s="22"/>
      <c r="M93" s="22"/>
      <c r="N93" s="22"/>
    </row>
    <row r="94" spans="9:14" ht="12.75">
      <c r="I94" s="22"/>
      <c r="J94" s="22"/>
      <c r="K94" s="22"/>
      <c r="L94" s="22"/>
      <c r="M94" s="22"/>
      <c r="N94" s="22"/>
    </row>
    <row r="95" spans="9:14" ht="12.75">
      <c r="I95" s="22"/>
      <c r="J95" s="22"/>
      <c r="K95" s="22"/>
      <c r="L95" s="22"/>
      <c r="M95" s="22"/>
      <c r="N95" s="22"/>
    </row>
    <row r="96" spans="9:14" ht="12.75">
      <c r="I96" s="22"/>
      <c r="J96" s="22"/>
      <c r="K96" s="22"/>
      <c r="L96" s="22"/>
      <c r="M96" s="22"/>
      <c r="N96" s="22"/>
    </row>
    <row r="97" spans="9:14" ht="12.75">
      <c r="I97" s="22"/>
      <c r="J97" s="22"/>
      <c r="K97" s="22"/>
      <c r="L97" s="22"/>
      <c r="M97" s="22"/>
      <c r="N97" s="22"/>
    </row>
    <row r="98" spans="9:14" ht="12.75">
      <c r="I98" s="22"/>
      <c r="J98" s="22"/>
      <c r="K98" s="22"/>
      <c r="L98" s="22"/>
      <c r="M98" s="22"/>
      <c r="N98" s="22"/>
    </row>
    <row r="99" spans="9:14" ht="12.75">
      <c r="I99" s="22"/>
      <c r="J99" s="22"/>
      <c r="K99" s="22"/>
      <c r="L99" s="22"/>
      <c r="M99" s="22"/>
      <c r="N99" s="22"/>
    </row>
    <row r="100" spans="9:14" ht="12.75">
      <c r="I100" s="22"/>
      <c r="J100" s="22"/>
      <c r="K100" s="22"/>
      <c r="L100" s="22"/>
      <c r="M100" s="22"/>
      <c r="N100" s="22"/>
    </row>
    <row r="101" spans="9:14" ht="12.75">
      <c r="I101" s="22"/>
      <c r="J101" s="22"/>
      <c r="K101" s="22"/>
      <c r="L101" s="22"/>
      <c r="M101" s="22"/>
      <c r="N101" s="22"/>
    </row>
    <row r="102" spans="9:14" ht="12.75">
      <c r="I102" s="22"/>
      <c r="J102" s="22"/>
      <c r="K102" s="22"/>
      <c r="L102" s="22"/>
      <c r="M102" s="22"/>
      <c r="N102" s="22"/>
    </row>
    <row r="103" spans="9:14" ht="12.75">
      <c r="I103" s="22"/>
      <c r="J103" s="22"/>
      <c r="K103" s="22"/>
      <c r="L103" s="22"/>
      <c r="M103" s="22"/>
      <c r="N103" s="22"/>
    </row>
    <row r="104" spans="9:14" ht="12.75">
      <c r="I104" s="22"/>
      <c r="J104" s="22"/>
      <c r="K104" s="22"/>
      <c r="L104" s="22"/>
      <c r="M104" s="22"/>
      <c r="N104" s="22"/>
    </row>
    <row r="105" spans="9:14" ht="12.75">
      <c r="I105" s="22"/>
      <c r="J105" s="22"/>
      <c r="K105" s="22"/>
      <c r="L105" s="22"/>
      <c r="M105" s="22"/>
      <c r="N105" s="22"/>
    </row>
    <row r="106" spans="9:14" ht="12.75">
      <c r="I106" s="22"/>
      <c r="J106" s="22"/>
      <c r="K106" s="22"/>
      <c r="L106" s="22"/>
      <c r="M106" s="22"/>
      <c r="N106" s="22"/>
    </row>
    <row r="107" spans="9:14" ht="12.75">
      <c r="I107" s="22"/>
      <c r="J107" s="22"/>
      <c r="K107" s="22"/>
      <c r="L107" s="22"/>
      <c r="M107" s="22"/>
      <c r="N107" s="22"/>
    </row>
    <row r="108" spans="9:14" ht="12.75">
      <c r="I108" s="22"/>
      <c r="J108" s="22"/>
      <c r="K108" s="22"/>
      <c r="L108" s="22"/>
      <c r="M108" s="22"/>
      <c r="N108" s="22"/>
    </row>
    <row r="109" spans="9:14" ht="12.75">
      <c r="I109" s="22"/>
      <c r="J109" s="22"/>
      <c r="K109" s="22"/>
      <c r="L109" s="22"/>
      <c r="M109" s="22"/>
      <c r="N109" s="22"/>
    </row>
    <row r="110" spans="9:14" ht="12.75">
      <c r="I110" s="22"/>
      <c r="J110" s="22"/>
      <c r="K110" s="22"/>
      <c r="L110" s="22"/>
      <c r="M110" s="22"/>
      <c r="N110" s="22"/>
    </row>
    <row r="111" ht="12.75">
      <c r="I111" s="22"/>
    </row>
    <row r="112" ht="12.75">
      <c r="I112" s="22"/>
    </row>
    <row r="113" ht="12.75">
      <c r="I113" s="22"/>
    </row>
    <row r="114" ht="12.75">
      <c r="I114" s="22"/>
    </row>
    <row r="115" ht="12.75">
      <c r="I115" s="22"/>
    </row>
    <row r="116" ht="12.75">
      <c r="I116" s="22"/>
    </row>
    <row r="117" ht="12.75">
      <c r="I117" s="22"/>
    </row>
    <row r="118" ht="12.75">
      <c r="I118" s="22"/>
    </row>
    <row r="119" ht="12.75">
      <c r="I119" s="22"/>
    </row>
    <row r="120" ht="12.75">
      <c r="I120" s="22"/>
    </row>
    <row r="121" ht="12.75">
      <c r="I121" s="22"/>
    </row>
    <row r="122" ht="12.75">
      <c r="I122" s="22"/>
    </row>
    <row r="123" ht="12.75">
      <c r="I123" s="22"/>
    </row>
    <row r="124" ht="12.75">
      <c r="I124" s="22"/>
    </row>
    <row r="125" ht="12.75">
      <c r="I125" s="22"/>
    </row>
    <row r="126" ht="12.75">
      <c r="I126" s="22"/>
    </row>
    <row r="127" ht="12.75">
      <c r="I127" s="22"/>
    </row>
    <row r="128" ht="12.75">
      <c r="I128" s="22"/>
    </row>
    <row r="129" ht="12.75">
      <c r="I129" s="22"/>
    </row>
    <row r="130" ht="12.75">
      <c r="I130" s="22"/>
    </row>
    <row r="131" ht="12.75">
      <c r="I131" s="22"/>
    </row>
    <row r="132" ht="12.75">
      <c r="I132" s="22"/>
    </row>
    <row r="133" ht="12.75">
      <c r="I133" s="22"/>
    </row>
    <row r="134" ht="12.75">
      <c r="I134" s="22"/>
    </row>
    <row r="135" ht="12.75">
      <c r="I135" s="22"/>
    </row>
    <row r="136" ht="12.75">
      <c r="I136" s="22"/>
    </row>
    <row r="137" ht="12.75">
      <c r="I137" s="22"/>
    </row>
    <row r="138" ht="12.75">
      <c r="I138" s="22"/>
    </row>
    <row r="139" ht="12.75">
      <c r="I139" s="22"/>
    </row>
    <row r="140" ht="12.75">
      <c r="I140" s="22"/>
    </row>
    <row r="141" ht="12.75">
      <c r="I141" s="22"/>
    </row>
    <row r="142" ht="12.75">
      <c r="I142" s="22"/>
    </row>
    <row r="143" ht="12.75">
      <c r="I143" s="22"/>
    </row>
    <row r="144" ht="12.75">
      <c r="I144" s="22"/>
    </row>
    <row r="145" ht="12.75">
      <c r="I145" s="22"/>
    </row>
    <row r="146" ht="12.75">
      <c r="I146" s="22"/>
    </row>
    <row r="147" ht="12.75">
      <c r="I147" s="22"/>
    </row>
    <row r="148" ht="12.75">
      <c r="I148" s="22"/>
    </row>
    <row r="149" ht="12.75">
      <c r="I149" s="22"/>
    </row>
    <row r="150" ht="12.75">
      <c r="I150" s="22"/>
    </row>
    <row r="151" ht="12.75">
      <c r="I151" s="22"/>
    </row>
    <row r="152" ht="12.75">
      <c r="I152" s="22"/>
    </row>
    <row r="153" ht="12.75">
      <c r="I153" s="22"/>
    </row>
    <row r="154" ht="12.75">
      <c r="I154" s="22"/>
    </row>
    <row r="155" ht="12.75">
      <c r="I155" s="22"/>
    </row>
    <row r="156" ht="12.75">
      <c r="I156" s="22"/>
    </row>
    <row r="157" ht="12.75">
      <c r="I157" s="22"/>
    </row>
    <row r="158" ht="12.75">
      <c r="I158" s="22"/>
    </row>
    <row r="159" ht="12.75">
      <c r="I159" s="22"/>
    </row>
    <row r="160" ht="12.75">
      <c r="I160" s="22"/>
    </row>
    <row r="161" ht="12.75">
      <c r="I161" s="22"/>
    </row>
    <row r="162" ht="12.75">
      <c r="I162" s="22"/>
    </row>
    <row r="163" ht="12.75">
      <c r="I163" s="22"/>
    </row>
    <row r="164" ht="12.75">
      <c r="I164" s="22"/>
    </row>
    <row r="165" ht="12.75">
      <c r="I165" s="22"/>
    </row>
    <row r="166" ht="12.75">
      <c r="I166" s="22"/>
    </row>
    <row r="167" ht="12.75">
      <c r="I167" s="22"/>
    </row>
    <row r="168" ht="12.75">
      <c r="I168" s="22"/>
    </row>
    <row r="169" ht="12.75">
      <c r="I169" s="22"/>
    </row>
    <row r="170" ht="12.75">
      <c r="I170" s="22"/>
    </row>
    <row r="171" ht="12.75">
      <c r="I171" s="22"/>
    </row>
    <row r="172" ht="12.75">
      <c r="I172" s="22"/>
    </row>
    <row r="173" ht="12.75">
      <c r="I173" s="22"/>
    </row>
    <row r="174" ht="12.75">
      <c r="I174" s="22"/>
    </row>
    <row r="175" ht="12.75">
      <c r="I175" s="22"/>
    </row>
    <row r="176" ht="12.75">
      <c r="I176" s="22"/>
    </row>
    <row r="177" ht="12.75">
      <c r="I177" s="22"/>
    </row>
    <row r="178" ht="12.75">
      <c r="I178" s="22"/>
    </row>
    <row r="179" ht="12.75">
      <c r="I179" s="22"/>
    </row>
    <row r="180" ht="12.75">
      <c r="I180" s="22"/>
    </row>
    <row r="181" ht="12.75">
      <c r="I181" s="22"/>
    </row>
    <row r="182" ht="12.75">
      <c r="I182" s="22"/>
    </row>
    <row r="183" ht="12.75">
      <c r="I183" s="22"/>
    </row>
    <row r="184" ht="12.75">
      <c r="I184" s="22"/>
    </row>
    <row r="185" ht="12.75">
      <c r="I185" s="22"/>
    </row>
    <row r="186" ht="12.75">
      <c r="I186" s="22"/>
    </row>
    <row r="187" ht="12.75">
      <c r="I187" s="22"/>
    </row>
    <row r="188" ht="12.75">
      <c r="I188" s="22"/>
    </row>
  </sheetData>
  <printOptions/>
  <pageMargins left="0.63" right="0.35" top="0.39" bottom="0.53" header="0.23" footer="0.28"/>
  <pageSetup horizontalDpi="600" verticalDpi="600" orientation="portrait" paperSize="9" scale="80"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5:IV144"/>
  <sheetViews>
    <sheetView showGridLines="0" zoomScaleSheetLayoutView="100" workbookViewId="0" topLeftCell="A1">
      <selection activeCell="A1" sqref="A1"/>
    </sheetView>
  </sheetViews>
  <sheetFormatPr defaultColWidth="9.140625" defaultRowHeight="12.75"/>
  <cols>
    <col min="1" max="1" width="3.00390625" style="17" customWidth="1"/>
    <col min="2" max="2" width="3.140625" style="19" customWidth="1"/>
    <col min="3" max="3" width="43.28125" style="19" customWidth="1"/>
    <col min="4" max="4" width="11.421875" style="19" customWidth="1"/>
    <col min="5" max="5" width="13.28125" style="19" customWidth="1"/>
    <col min="6" max="6" width="12.140625" style="19" customWidth="1"/>
    <col min="7" max="7" width="11.7109375" style="19" customWidth="1"/>
    <col min="8" max="8" width="2.7109375" style="19" customWidth="1"/>
    <col min="9" max="16384" width="9.140625" style="19" customWidth="1"/>
  </cols>
  <sheetData>
    <row r="1" ht="12.75"/>
    <row r="2" ht="12.75"/>
    <row r="3" ht="12.75"/>
    <row r="4" ht="12.75"/>
    <row r="5" ht="12.75">
      <c r="B5" s="18"/>
    </row>
    <row r="6" ht="12.75">
      <c r="B6" s="18"/>
    </row>
    <row r="7" ht="3.75" customHeight="1"/>
    <row r="8" spans="1:2" ht="12.75">
      <c r="A8" s="57" t="s">
        <v>16</v>
      </c>
      <c r="B8" s="18" t="s">
        <v>124</v>
      </c>
    </row>
    <row r="9" ht="6.75" customHeight="1"/>
    <row r="12" ht="6.75" customHeight="1"/>
    <row r="13" ht="8.25" customHeight="1"/>
    <row r="17" ht="9.75" customHeight="1"/>
    <row r="18" spans="1:2" ht="12.75">
      <c r="A18" s="57" t="s">
        <v>17</v>
      </c>
      <c r="B18" s="18" t="s">
        <v>51</v>
      </c>
    </row>
    <row r="19" ht="8.25" customHeight="1"/>
    <row r="22" ht="9" customHeight="1"/>
    <row r="23" spans="1:2" ht="12.75">
      <c r="A23" s="57" t="s">
        <v>18</v>
      </c>
      <c r="B23" s="18" t="s">
        <v>33</v>
      </c>
    </row>
    <row r="24" spans="1:2" ht="6.75" customHeight="1">
      <c r="A24" s="57"/>
      <c r="B24" s="18"/>
    </row>
    <row r="25" spans="1:2" ht="12.75">
      <c r="A25" s="57"/>
      <c r="B25" s="18"/>
    </row>
    <row r="26" spans="1:2" ht="12.75">
      <c r="A26" s="57"/>
      <c r="B26" s="18"/>
    </row>
    <row r="28" ht="4.5" customHeight="1"/>
    <row r="29" ht="7.5" customHeight="1"/>
    <row r="30" spans="1:2" ht="12.75">
      <c r="A30" s="57" t="s">
        <v>19</v>
      </c>
      <c r="B30" s="18" t="s">
        <v>237</v>
      </c>
    </row>
    <row r="31" spans="1:2" ht="6.75" customHeight="1">
      <c r="A31" s="57"/>
      <c r="B31" s="56"/>
    </row>
    <row r="32" spans="1:9" ht="12.75">
      <c r="A32" s="57"/>
      <c r="D32" s="60"/>
      <c r="E32" s="60"/>
      <c r="F32" s="60"/>
      <c r="G32" s="60"/>
      <c r="H32" s="60"/>
      <c r="I32" s="60"/>
    </row>
    <row r="33" spans="1:8" ht="12.75">
      <c r="A33" s="57"/>
      <c r="D33" s="61"/>
      <c r="E33" s="51"/>
      <c r="F33" s="61"/>
      <c r="G33" s="51"/>
      <c r="H33" s="53"/>
    </row>
    <row r="34" spans="1:8" ht="6.75" customHeight="1">
      <c r="A34" s="57"/>
      <c r="D34" s="61"/>
      <c r="E34" s="51"/>
      <c r="F34" s="61"/>
      <c r="G34" s="51"/>
      <c r="H34" s="53"/>
    </row>
    <row r="35" spans="1:8" ht="12.75">
      <c r="A35" s="57"/>
      <c r="D35" s="192" t="s">
        <v>206</v>
      </c>
      <c r="E35" s="192"/>
      <c r="F35" s="193" t="s">
        <v>207</v>
      </c>
      <c r="G35" s="193"/>
      <c r="H35" s="53"/>
    </row>
    <row r="36" spans="1:8" ht="12.75">
      <c r="A36" s="57"/>
      <c r="D36" s="134">
        <v>38352</v>
      </c>
      <c r="E36" s="134">
        <v>37986</v>
      </c>
      <c r="F36" s="134">
        <v>38352</v>
      </c>
      <c r="G36" s="134">
        <v>37986</v>
      </c>
      <c r="H36" s="53"/>
    </row>
    <row r="37" spans="1:8" ht="12.75">
      <c r="A37" s="57"/>
      <c r="D37" s="112" t="s">
        <v>137</v>
      </c>
      <c r="E37" s="112" t="s">
        <v>137</v>
      </c>
      <c r="F37" s="112" t="s">
        <v>137</v>
      </c>
      <c r="G37" s="112" t="s">
        <v>137</v>
      </c>
      <c r="H37" s="53"/>
    </row>
    <row r="38" spans="1:8" ht="5.25" customHeight="1">
      <c r="A38" s="57"/>
      <c r="D38" s="112"/>
      <c r="E38" s="113"/>
      <c r="F38" s="112"/>
      <c r="G38" s="113"/>
      <c r="H38" s="53"/>
    </row>
    <row r="39" spans="1:8" ht="12.75" customHeight="1">
      <c r="A39" s="57"/>
      <c r="D39" s="112"/>
      <c r="E39" s="113"/>
      <c r="F39" s="112"/>
      <c r="G39" s="113"/>
      <c r="H39" s="53"/>
    </row>
    <row r="40" spans="1:8" ht="12.75" customHeight="1">
      <c r="A40" s="57"/>
      <c r="C40" s="19" t="s">
        <v>223</v>
      </c>
      <c r="D40" s="113">
        <f>+F40</f>
        <v>-52557</v>
      </c>
      <c r="E40" s="113">
        <v>0</v>
      </c>
      <c r="F40" s="113">
        <v>-52557</v>
      </c>
      <c r="G40" s="113">
        <v>0</v>
      </c>
      <c r="H40" s="53"/>
    </row>
    <row r="41" spans="1:8" ht="12.75" customHeight="1">
      <c r="A41" s="57"/>
      <c r="C41" s="19" t="s">
        <v>239</v>
      </c>
      <c r="D41" s="113">
        <f>+F41</f>
        <v>-1384</v>
      </c>
      <c r="E41" s="113">
        <v>0</v>
      </c>
      <c r="F41" s="113">
        <f>-463-593-328</f>
        <v>-1384</v>
      </c>
      <c r="G41" s="113">
        <v>0</v>
      </c>
      <c r="H41" s="53"/>
    </row>
    <row r="42" spans="1:8" ht="12.75" customHeight="1">
      <c r="A42" s="57"/>
      <c r="C42" s="19" t="s">
        <v>224</v>
      </c>
      <c r="D42" s="113"/>
      <c r="E42" s="113"/>
      <c r="F42" s="113"/>
      <c r="G42" s="113"/>
      <c r="H42" s="53"/>
    </row>
    <row r="43" spans="1:8" ht="12.75" customHeight="1">
      <c r="A43" s="57"/>
      <c r="C43" s="19" t="s">
        <v>272</v>
      </c>
      <c r="D43" s="113">
        <v>43562</v>
      </c>
      <c r="E43" s="113">
        <v>0</v>
      </c>
      <c r="F43" s="113">
        <v>43562</v>
      </c>
      <c r="G43" s="113">
        <v>0</v>
      </c>
      <c r="H43" s="53"/>
    </row>
    <row r="44" spans="1:8" ht="12.75">
      <c r="A44" s="57"/>
      <c r="C44" s="19" t="s">
        <v>238</v>
      </c>
      <c r="D44" s="113">
        <f>F44-0</f>
        <v>234</v>
      </c>
      <c r="E44" s="113">
        <v>-105</v>
      </c>
      <c r="F44" s="113">
        <v>234</v>
      </c>
      <c r="G44" s="113">
        <v>1991</v>
      </c>
      <c r="H44" s="53"/>
    </row>
    <row r="45" spans="1:8" ht="12.75">
      <c r="A45" s="57"/>
      <c r="C45" s="19" t="s">
        <v>215</v>
      </c>
      <c r="D45" s="113">
        <v>0</v>
      </c>
      <c r="E45" s="113">
        <v>-2582</v>
      </c>
      <c r="F45" s="113">
        <v>0</v>
      </c>
      <c r="G45" s="113">
        <v>-2582</v>
      </c>
      <c r="H45" s="53"/>
    </row>
    <row r="46" spans="1:8" ht="12.75">
      <c r="A46" s="57"/>
      <c r="C46" s="4" t="s">
        <v>273</v>
      </c>
      <c r="D46" s="113">
        <v>-1056158</v>
      </c>
      <c r="E46" s="113">
        <v>0</v>
      </c>
      <c r="F46" s="113">
        <v>-1056158</v>
      </c>
      <c r="G46" s="113">
        <v>0</v>
      </c>
      <c r="H46" s="53"/>
    </row>
    <row r="47" spans="1:8" ht="12.75">
      <c r="A47" s="57"/>
      <c r="C47" s="4" t="s">
        <v>274</v>
      </c>
      <c r="H47" s="53"/>
    </row>
    <row r="48" spans="1:8" ht="12.75">
      <c r="A48" s="57"/>
      <c r="C48" s="4" t="s">
        <v>278</v>
      </c>
      <c r="D48" s="113"/>
      <c r="E48" s="113"/>
      <c r="F48" s="113"/>
      <c r="G48" s="113"/>
      <c r="H48" s="53"/>
    </row>
    <row r="49" spans="1:8" ht="12.75">
      <c r="A49" s="57"/>
      <c r="C49" s="4" t="s">
        <v>280</v>
      </c>
      <c r="D49" s="113"/>
      <c r="E49" s="113"/>
      <c r="F49" s="113"/>
      <c r="G49" s="113"/>
      <c r="H49" s="53"/>
    </row>
    <row r="50" spans="1:8" ht="12.75">
      <c r="A50" s="57"/>
      <c r="C50" s="4" t="s">
        <v>279</v>
      </c>
      <c r="D50" s="113"/>
      <c r="E50" s="113"/>
      <c r="F50" s="113"/>
      <c r="G50" s="113"/>
      <c r="H50" s="53"/>
    </row>
    <row r="51" spans="1:8" ht="4.5" customHeight="1">
      <c r="A51" s="57"/>
      <c r="D51" s="113"/>
      <c r="E51" s="113"/>
      <c r="F51" s="113"/>
      <c r="G51" s="113"/>
      <c r="H51" s="53"/>
    </row>
    <row r="52" spans="1:8" ht="13.5" thickBot="1">
      <c r="A52" s="57"/>
      <c r="D52" s="150">
        <f>SUM(D40:D50)</f>
        <v>-1066303</v>
      </c>
      <c r="E52" s="150">
        <f>SUM(E44:E45)</f>
        <v>-2687</v>
      </c>
      <c r="F52" s="150">
        <f>SUM(F40:F50)</f>
        <v>-1066303</v>
      </c>
      <c r="G52" s="150">
        <f>SUM(G44:G45)</f>
        <v>-591</v>
      </c>
      <c r="H52" s="53"/>
    </row>
    <row r="53" spans="1:8" ht="12.75">
      <c r="A53" s="57"/>
      <c r="D53" s="113"/>
      <c r="E53" s="113"/>
      <c r="F53" s="113"/>
      <c r="G53" s="113"/>
      <c r="H53" s="53"/>
    </row>
    <row r="54" spans="1:8" ht="12.75">
      <c r="A54" s="57"/>
      <c r="C54" s="177" t="s">
        <v>259</v>
      </c>
      <c r="D54" s="113"/>
      <c r="E54" s="113"/>
      <c r="F54" s="113"/>
      <c r="G54" s="113"/>
      <c r="H54" s="53"/>
    </row>
    <row r="55" spans="1:8" ht="12.75">
      <c r="A55" s="57"/>
      <c r="D55" s="113"/>
      <c r="E55" s="113"/>
      <c r="F55" s="113"/>
      <c r="G55" s="113"/>
      <c r="H55" s="53"/>
    </row>
    <row r="56" spans="1:8" ht="12.75">
      <c r="A56" s="57"/>
      <c r="B56" s="178"/>
      <c r="C56" s="179" t="s">
        <v>16</v>
      </c>
      <c r="D56" s="113"/>
      <c r="E56" s="113"/>
      <c r="F56" s="113"/>
      <c r="G56" s="113"/>
      <c r="H56" s="53"/>
    </row>
    <row r="57" spans="1:8" ht="12.75">
      <c r="A57" s="57"/>
      <c r="D57" s="113"/>
      <c r="E57" s="113"/>
      <c r="F57" s="113"/>
      <c r="G57" s="113"/>
      <c r="H57" s="53"/>
    </row>
    <row r="58" spans="1:8" ht="12.75">
      <c r="A58" s="57"/>
      <c r="D58" s="113"/>
      <c r="E58" s="113"/>
      <c r="F58" s="113"/>
      <c r="G58" s="113"/>
      <c r="H58" s="53"/>
    </row>
    <row r="59" spans="1:8" ht="12.75">
      <c r="A59" s="57"/>
      <c r="D59" s="113"/>
      <c r="E59" s="113"/>
      <c r="F59" s="113"/>
      <c r="G59" s="113"/>
      <c r="H59" s="53"/>
    </row>
    <row r="60" spans="1:8" ht="12.75">
      <c r="A60" s="57"/>
      <c r="D60" s="113"/>
      <c r="E60" s="113"/>
      <c r="F60" s="113"/>
      <c r="G60" s="113"/>
      <c r="H60" s="53"/>
    </row>
    <row r="61" spans="1:8" ht="12.75">
      <c r="A61" s="57"/>
      <c r="D61" s="113"/>
      <c r="E61" s="113"/>
      <c r="F61" s="113"/>
      <c r="G61" s="113"/>
      <c r="H61" s="53"/>
    </row>
    <row r="62" spans="1:8" ht="12.75">
      <c r="A62" s="57"/>
      <c r="D62" s="113"/>
      <c r="E62" s="113"/>
      <c r="F62" s="113"/>
      <c r="G62" s="113"/>
      <c r="H62" s="53"/>
    </row>
    <row r="63" spans="1:8" ht="12.75">
      <c r="A63" s="57"/>
      <c r="D63" s="113"/>
      <c r="E63" s="113"/>
      <c r="F63" s="113"/>
      <c r="G63" s="113"/>
      <c r="H63" s="53"/>
    </row>
    <row r="64" spans="1:8" ht="5.25" customHeight="1">
      <c r="A64" s="57"/>
      <c r="D64" s="61"/>
      <c r="E64" s="51"/>
      <c r="F64" s="61"/>
      <c r="G64" s="51"/>
      <c r="H64" s="53"/>
    </row>
    <row r="65" spans="1:2" ht="12.75">
      <c r="A65" s="57" t="s">
        <v>21</v>
      </c>
      <c r="B65" s="18" t="s">
        <v>52</v>
      </c>
    </row>
    <row r="66" ht="6.75" customHeight="1"/>
    <row r="69" ht="10.5" customHeight="1"/>
    <row r="70" spans="1:2" ht="12.75" customHeight="1">
      <c r="A70" s="57" t="s">
        <v>22</v>
      </c>
      <c r="B70" s="18" t="s">
        <v>27</v>
      </c>
    </row>
    <row r="71" ht="7.5" customHeight="1"/>
    <row r="72" ht="12.75" customHeight="1"/>
    <row r="73" ht="12" customHeight="1"/>
    <row r="75" ht="9" customHeight="1"/>
    <row r="83" spans="1:2" ht="12.75" customHeight="1">
      <c r="A83" s="57" t="s">
        <v>23</v>
      </c>
      <c r="B83" s="18" t="s">
        <v>125</v>
      </c>
    </row>
    <row r="84" spans="1:2" ht="6.75" customHeight="1">
      <c r="A84" s="57"/>
      <c r="B84" s="18"/>
    </row>
    <row r="85" spans="1:7" ht="12.75" customHeight="1">
      <c r="A85" s="57"/>
      <c r="B85" s="18"/>
      <c r="G85" s="18"/>
    </row>
    <row r="86" spans="1:2" ht="6.75" customHeight="1">
      <c r="A86" s="57"/>
      <c r="B86" s="18"/>
    </row>
    <row r="87" spans="3:7" ht="12.75">
      <c r="C87" s="19" t="s">
        <v>220</v>
      </c>
      <c r="F87" s="194" t="s">
        <v>221</v>
      </c>
      <c r="G87" s="194"/>
    </row>
    <row r="88" spans="3:7" ht="12.75">
      <c r="C88" s="19" t="s">
        <v>261</v>
      </c>
      <c r="F88" s="52"/>
      <c r="G88" s="152">
        <v>10648800</v>
      </c>
    </row>
    <row r="89" spans="6:7" ht="7.5" customHeight="1">
      <c r="F89" s="52"/>
      <c r="G89" s="152"/>
    </row>
    <row r="90" spans="3:7" ht="12.75">
      <c r="C90" s="19" t="s">
        <v>263</v>
      </c>
      <c r="F90" s="52"/>
      <c r="G90" s="53"/>
    </row>
    <row r="91" spans="3:7" ht="12.75">
      <c r="C91" s="19" t="s">
        <v>260</v>
      </c>
      <c r="F91" s="52"/>
      <c r="G91" s="152">
        <v>8400100</v>
      </c>
    </row>
    <row r="92" ht="12.75">
      <c r="F92" s="52"/>
    </row>
    <row r="93" spans="6:7" ht="13.5" thickBot="1">
      <c r="F93" s="52"/>
      <c r="G93" s="153">
        <f>SUM(G88:G91)</f>
        <v>19048900</v>
      </c>
    </row>
    <row r="94" spans="1:7" ht="12.75" customHeight="1">
      <c r="A94" s="57" t="s">
        <v>25</v>
      </c>
      <c r="B94" s="18" t="s">
        <v>42</v>
      </c>
      <c r="F94" s="72"/>
      <c r="G94" s="72"/>
    </row>
    <row r="95" spans="1:7" ht="6.75" customHeight="1">
      <c r="A95" s="57"/>
      <c r="B95" s="18"/>
      <c r="F95" s="72"/>
      <c r="G95" s="72"/>
    </row>
    <row r="96" spans="6:7" ht="12.75" customHeight="1">
      <c r="F96" s="72"/>
      <c r="G96" s="72"/>
    </row>
    <row r="97" ht="7.5" customHeight="1"/>
    <row r="98" spans="5:7" ht="12.75" customHeight="1">
      <c r="E98" s="147" t="s">
        <v>105</v>
      </c>
      <c r="F98" s="147" t="s">
        <v>107</v>
      </c>
      <c r="G98" s="78"/>
    </row>
    <row r="99" spans="5:7" ht="12.75" customHeight="1">
      <c r="E99" s="147" t="s">
        <v>106</v>
      </c>
      <c r="F99" s="147" t="s">
        <v>108</v>
      </c>
      <c r="G99" s="147" t="s">
        <v>45</v>
      </c>
    </row>
    <row r="100" spans="5:7" ht="12.75" customHeight="1">
      <c r="E100" s="146" t="s">
        <v>46</v>
      </c>
      <c r="F100" s="146" t="s">
        <v>46</v>
      </c>
      <c r="G100" s="146" t="s">
        <v>46</v>
      </c>
    </row>
    <row r="101" spans="2:7" ht="12.75" customHeight="1">
      <c r="B101" s="18" t="s">
        <v>109</v>
      </c>
      <c r="E101" s="82"/>
      <c r="F101" s="82"/>
      <c r="G101" s="82"/>
    </row>
    <row r="102" spans="2:7" ht="12.75" customHeight="1">
      <c r="B102" s="56" t="s">
        <v>118</v>
      </c>
      <c r="E102" s="51">
        <v>345642</v>
      </c>
      <c r="F102" s="51">
        <v>7345</v>
      </c>
      <c r="G102" s="51">
        <f>SUM(E102:F102)</f>
        <v>352987</v>
      </c>
    </row>
    <row r="103" spans="2:7" ht="12.75" customHeight="1">
      <c r="B103" s="56" t="s">
        <v>119</v>
      </c>
      <c r="E103" s="51">
        <v>0</v>
      </c>
      <c r="F103" s="51">
        <v>0</v>
      </c>
      <c r="G103" s="74">
        <f>SUM(E103:F103)</f>
        <v>0</v>
      </c>
    </row>
    <row r="104" spans="2:7" ht="12.75" customHeight="1" thickBot="1">
      <c r="B104" s="19" t="s">
        <v>45</v>
      </c>
      <c r="E104" s="77">
        <f>SUM(E102)</f>
        <v>345642</v>
      </c>
      <c r="F104" s="77">
        <f>SUM(F102)</f>
        <v>7345</v>
      </c>
      <c r="G104" s="77">
        <f>SUM(E104:F104)</f>
        <v>352987</v>
      </c>
    </row>
    <row r="105" spans="5:7" ht="2.25" customHeight="1">
      <c r="E105" s="51"/>
      <c r="F105" s="51"/>
      <c r="G105" s="51"/>
    </row>
    <row r="106" spans="2:7" ht="12.75" customHeight="1">
      <c r="B106" s="18" t="s">
        <v>110</v>
      </c>
      <c r="E106" s="51"/>
      <c r="F106" s="51"/>
      <c r="G106" s="51"/>
    </row>
    <row r="107" spans="2:7" ht="4.5" customHeight="1">
      <c r="B107" s="18"/>
      <c r="E107" s="51"/>
      <c r="F107" s="51"/>
      <c r="G107" s="51"/>
    </row>
    <row r="108" spans="2:7" ht="12.75" customHeight="1" thickBot="1">
      <c r="B108" s="19" t="s">
        <v>111</v>
      </c>
      <c r="E108" s="151">
        <v>-321</v>
      </c>
      <c r="F108" s="151">
        <f>G108-E108</f>
        <v>-18233</v>
      </c>
      <c r="G108" s="51">
        <f>G114-G112-G110</f>
        <v>-18554</v>
      </c>
    </row>
    <row r="109" spans="5:7" ht="3.75" customHeight="1">
      <c r="E109" s="51"/>
      <c r="F109" s="51"/>
      <c r="G109" s="51"/>
    </row>
    <row r="110" spans="1:256" ht="12.75" customHeight="1">
      <c r="A110" s="173"/>
      <c r="B110" s="180" t="s">
        <v>248</v>
      </c>
      <c r="C110" s="173"/>
      <c r="D110" s="173"/>
      <c r="E110" s="173"/>
      <c r="F110" s="173"/>
      <c r="G110" s="24">
        <v>-1066303</v>
      </c>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S110" s="173"/>
      <c r="BT110" s="173"/>
      <c r="BU110" s="173"/>
      <c r="BV110" s="173"/>
      <c r="BW110" s="173"/>
      <c r="BX110" s="173"/>
      <c r="BY110" s="173"/>
      <c r="BZ110" s="173"/>
      <c r="CA110" s="173"/>
      <c r="CB110" s="173"/>
      <c r="CC110" s="173"/>
      <c r="CD110" s="173"/>
      <c r="CE110" s="173"/>
      <c r="CF110" s="173"/>
      <c r="CG110" s="173"/>
      <c r="CH110" s="173"/>
      <c r="CI110" s="173"/>
      <c r="CJ110" s="173"/>
      <c r="CK110" s="173"/>
      <c r="CL110" s="173"/>
      <c r="CM110" s="173"/>
      <c r="CN110" s="173"/>
      <c r="CO110" s="173"/>
      <c r="CP110" s="173"/>
      <c r="CQ110" s="173"/>
      <c r="CR110" s="173"/>
      <c r="CS110" s="173"/>
      <c r="CT110" s="173"/>
      <c r="CU110" s="173"/>
      <c r="CV110" s="173"/>
      <c r="CW110" s="173"/>
      <c r="CX110" s="173"/>
      <c r="CY110" s="173"/>
      <c r="CZ110" s="173"/>
      <c r="DA110" s="173"/>
      <c r="DB110" s="173"/>
      <c r="DC110" s="173"/>
      <c r="DD110" s="173"/>
      <c r="DE110" s="173"/>
      <c r="DF110" s="173"/>
      <c r="DG110" s="173"/>
      <c r="DH110" s="173"/>
      <c r="DI110" s="173"/>
      <c r="DJ110" s="173"/>
      <c r="DK110" s="173"/>
      <c r="DL110" s="173"/>
      <c r="DM110" s="173"/>
      <c r="DN110" s="173"/>
      <c r="DO110" s="173"/>
      <c r="DP110" s="173"/>
      <c r="DQ110" s="173"/>
      <c r="DR110" s="173"/>
      <c r="DS110" s="173"/>
      <c r="DT110" s="173"/>
      <c r="DU110" s="173"/>
      <c r="DV110" s="173"/>
      <c r="DW110" s="173"/>
      <c r="DX110" s="173"/>
      <c r="DY110" s="173"/>
      <c r="DZ110" s="173"/>
      <c r="EA110" s="173"/>
      <c r="EB110" s="173"/>
      <c r="EC110" s="173"/>
      <c r="ED110" s="173"/>
      <c r="EE110" s="173"/>
      <c r="EF110" s="173"/>
      <c r="EG110" s="173"/>
      <c r="EH110" s="173"/>
      <c r="EI110" s="173"/>
      <c r="EJ110" s="173"/>
      <c r="EK110" s="173"/>
      <c r="EL110" s="173"/>
      <c r="EM110" s="173"/>
      <c r="EN110" s="173"/>
      <c r="EO110" s="173"/>
      <c r="EP110" s="173"/>
      <c r="EQ110" s="173"/>
      <c r="ER110" s="173"/>
      <c r="ES110" s="173"/>
      <c r="ET110" s="173"/>
      <c r="EU110" s="173"/>
      <c r="EV110" s="173"/>
      <c r="EW110" s="173"/>
      <c r="EX110" s="173"/>
      <c r="EY110" s="173"/>
      <c r="EZ110" s="173"/>
      <c r="FA110" s="173"/>
      <c r="FB110" s="173"/>
      <c r="FC110" s="173"/>
      <c r="FD110" s="173"/>
      <c r="FE110" s="173"/>
      <c r="FF110" s="173"/>
      <c r="FG110" s="173"/>
      <c r="FH110" s="173"/>
      <c r="FI110" s="173"/>
      <c r="FJ110" s="173"/>
      <c r="FK110" s="173"/>
      <c r="FL110" s="173"/>
      <c r="FM110" s="173"/>
      <c r="FN110" s="173"/>
      <c r="FO110" s="173"/>
      <c r="FP110" s="173"/>
      <c r="FQ110" s="173"/>
      <c r="FR110" s="173"/>
      <c r="FS110" s="173"/>
      <c r="FT110" s="173"/>
      <c r="FU110" s="173"/>
      <c r="FV110" s="173"/>
      <c r="FW110" s="173"/>
      <c r="FX110" s="173"/>
      <c r="FY110" s="173"/>
      <c r="FZ110" s="173"/>
      <c r="GA110" s="173"/>
      <c r="GB110" s="173"/>
      <c r="GC110" s="173"/>
      <c r="GD110" s="173"/>
      <c r="GE110" s="173"/>
      <c r="GF110" s="173"/>
      <c r="GG110" s="173"/>
      <c r="GH110" s="173"/>
      <c r="GI110" s="173"/>
      <c r="GJ110" s="173"/>
      <c r="GK110" s="173"/>
      <c r="GL110" s="173"/>
      <c r="GM110" s="173"/>
      <c r="GN110" s="173"/>
      <c r="GO110" s="173"/>
      <c r="GP110" s="173"/>
      <c r="GQ110" s="173"/>
      <c r="GR110" s="173"/>
      <c r="GS110" s="173"/>
      <c r="GT110" s="173"/>
      <c r="GU110" s="173"/>
      <c r="GV110" s="173"/>
      <c r="GW110" s="173"/>
      <c r="GX110" s="173"/>
      <c r="GY110" s="173"/>
      <c r="GZ110" s="173"/>
      <c r="HA110" s="173"/>
      <c r="HB110" s="173"/>
      <c r="HC110" s="173"/>
      <c r="HD110" s="173"/>
      <c r="HE110" s="173"/>
      <c r="HF110" s="173"/>
      <c r="HG110" s="173"/>
      <c r="HH110" s="173"/>
      <c r="HI110" s="173"/>
      <c r="HJ110" s="173"/>
      <c r="HK110" s="173"/>
      <c r="HL110" s="173"/>
      <c r="HM110" s="173"/>
      <c r="HN110" s="173"/>
      <c r="HO110" s="173"/>
      <c r="HP110" s="173"/>
      <c r="HQ110" s="173"/>
      <c r="HR110" s="173"/>
      <c r="HS110" s="173"/>
      <c r="HT110" s="173"/>
      <c r="HU110" s="173"/>
      <c r="HV110" s="173"/>
      <c r="HW110" s="173"/>
      <c r="HX110" s="173"/>
      <c r="HY110" s="173"/>
      <c r="HZ110" s="173"/>
      <c r="IA110" s="173"/>
      <c r="IB110" s="173"/>
      <c r="IC110" s="173"/>
      <c r="ID110" s="173"/>
      <c r="IE110" s="173"/>
      <c r="IF110" s="173"/>
      <c r="IG110" s="173"/>
      <c r="IH110" s="173"/>
      <c r="II110" s="173"/>
      <c r="IJ110" s="173"/>
      <c r="IK110" s="173"/>
      <c r="IL110" s="173"/>
      <c r="IM110" s="173"/>
      <c r="IN110" s="173"/>
      <c r="IO110" s="173"/>
      <c r="IP110" s="173"/>
      <c r="IQ110" s="173"/>
      <c r="IR110" s="173"/>
      <c r="IS110" s="173"/>
      <c r="IT110" s="173"/>
      <c r="IU110" s="173"/>
      <c r="IV110" s="173"/>
    </row>
    <row r="111" spans="5:7" ht="3" customHeight="1">
      <c r="E111" s="51"/>
      <c r="F111" s="51"/>
      <c r="G111" s="51"/>
    </row>
    <row r="112" spans="2:7" ht="12.75" customHeight="1">
      <c r="B112" s="19" t="s">
        <v>112</v>
      </c>
      <c r="E112" s="51"/>
      <c r="F112" s="51"/>
      <c r="G112" s="51">
        <f>+'Income Statement '!H49</f>
        <v>-31744</v>
      </c>
    </row>
    <row r="113" spans="5:7" ht="3" customHeight="1">
      <c r="E113" s="51"/>
      <c r="F113" s="51"/>
      <c r="G113" s="51"/>
    </row>
    <row r="114" spans="2:7" ht="12.75" customHeight="1" thickBot="1">
      <c r="B114" s="19" t="s">
        <v>222</v>
      </c>
      <c r="E114" s="51"/>
      <c r="F114" s="51"/>
      <c r="G114" s="77">
        <f>'Income Statement '!$H$52</f>
        <v>-1116601</v>
      </c>
    </row>
    <row r="115" spans="5:7" ht="12.75" customHeight="1">
      <c r="E115" s="51"/>
      <c r="F115" s="51"/>
      <c r="G115" s="51"/>
    </row>
    <row r="116" spans="1:7" ht="12.75" customHeight="1">
      <c r="A116" s="57" t="s">
        <v>26</v>
      </c>
      <c r="B116" s="18" t="s">
        <v>6</v>
      </c>
      <c r="F116" s="51"/>
      <c r="G116" s="51"/>
    </row>
    <row r="117" spans="6:7" ht="12.75" customHeight="1">
      <c r="F117" s="53"/>
      <c r="G117" s="53"/>
    </row>
    <row r="118" spans="6:7" ht="12.75" customHeight="1">
      <c r="F118" s="53"/>
      <c r="G118" s="53"/>
    </row>
    <row r="119" spans="6:7" ht="12.75" customHeight="1">
      <c r="F119" s="53"/>
      <c r="G119" s="53"/>
    </row>
    <row r="120" spans="6:7" ht="5.25" customHeight="1">
      <c r="F120" s="53"/>
      <c r="G120" s="53"/>
    </row>
    <row r="121" spans="1:7" ht="12.75" customHeight="1">
      <c r="A121" s="57" t="s">
        <v>28</v>
      </c>
      <c r="B121" s="18" t="s">
        <v>113</v>
      </c>
      <c r="F121" s="53"/>
      <c r="G121" s="53"/>
    </row>
    <row r="122" spans="6:7" ht="8.25" customHeight="1">
      <c r="F122" s="53"/>
      <c r="G122" s="53"/>
    </row>
    <row r="123" spans="6:7" ht="12.75" customHeight="1">
      <c r="F123" s="53"/>
      <c r="G123" s="53"/>
    </row>
    <row r="124" spans="6:7" ht="12.75" customHeight="1">
      <c r="F124" s="53"/>
      <c r="G124" s="53"/>
    </row>
    <row r="125" spans="6:7" ht="12.75" customHeight="1">
      <c r="F125" s="53"/>
      <c r="G125" s="53"/>
    </row>
    <row r="126" spans="1:7" ht="12.75" customHeight="1">
      <c r="A126" s="57" t="s">
        <v>29</v>
      </c>
      <c r="B126" s="18" t="s">
        <v>24</v>
      </c>
      <c r="F126" s="53"/>
      <c r="G126" s="53"/>
    </row>
    <row r="127" spans="1:7" ht="7.5" customHeight="1">
      <c r="A127" s="57"/>
      <c r="B127" s="18"/>
      <c r="F127" s="53"/>
      <c r="G127" s="53"/>
    </row>
    <row r="128" spans="1:7" ht="12.75" customHeight="1">
      <c r="A128" s="57"/>
      <c r="B128" s="18"/>
      <c r="F128" s="53"/>
      <c r="G128" s="53"/>
    </row>
    <row r="129" spans="1:7" ht="7.5" customHeight="1">
      <c r="A129" s="57"/>
      <c r="B129" s="18"/>
      <c r="F129" s="53"/>
      <c r="G129" s="53"/>
    </row>
    <row r="130" spans="1:7" ht="12.75" customHeight="1">
      <c r="A130" s="57" t="s">
        <v>31</v>
      </c>
      <c r="B130" s="18" t="s">
        <v>30</v>
      </c>
      <c r="F130" s="53"/>
      <c r="G130" s="53"/>
    </row>
    <row r="131" spans="6:7" ht="9" customHeight="1">
      <c r="F131" s="53"/>
      <c r="G131" s="53"/>
    </row>
    <row r="132" spans="6:7" ht="12.75" customHeight="1">
      <c r="F132" s="53"/>
      <c r="G132" s="53"/>
    </row>
    <row r="133" spans="6:7" ht="5.25" customHeight="1">
      <c r="F133" s="53"/>
      <c r="G133" s="53"/>
    </row>
    <row r="134" spans="1:7" ht="12.75" customHeight="1">
      <c r="A134" s="57" t="s">
        <v>32</v>
      </c>
      <c r="B134" s="18" t="s">
        <v>54</v>
      </c>
      <c r="F134" s="53"/>
      <c r="G134" s="53"/>
    </row>
    <row r="135" spans="6:7" ht="7.5" customHeight="1">
      <c r="F135" s="53"/>
      <c r="G135" s="53"/>
    </row>
    <row r="136" spans="6:7" ht="12.75" customHeight="1">
      <c r="F136" s="53"/>
      <c r="G136" s="53"/>
    </row>
    <row r="137" spans="6:7" ht="12.75" customHeight="1">
      <c r="F137" s="53"/>
      <c r="G137" s="53"/>
    </row>
    <row r="138" spans="5:7" ht="12.75" customHeight="1">
      <c r="E138" s="51"/>
      <c r="F138" s="51"/>
      <c r="G138" s="51"/>
    </row>
    <row r="139" spans="5:7" ht="12.75" customHeight="1">
      <c r="E139" s="51"/>
      <c r="F139" s="51"/>
      <c r="G139" s="51"/>
    </row>
    <row r="140" spans="5:7" ht="12.75" customHeight="1">
      <c r="E140" s="51"/>
      <c r="F140" s="51"/>
      <c r="G140" s="51"/>
    </row>
    <row r="141" spans="5:7" ht="12.75" customHeight="1">
      <c r="E141" s="51"/>
      <c r="F141" s="51"/>
      <c r="G141" s="51"/>
    </row>
    <row r="142" spans="5:7" ht="12.75" customHeight="1">
      <c r="E142" s="51"/>
      <c r="F142" s="51"/>
      <c r="G142" s="51"/>
    </row>
    <row r="143" spans="5:7" ht="12.75" customHeight="1">
      <c r="E143" s="51"/>
      <c r="F143" s="51"/>
      <c r="G143" s="51"/>
    </row>
    <row r="144" spans="5:7" ht="12.75" customHeight="1">
      <c r="E144" s="51"/>
      <c r="F144" s="51"/>
      <c r="G144" s="51"/>
    </row>
  </sheetData>
  <mergeCells count="3">
    <mergeCell ref="D35:E35"/>
    <mergeCell ref="F35:G35"/>
    <mergeCell ref="F87:G87"/>
  </mergeCells>
  <printOptions/>
  <pageMargins left="0.62" right="0.26" top="0.63" bottom="0.451181102" header="0.43" footer="0.31496062992126"/>
  <pageSetup firstPageNumber="3" useFirstPageNumber="1" horizontalDpi="600" verticalDpi="600" orientation="portrait" paperSize="9" scale="87" r:id="rId2"/>
  <headerFooter alignWithMargins="0">
    <oddFooter>&amp;C&amp;P+2</oddFooter>
  </headerFooter>
  <drawing r:id="rId1"/>
</worksheet>
</file>

<file path=xl/worksheets/sheet6.xml><?xml version="1.0" encoding="utf-8"?>
<worksheet xmlns="http://schemas.openxmlformats.org/spreadsheetml/2006/main" xmlns:r="http://schemas.openxmlformats.org/officeDocument/2006/relationships">
  <dimension ref="A8:I267"/>
  <sheetViews>
    <sheetView showGridLines="0" workbookViewId="0" topLeftCell="A1">
      <selection activeCell="A1" sqref="A1"/>
    </sheetView>
  </sheetViews>
  <sheetFormatPr defaultColWidth="9.140625" defaultRowHeight="12.75"/>
  <cols>
    <col min="1" max="1" width="3.28125" style="17" customWidth="1"/>
    <col min="2" max="2" width="2.8515625" style="19" customWidth="1"/>
    <col min="3" max="3" width="38.8515625" style="19" customWidth="1"/>
    <col min="4" max="4" width="11.421875" style="19" customWidth="1"/>
    <col min="5" max="7" width="13.28125" style="19" customWidth="1"/>
    <col min="8" max="8" width="2.7109375" style="19" customWidth="1"/>
    <col min="9" max="9" width="8.8515625" style="19" customWidth="1"/>
    <col min="10" max="16384" width="9.140625" style="19" customWidth="1"/>
  </cols>
  <sheetData>
    <row r="1" ht="12.75"/>
    <row r="2" ht="12.75"/>
    <row r="3" ht="12.75"/>
    <row r="4" ht="12.75"/>
    <row r="5" ht="12.75"/>
    <row r="7" ht="4.5" customHeight="1"/>
    <row r="8" ht="12.75">
      <c r="B8" s="18"/>
    </row>
    <row r="9" ht="12.75">
      <c r="B9" s="18"/>
    </row>
    <row r="10" spans="1:2" ht="12.75">
      <c r="A10" s="57" t="s">
        <v>16</v>
      </c>
      <c r="B10" s="18" t="s">
        <v>55</v>
      </c>
    </row>
    <row r="11" ht="8.25" customHeight="1"/>
    <row r="14" ht="6.75" customHeight="1"/>
    <row r="26" ht="15.75" customHeight="1"/>
    <row r="27" spans="1:2" ht="12.75">
      <c r="A27" s="57" t="s">
        <v>17</v>
      </c>
      <c r="B27" s="18" t="s">
        <v>80</v>
      </c>
    </row>
    <row r="28" ht="7.5" customHeight="1"/>
    <row r="35" spans="1:2" ht="12.75">
      <c r="A35" s="57" t="s">
        <v>18</v>
      </c>
      <c r="B35" s="18" t="s">
        <v>56</v>
      </c>
    </row>
    <row r="36" spans="1:2" ht="6" customHeight="1">
      <c r="A36" s="57"/>
      <c r="B36" s="18"/>
    </row>
    <row r="37" spans="1:2" ht="12.75">
      <c r="A37" s="57"/>
      <c r="B37" s="18"/>
    </row>
    <row r="38" spans="1:2" ht="12.75">
      <c r="A38" s="57"/>
      <c r="B38" s="18"/>
    </row>
    <row r="44" spans="1:2" ht="12.75">
      <c r="A44" s="57" t="s">
        <v>19</v>
      </c>
      <c r="B44" s="18" t="s">
        <v>57</v>
      </c>
    </row>
    <row r="45" spans="1:2" ht="8.25" customHeight="1">
      <c r="A45" s="57"/>
      <c r="B45" s="56"/>
    </row>
    <row r="46" spans="1:9" ht="12.75">
      <c r="A46" s="57"/>
      <c r="B46" s="19" t="s">
        <v>58</v>
      </c>
      <c r="D46" s="60"/>
      <c r="E46" s="60"/>
      <c r="F46" s="60"/>
      <c r="G46" s="60"/>
      <c r="H46" s="60"/>
      <c r="I46" s="60"/>
    </row>
    <row r="47" spans="1:6" ht="5.25" customHeight="1">
      <c r="A47" s="57"/>
      <c r="D47" s="58"/>
      <c r="F47" s="58"/>
    </row>
    <row r="48" spans="1:6" ht="5.25" customHeight="1">
      <c r="A48" s="57"/>
      <c r="D48" s="58"/>
      <c r="F48" s="58"/>
    </row>
    <row r="49" spans="1:2" ht="12.75">
      <c r="A49" s="57" t="s">
        <v>21</v>
      </c>
      <c r="B49" s="18" t="s">
        <v>20</v>
      </c>
    </row>
    <row r="50" ht="6" customHeight="1"/>
    <row r="51" ht="12.75">
      <c r="B51" s="19" t="s">
        <v>59</v>
      </c>
    </row>
    <row r="52" spans="4:8" ht="12.75">
      <c r="D52" s="193" t="s">
        <v>208</v>
      </c>
      <c r="E52" s="193"/>
      <c r="F52" s="193" t="s">
        <v>209</v>
      </c>
      <c r="G52" s="193"/>
      <c r="H52" s="89"/>
    </row>
    <row r="53" spans="4:8" ht="3.75" customHeight="1">
      <c r="D53" s="18"/>
      <c r="E53" s="103"/>
      <c r="F53" s="17"/>
      <c r="H53" s="89"/>
    </row>
    <row r="54" spans="4:7" ht="12.75">
      <c r="D54" s="135">
        <v>38352</v>
      </c>
      <c r="E54" s="135">
        <v>37986</v>
      </c>
      <c r="F54" s="135">
        <v>38352</v>
      </c>
      <c r="G54" s="135">
        <v>37986</v>
      </c>
    </row>
    <row r="55" spans="4:7" ht="12.75">
      <c r="D55" s="35" t="s">
        <v>91</v>
      </c>
      <c r="E55" s="35" t="s">
        <v>39</v>
      </c>
      <c r="F55" s="35" t="s">
        <v>92</v>
      </c>
      <c r="G55" s="35" t="s">
        <v>40</v>
      </c>
    </row>
    <row r="56" ht="3.75" customHeight="1"/>
    <row r="57" spans="2:7" ht="12.75">
      <c r="B57" s="19" t="s">
        <v>60</v>
      </c>
      <c r="D57" s="76">
        <f>F57--428</f>
        <v>854</v>
      </c>
      <c r="E57" s="76">
        <v>3767</v>
      </c>
      <c r="F57" s="76">
        <v>426</v>
      </c>
      <c r="G57" s="76">
        <v>12419</v>
      </c>
    </row>
    <row r="58" spans="2:7" ht="12.75">
      <c r="B58" s="19" t="s">
        <v>240</v>
      </c>
      <c r="D58" s="76">
        <f>F58-0</f>
        <v>37</v>
      </c>
      <c r="E58" s="76">
        <v>-1044</v>
      </c>
      <c r="F58" s="76">
        <f>432-395</f>
        <v>37</v>
      </c>
      <c r="G58" s="76">
        <v>-1044</v>
      </c>
    </row>
    <row r="59" spans="2:8" ht="12.75">
      <c r="B59" s="19" t="s">
        <v>141</v>
      </c>
      <c r="D59" s="74">
        <f>F59--934</f>
        <v>106</v>
      </c>
      <c r="E59" s="74">
        <v>-60</v>
      </c>
      <c r="F59" s="74">
        <v>-828</v>
      </c>
      <c r="G59" s="75">
        <v>-351</v>
      </c>
      <c r="H59" s="59"/>
    </row>
    <row r="60" spans="4:8" ht="12.75">
      <c r="D60" s="76">
        <f>SUM(D57:D59)</f>
        <v>997</v>
      </c>
      <c r="E60" s="76">
        <f>SUM(E57:E59)</f>
        <v>2663</v>
      </c>
      <c r="F60" s="76">
        <f>SUM(F57:F59)</f>
        <v>-365</v>
      </c>
      <c r="G60" s="76">
        <f>SUM(G57:G59)</f>
        <v>11024</v>
      </c>
      <c r="H60" s="53"/>
    </row>
    <row r="61" spans="2:8" ht="12.75">
      <c r="B61" s="19" t="s">
        <v>61</v>
      </c>
      <c r="D61" s="74">
        <f>F61--1591</f>
        <v>738</v>
      </c>
      <c r="E61" s="74">
        <v>-2763</v>
      </c>
      <c r="F61" s="74">
        <v>-853</v>
      </c>
      <c r="G61" s="74">
        <v>-604</v>
      </c>
      <c r="H61" s="53"/>
    </row>
    <row r="62" spans="4:8" ht="13.5" thickBot="1">
      <c r="D62" s="77">
        <f>SUM(D60:D61)</f>
        <v>1735</v>
      </c>
      <c r="E62" s="77">
        <f>SUM(E60:E61)</f>
        <v>-100</v>
      </c>
      <c r="F62" s="77">
        <v>-1218</v>
      </c>
      <c r="G62" s="77">
        <f>SUM(G60:G61)</f>
        <v>10420</v>
      </c>
      <c r="H62" s="54"/>
    </row>
    <row r="63" spans="4:8" ht="8.25" customHeight="1">
      <c r="D63" s="51"/>
      <c r="E63" s="51"/>
      <c r="F63" s="51"/>
      <c r="G63" s="51"/>
      <c r="H63" s="53"/>
    </row>
    <row r="64" spans="4:8" ht="12.75">
      <c r="D64" s="51"/>
      <c r="E64" s="51"/>
      <c r="F64" s="51"/>
      <c r="G64" s="51"/>
      <c r="H64" s="53"/>
    </row>
    <row r="65" spans="4:8" ht="12.75">
      <c r="D65" s="51"/>
      <c r="E65" s="51"/>
      <c r="F65" s="51"/>
      <c r="G65" s="51"/>
      <c r="H65" s="53"/>
    </row>
    <row r="66" spans="4:8" ht="12.75">
      <c r="D66" s="51"/>
      <c r="E66" s="51"/>
      <c r="F66" s="51"/>
      <c r="G66" s="51"/>
      <c r="H66" s="53"/>
    </row>
    <row r="67" spans="4:8" ht="12.75">
      <c r="D67" s="51"/>
      <c r="E67" s="51"/>
      <c r="F67" s="51"/>
      <c r="G67" s="51"/>
      <c r="H67" s="53"/>
    </row>
    <row r="68" spans="4:8" ht="6" customHeight="1">
      <c r="D68" s="51"/>
      <c r="E68" s="51"/>
      <c r="F68" s="51"/>
      <c r="G68" s="51"/>
      <c r="H68" s="53"/>
    </row>
    <row r="69" spans="1:2" ht="12.75" customHeight="1">
      <c r="A69" s="57" t="s">
        <v>22</v>
      </c>
      <c r="B69" s="18" t="s">
        <v>62</v>
      </c>
    </row>
    <row r="70" ht="12.75" customHeight="1">
      <c r="B70" s="18"/>
    </row>
    <row r="71" ht="12.75" customHeight="1">
      <c r="F71" s="78"/>
    </row>
    <row r="72" ht="12.75">
      <c r="F72" s="78"/>
    </row>
    <row r="73" ht="12.75">
      <c r="F73" s="78"/>
    </row>
    <row r="74" ht="12.75">
      <c r="F74" s="78"/>
    </row>
    <row r="75" ht="12.75">
      <c r="F75" s="78"/>
    </row>
    <row r="76" ht="12.75">
      <c r="F76" s="78"/>
    </row>
    <row r="77" ht="12.75">
      <c r="F77" s="78"/>
    </row>
    <row r="78" ht="12.75">
      <c r="F78" s="78"/>
    </row>
    <row r="79" ht="12.75">
      <c r="F79" s="78"/>
    </row>
    <row r="80" spans="1:2" ht="13.5" customHeight="1">
      <c r="A80" s="57" t="s">
        <v>23</v>
      </c>
      <c r="B80" s="18" t="s">
        <v>63</v>
      </c>
    </row>
    <row r="81" spans="1:2" ht="5.25" customHeight="1">
      <c r="A81" s="19"/>
      <c r="B81" s="18"/>
    </row>
    <row r="82" ht="12.75" customHeight="1">
      <c r="B82" s="19" t="s">
        <v>3</v>
      </c>
    </row>
    <row r="83" ht="12.75" customHeight="1"/>
    <row r="84" ht="2.25" customHeight="1"/>
    <row r="85" spans="6:7" ht="10.5" customHeight="1">
      <c r="F85" s="78" t="s">
        <v>64</v>
      </c>
      <c r="G85" s="72"/>
    </row>
    <row r="86" spans="6:7" ht="2.25" customHeight="1">
      <c r="F86" s="20"/>
      <c r="G86" s="72"/>
    </row>
    <row r="87" spans="2:7" ht="12.75" customHeight="1">
      <c r="B87" s="154" t="s">
        <v>154</v>
      </c>
      <c r="C87" s="19" t="s">
        <v>241</v>
      </c>
      <c r="F87" s="79">
        <v>1455</v>
      </c>
      <c r="G87" s="72"/>
    </row>
    <row r="88" spans="2:7" ht="12.75" customHeight="1">
      <c r="B88" s="19" t="s">
        <v>155</v>
      </c>
      <c r="C88" s="19" t="s">
        <v>242</v>
      </c>
      <c r="F88" s="80">
        <v>234</v>
      </c>
      <c r="G88" s="72"/>
    </row>
    <row r="89" spans="3:7" ht="12.75" customHeight="1">
      <c r="C89" s="19" t="s">
        <v>243</v>
      </c>
      <c r="F89" s="80">
        <v>234</v>
      </c>
      <c r="G89" s="73"/>
    </row>
    <row r="90" spans="6:7" ht="6.75" customHeight="1">
      <c r="F90" s="80"/>
      <c r="G90" s="73"/>
    </row>
    <row r="91" ht="12.75" customHeight="1">
      <c r="B91" s="19" t="s">
        <v>4</v>
      </c>
    </row>
    <row r="92" ht="2.25" customHeight="1"/>
    <row r="93" spans="6:7" ht="12.75" customHeight="1">
      <c r="F93" s="78" t="s">
        <v>64</v>
      </c>
      <c r="G93" s="72"/>
    </row>
    <row r="94" spans="6:7" ht="2.25" customHeight="1">
      <c r="F94" s="20"/>
      <c r="G94" s="72"/>
    </row>
    <row r="95" spans="3:7" ht="12.75" customHeight="1">
      <c r="C95" s="19" t="s">
        <v>133</v>
      </c>
      <c r="F95" s="79">
        <f>176090.345+1420.026</f>
        <v>177510.371</v>
      </c>
      <c r="G95" s="72"/>
    </row>
    <row r="96" spans="3:7" ht="12.75" customHeight="1">
      <c r="C96" s="19" t="s">
        <v>143</v>
      </c>
      <c r="F96" s="80">
        <f>-157026.716+-327.588+-464</f>
        <v>-157818.30399999997</v>
      </c>
      <c r="G96" s="72"/>
    </row>
    <row r="97" spans="3:7" ht="12.75" customHeight="1" thickBot="1">
      <c r="C97" s="19" t="s">
        <v>134</v>
      </c>
      <c r="F97" s="85">
        <f>SUM(F95:F96)</f>
        <v>19692.06700000004</v>
      </c>
      <c r="G97" s="73"/>
    </row>
    <row r="98" spans="3:7" ht="7.5" customHeight="1">
      <c r="C98" s="155"/>
      <c r="D98" s="155"/>
      <c r="E98" s="155"/>
      <c r="F98" s="156"/>
      <c r="G98" s="72"/>
    </row>
    <row r="99" spans="3:7" ht="12.75" customHeight="1" thickBot="1">
      <c r="C99" s="19" t="s">
        <v>135</v>
      </c>
      <c r="F99" s="84">
        <v>25559</v>
      </c>
      <c r="G99" s="72"/>
    </row>
    <row r="100" spans="6:7" ht="8.25" customHeight="1">
      <c r="F100" s="149"/>
      <c r="G100" s="72"/>
    </row>
    <row r="101" spans="1:7" ht="12.75" customHeight="1">
      <c r="A101" s="57" t="s">
        <v>25</v>
      </c>
      <c r="B101" s="18" t="s">
        <v>65</v>
      </c>
      <c r="F101" s="72"/>
      <c r="G101" s="72"/>
    </row>
    <row r="102" spans="1:7" ht="12.75">
      <c r="A102" s="57"/>
      <c r="B102" s="18"/>
      <c r="F102" s="72"/>
      <c r="G102" s="72"/>
    </row>
    <row r="103" spans="2:7" ht="12.75" customHeight="1">
      <c r="B103" s="19" t="s">
        <v>3</v>
      </c>
      <c r="F103" s="72"/>
      <c r="G103" s="72"/>
    </row>
    <row r="104" ht="12.75" customHeight="1"/>
    <row r="105" spans="6:7" ht="12.75">
      <c r="F105" s="53"/>
      <c r="G105" s="53"/>
    </row>
    <row r="106" spans="6:7" ht="8.25" customHeight="1">
      <c r="F106" s="53"/>
      <c r="G106" s="53"/>
    </row>
    <row r="107" spans="6:7" ht="12.75">
      <c r="F107" s="53"/>
      <c r="G107" s="53"/>
    </row>
    <row r="108" spans="6:7" ht="12.75">
      <c r="F108" s="53"/>
      <c r="G108" s="53"/>
    </row>
    <row r="109" spans="6:7" ht="12.75">
      <c r="F109" s="53"/>
      <c r="G109" s="53"/>
    </row>
    <row r="110" spans="6:7" ht="7.5" customHeight="1">
      <c r="F110" s="53"/>
      <c r="G110" s="53"/>
    </row>
    <row r="111" spans="3:7" ht="12.75">
      <c r="C111" s="19" t="s">
        <v>154</v>
      </c>
      <c r="F111" s="53"/>
      <c r="G111" s="53"/>
    </row>
    <row r="112" spans="6:7" ht="12.75">
      <c r="F112" s="53"/>
      <c r="G112" s="53"/>
    </row>
    <row r="113" spans="6:7" ht="7.5" customHeight="1">
      <c r="F113" s="53"/>
      <c r="G113" s="53"/>
    </row>
    <row r="114" spans="3:7" ht="12.75">
      <c r="C114" s="19" t="s">
        <v>155</v>
      </c>
      <c r="F114" s="53"/>
      <c r="G114" s="53"/>
    </row>
    <row r="115" spans="6:7" ht="8.25" customHeight="1">
      <c r="F115" s="53"/>
      <c r="G115" s="53"/>
    </row>
    <row r="116" spans="6:7" ht="12.75">
      <c r="F116" s="53"/>
      <c r="G116" s="53"/>
    </row>
    <row r="117" spans="6:7" ht="12.75">
      <c r="F117" s="53"/>
      <c r="G117" s="53"/>
    </row>
    <row r="118" spans="6:7" ht="12.75">
      <c r="F118" s="53"/>
      <c r="G118" s="53"/>
    </row>
    <row r="119" spans="6:7" ht="12.75">
      <c r="F119" s="53"/>
      <c r="G119" s="53"/>
    </row>
    <row r="120" spans="6:7" ht="12.75" customHeight="1">
      <c r="F120" s="53"/>
      <c r="G120" s="53"/>
    </row>
    <row r="121" spans="6:7" ht="12.75" customHeight="1">
      <c r="F121" s="53"/>
      <c r="G121" s="53"/>
    </row>
    <row r="122" spans="6:7" ht="11.25" customHeight="1">
      <c r="F122" s="53"/>
      <c r="G122" s="53"/>
    </row>
    <row r="123" spans="6:7" ht="11.25" customHeight="1">
      <c r="F123" s="53"/>
      <c r="G123" s="53"/>
    </row>
    <row r="124" spans="6:7" ht="11.25" customHeight="1">
      <c r="F124" s="53"/>
      <c r="G124" s="53"/>
    </row>
    <row r="125" spans="6:7" ht="11.25" customHeight="1">
      <c r="F125" s="53"/>
      <c r="G125" s="53"/>
    </row>
    <row r="126" spans="6:7" ht="11.25" customHeight="1">
      <c r="F126" s="53"/>
      <c r="G126" s="53"/>
    </row>
    <row r="127" spans="6:7" ht="11.25" customHeight="1">
      <c r="F127" s="53"/>
      <c r="G127" s="53"/>
    </row>
    <row r="128" spans="6:7" ht="11.25" customHeight="1">
      <c r="F128" s="53"/>
      <c r="G128" s="53"/>
    </row>
    <row r="129" spans="6:7" ht="11.25" customHeight="1">
      <c r="F129" s="53"/>
      <c r="G129" s="53"/>
    </row>
    <row r="130" spans="6:7" ht="11.25" customHeight="1">
      <c r="F130" s="53"/>
      <c r="G130" s="53"/>
    </row>
    <row r="131" spans="6:7" ht="7.5" customHeight="1">
      <c r="F131" s="53"/>
      <c r="G131" s="53"/>
    </row>
    <row r="132" spans="2:7" ht="14.25" customHeight="1">
      <c r="B132" s="19" t="s">
        <v>4</v>
      </c>
      <c r="F132" s="53"/>
      <c r="G132" s="53"/>
    </row>
    <row r="133" spans="6:7" ht="12.75">
      <c r="F133" s="53"/>
      <c r="G133" s="53"/>
    </row>
    <row r="134" spans="6:7" ht="12.75">
      <c r="F134" s="53"/>
      <c r="G134" s="53"/>
    </row>
    <row r="135" spans="6:7" ht="12.75">
      <c r="F135" s="53"/>
      <c r="G135" s="53"/>
    </row>
    <row r="136" spans="6:7" ht="12.75">
      <c r="F136" s="53"/>
      <c r="G136" s="53"/>
    </row>
    <row r="137" spans="6:7" ht="12.75">
      <c r="F137" s="53"/>
      <c r="G137" s="53"/>
    </row>
    <row r="138" spans="2:7" ht="11.25" customHeight="1">
      <c r="B138" s="19" t="s">
        <v>168</v>
      </c>
      <c r="F138" s="53"/>
      <c r="G138" s="53"/>
    </row>
    <row r="139" spans="6:7" ht="12.75">
      <c r="F139" s="53"/>
      <c r="G139" s="53"/>
    </row>
    <row r="140" spans="6:7" ht="12.75">
      <c r="F140" s="53"/>
      <c r="G140" s="53"/>
    </row>
    <row r="141" spans="6:7" ht="12.75">
      <c r="F141" s="53"/>
      <c r="G141" s="53"/>
    </row>
    <row r="142" spans="6:7" ht="12.75">
      <c r="F142" s="53"/>
      <c r="G142" s="53"/>
    </row>
    <row r="143" spans="6:7" ht="12.75">
      <c r="F143" s="53"/>
      <c r="G143" s="53"/>
    </row>
    <row r="144" spans="6:7" ht="12.75">
      <c r="F144" s="53"/>
      <c r="G144" s="53"/>
    </row>
    <row r="145" spans="6:7" ht="12.75">
      <c r="F145" s="53"/>
      <c r="G145" s="53"/>
    </row>
    <row r="146" spans="6:7" ht="10.5" customHeight="1">
      <c r="F146" s="53"/>
      <c r="G146" s="53"/>
    </row>
    <row r="147" spans="2:7" ht="12.75">
      <c r="B147" s="19" t="s">
        <v>225</v>
      </c>
      <c r="F147" s="53"/>
      <c r="G147" s="53"/>
    </row>
    <row r="148" spans="6:7" ht="12.75">
      <c r="F148" s="53"/>
      <c r="G148" s="53"/>
    </row>
    <row r="149" spans="6:7" ht="12.75">
      <c r="F149" s="53"/>
      <c r="G149" s="53"/>
    </row>
    <row r="150" spans="6:7" ht="12.75">
      <c r="F150" s="53"/>
      <c r="G150" s="53"/>
    </row>
    <row r="151" spans="6:7" ht="10.5" customHeight="1">
      <c r="F151" s="53"/>
      <c r="G151" s="53"/>
    </row>
    <row r="152" spans="6:7" ht="10.5" customHeight="1">
      <c r="F152" s="53"/>
      <c r="G152" s="53"/>
    </row>
    <row r="153" spans="6:7" ht="10.5" customHeight="1">
      <c r="F153" s="53"/>
      <c r="G153" s="53"/>
    </row>
    <row r="154" spans="6:7" ht="10.5" customHeight="1">
      <c r="F154" s="53"/>
      <c r="G154" s="53"/>
    </row>
    <row r="155" spans="6:7" ht="10.5" customHeight="1">
      <c r="F155" s="53"/>
      <c r="G155" s="53"/>
    </row>
    <row r="156" spans="6:7" ht="10.5" customHeight="1">
      <c r="F156" s="53"/>
      <c r="G156" s="53"/>
    </row>
    <row r="157" spans="6:7" ht="10.5" customHeight="1">
      <c r="F157" s="53"/>
      <c r="G157" s="53"/>
    </row>
    <row r="158" spans="6:7" ht="10.5" customHeight="1">
      <c r="F158" s="53"/>
      <c r="G158" s="53"/>
    </row>
    <row r="159" spans="1:7" ht="14.25" customHeight="1">
      <c r="A159" s="57" t="s">
        <v>26</v>
      </c>
      <c r="B159" s="18" t="s">
        <v>66</v>
      </c>
      <c r="F159" s="53"/>
      <c r="G159" s="53"/>
    </row>
    <row r="160" spans="1:7" ht="6.75" customHeight="1">
      <c r="A160" s="57"/>
      <c r="B160" s="18"/>
      <c r="F160" s="53"/>
      <c r="G160" s="53"/>
    </row>
    <row r="161" ht="12.75" customHeight="1">
      <c r="B161" s="56" t="s">
        <v>3</v>
      </c>
    </row>
    <row r="162" ht="7.5" customHeight="1">
      <c r="B162" s="56"/>
    </row>
    <row r="163" ht="12.75" customHeight="1">
      <c r="F163" s="78" t="s">
        <v>67</v>
      </c>
    </row>
    <row r="164" ht="12.75" customHeight="1">
      <c r="C164" s="19" t="s">
        <v>68</v>
      </c>
    </row>
    <row r="165" spans="3:6" ht="12.75" customHeight="1">
      <c r="C165" s="56" t="s">
        <v>69</v>
      </c>
      <c r="F165" s="76">
        <v>3403.737</v>
      </c>
    </row>
    <row r="166" ht="12.75" customHeight="1">
      <c r="F166" s="82">
        <f>SUM(F165:F165)</f>
        <v>3403.737</v>
      </c>
    </row>
    <row r="167" spans="3:6" ht="12.75" customHeight="1">
      <c r="C167" s="19" t="s">
        <v>71</v>
      </c>
      <c r="F167" s="81"/>
    </row>
    <row r="168" spans="3:6" ht="12.75" customHeight="1">
      <c r="C168" s="56" t="s">
        <v>69</v>
      </c>
      <c r="F168" s="80">
        <f>32217+1</f>
        <v>32218</v>
      </c>
    </row>
    <row r="169" spans="3:6" ht="12.75" customHeight="1">
      <c r="C169" s="56" t="s">
        <v>70</v>
      </c>
      <c r="F169" s="51">
        <f>349107</f>
        <v>349107</v>
      </c>
    </row>
    <row r="170" ht="12.75" customHeight="1">
      <c r="F170" s="82">
        <f>SUM(F168:F169)</f>
        <v>381325</v>
      </c>
    </row>
    <row r="171" spans="4:6" ht="7.5" customHeight="1">
      <c r="D171" s="80"/>
      <c r="F171" s="148"/>
    </row>
    <row r="172" spans="2:6" ht="12.75" customHeight="1">
      <c r="B172" s="56" t="s">
        <v>4</v>
      </c>
      <c r="F172" s="53"/>
    </row>
    <row r="173" ht="8.25" customHeight="1">
      <c r="F173" s="53"/>
    </row>
    <row r="174" spans="3:6" ht="12.75" customHeight="1">
      <c r="C174" s="19" t="s">
        <v>72</v>
      </c>
      <c r="F174" s="78" t="s">
        <v>67</v>
      </c>
    </row>
    <row r="175" ht="6.75" customHeight="1">
      <c r="F175" s="83"/>
    </row>
    <row r="176" spans="3:6" ht="12.75" customHeight="1">
      <c r="C176" s="19" t="s">
        <v>73</v>
      </c>
      <c r="F176" s="79">
        <v>35621.089</v>
      </c>
    </row>
    <row r="177" spans="3:6" ht="12.75" customHeight="1">
      <c r="C177" s="19" t="s">
        <v>166</v>
      </c>
      <c r="F177" s="79">
        <v>408.725</v>
      </c>
    </row>
    <row r="178" spans="3:6" ht="12.75" customHeight="1">
      <c r="C178" s="19" t="s">
        <v>74</v>
      </c>
      <c r="F178" s="79">
        <v>640.955</v>
      </c>
    </row>
    <row r="179" spans="3:6" ht="12.75" customHeight="1">
      <c r="C179" s="19" t="s">
        <v>75</v>
      </c>
      <c r="F179" s="80">
        <v>1525.751</v>
      </c>
    </row>
    <row r="180" spans="1:6" ht="8.25" customHeight="1">
      <c r="A180" s="19"/>
      <c r="D180" s="80"/>
      <c r="F180" s="53"/>
    </row>
    <row r="181" spans="3:6" ht="12.75" customHeight="1">
      <c r="C181" s="19" t="s">
        <v>76</v>
      </c>
      <c r="F181" s="53"/>
    </row>
    <row r="182" ht="9" customHeight="1">
      <c r="F182" s="53"/>
    </row>
    <row r="183" spans="1:7" ht="12.75" customHeight="1">
      <c r="A183" s="57" t="s">
        <v>28</v>
      </c>
      <c r="B183" s="18" t="s">
        <v>77</v>
      </c>
      <c r="F183" s="53"/>
      <c r="G183" s="53"/>
    </row>
    <row r="184" spans="6:7" ht="12.75">
      <c r="F184" s="53"/>
      <c r="G184" s="53"/>
    </row>
    <row r="185" spans="6:7" ht="12.75" customHeight="1">
      <c r="F185" s="53"/>
      <c r="G185" s="53"/>
    </row>
    <row r="186" spans="6:7" ht="4.5" customHeight="1">
      <c r="F186" s="53"/>
      <c r="G186" s="53"/>
    </row>
    <row r="187" spans="1:7" ht="12.75" customHeight="1">
      <c r="A187" s="57" t="s">
        <v>29</v>
      </c>
      <c r="B187" s="18" t="s">
        <v>78</v>
      </c>
      <c r="F187" s="53"/>
      <c r="G187" s="53"/>
    </row>
    <row r="188" spans="6:7" ht="8.25" customHeight="1">
      <c r="F188" s="53"/>
      <c r="G188" s="53"/>
    </row>
    <row r="189" spans="6:7" ht="12.75" customHeight="1">
      <c r="F189" s="53"/>
      <c r="G189" s="53"/>
    </row>
    <row r="190" spans="6:7" ht="8.25" customHeight="1">
      <c r="F190" s="53"/>
      <c r="G190" s="53"/>
    </row>
    <row r="191" spans="1:7" ht="12.75" customHeight="1">
      <c r="A191" s="57" t="s">
        <v>31</v>
      </c>
      <c r="B191" s="18" t="s">
        <v>226</v>
      </c>
      <c r="F191" s="53"/>
      <c r="G191" s="53"/>
    </row>
    <row r="192" spans="1:7" ht="7.5" customHeight="1">
      <c r="A192" s="57"/>
      <c r="B192" s="18"/>
      <c r="F192" s="53"/>
      <c r="G192" s="53"/>
    </row>
    <row r="193" spans="2:7" ht="12.75" customHeight="1">
      <c r="B193" s="19" t="s">
        <v>3</v>
      </c>
      <c r="C193" s="19" t="s">
        <v>227</v>
      </c>
      <c r="F193" s="53"/>
      <c r="G193" s="53"/>
    </row>
    <row r="194" spans="6:7" ht="12.75" customHeight="1">
      <c r="F194" s="53"/>
      <c r="G194" s="53"/>
    </row>
    <row r="195" spans="6:7" ht="12.75" customHeight="1">
      <c r="F195" s="53"/>
      <c r="G195" s="53"/>
    </row>
    <row r="196" spans="6:7" ht="12.75" customHeight="1">
      <c r="F196" s="53"/>
      <c r="G196" s="53"/>
    </row>
    <row r="197" spans="6:7" ht="12.75" customHeight="1">
      <c r="F197" s="53"/>
      <c r="G197" s="53"/>
    </row>
    <row r="198" spans="2:7" ht="12.75" customHeight="1">
      <c r="B198" s="19" t="s">
        <v>4</v>
      </c>
      <c r="C198" s="19" t="s">
        <v>53</v>
      </c>
      <c r="F198" s="53"/>
      <c r="G198" s="53"/>
    </row>
    <row r="199" spans="6:7" ht="3.75" customHeight="1">
      <c r="F199" s="53"/>
      <c r="G199" s="53"/>
    </row>
    <row r="200" ht="12.75" customHeight="1"/>
    <row r="201" ht="9" customHeight="1"/>
    <row r="202" spans="1:2" ht="12.75" customHeight="1">
      <c r="A202" s="57" t="s">
        <v>32</v>
      </c>
      <c r="B202" s="18" t="s">
        <v>81</v>
      </c>
    </row>
    <row r="203" spans="1:2" ht="12.75">
      <c r="A203" s="57"/>
      <c r="B203" s="86"/>
    </row>
    <row r="204" ht="12.75">
      <c r="B204" s="19" t="s">
        <v>154</v>
      </c>
    </row>
    <row r="205" ht="12.75" customHeight="1"/>
    <row r="206" spans="5:7" ht="14.25" customHeight="1">
      <c r="E206" s="78" t="s">
        <v>186</v>
      </c>
      <c r="F206" s="142"/>
      <c r="G206" s="78" t="s">
        <v>186</v>
      </c>
    </row>
    <row r="207" spans="5:7" ht="12.75">
      <c r="E207" s="20" t="s">
        <v>82</v>
      </c>
      <c r="F207" s="20" t="s">
        <v>169</v>
      </c>
      <c r="G207" s="20" t="s">
        <v>171</v>
      </c>
    </row>
    <row r="208" spans="5:7" ht="12.75" customHeight="1">
      <c r="E208" s="144" t="s">
        <v>158</v>
      </c>
      <c r="F208" s="20" t="s">
        <v>178</v>
      </c>
      <c r="G208" s="144" t="s">
        <v>201</v>
      </c>
    </row>
    <row r="209" spans="5:7" ht="12.75" customHeight="1">
      <c r="E209" s="78" t="s">
        <v>83</v>
      </c>
      <c r="F209" s="20" t="s">
        <v>84</v>
      </c>
      <c r="G209" s="78" t="s">
        <v>85</v>
      </c>
    </row>
    <row r="210" ht="12.75" customHeight="1">
      <c r="C210" s="19" t="s">
        <v>86</v>
      </c>
    </row>
    <row r="211" ht="12.75" customHeight="1">
      <c r="C211" s="19" t="s">
        <v>184</v>
      </c>
    </row>
    <row r="212" ht="12.75" customHeight="1">
      <c r="B212" s="19" t="s">
        <v>87</v>
      </c>
    </row>
    <row r="213" ht="12.75" customHeight="1">
      <c r="C213" s="19" t="s">
        <v>149</v>
      </c>
    </row>
    <row r="214" spans="3:7" ht="12.75" customHeight="1">
      <c r="C214" s="19" t="s">
        <v>185</v>
      </c>
      <c r="E214" s="87">
        <v>24</v>
      </c>
      <c r="F214" s="118">
        <v>0</v>
      </c>
      <c r="G214" s="127">
        <f>SUM(E214:F214)</f>
        <v>24</v>
      </c>
    </row>
    <row r="215" spans="5:7" ht="12.75" customHeight="1">
      <c r="E215" s="87"/>
      <c r="F215" s="118"/>
      <c r="G215" s="127"/>
    </row>
    <row r="216" spans="3:7" ht="12.75" customHeight="1">
      <c r="C216" s="19" t="s">
        <v>160</v>
      </c>
      <c r="E216" s="87"/>
      <c r="F216" s="118"/>
      <c r="G216" s="127"/>
    </row>
    <row r="217" spans="2:7" ht="12.75" customHeight="1">
      <c r="B217" s="19" t="s">
        <v>88</v>
      </c>
      <c r="E217" s="87"/>
      <c r="F217" s="118"/>
      <c r="G217" s="127"/>
    </row>
    <row r="218" spans="2:7" ht="12.75" customHeight="1">
      <c r="B218" s="19" t="s">
        <v>89</v>
      </c>
      <c r="E218" s="87"/>
      <c r="F218" s="118"/>
      <c r="G218" s="127"/>
    </row>
    <row r="219" spans="2:7" ht="12.75">
      <c r="B219" s="19" t="s">
        <v>90</v>
      </c>
      <c r="E219" s="87">
        <v>264</v>
      </c>
      <c r="F219" s="118">
        <v>0</v>
      </c>
      <c r="G219" s="127">
        <f>SUM(E219:F219)</f>
        <v>264</v>
      </c>
    </row>
    <row r="220" spans="5:8" ht="12.75" customHeight="1" thickBot="1">
      <c r="E220" s="88">
        <f>SUM(E214:E219)</f>
        <v>288</v>
      </c>
      <c r="F220" s="126">
        <f>SUM(F214:F219)</f>
        <v>0</v>
      </c>
      <c r="G220" s="128">
        <f>SUM(G214:G219)</f>
        <v>288</v>
      </c>
      <c r="H220" s="53"/>
    </row>
    <row r="221" spans="6:8" ht="7.5" customHeight="1">
      <c r="F221" s="53"/>
      <c r="H221" s="53"/>
    </row>
    <row r="222" ht="12.75" customHeight="1"/>
    <row r="223" ht="12.75" customHeight="1"/>
    <row r="224" ht="12.75" customHeight="1"/>
    <row r="225" ht="12.75" customHeight="1"/>
    <row r="226" ht="12.75" customHeight="1"/>
    <row r="227" ht="12.75">
      <c r="B227" s="19" t="s">
        <v>155</v>
      </c>
    </row>
    <row r="228" ht="4.5" customHeight="1"/>
    <row r="229" ht="12.75"/>
    <row r="230" spans="5:7" ht="12.75">
      <c r="E230" s="78"/>
      <c r="F230" s="78"/>
      <c r="G230" s="20" t="s">
        <v>170</v>
      </c>
    </row>
    <row r="231" spans="5:7" ht="12.75">
      <c r="E231" s="20" t="s">
        <v>176</v>
      </c>
      <c r="F231" s="20" t="s">
        <v>169</v>
      </c>
      <c r="G231" s="20" t="s">
        <v>171</v>
      </c>
    </row>
    <row r="232" spans="5:7" ht="12.75">
      <c r="E232" s="143" t="s">
        <v>182</v>
      </c>
      <c r="F232" s="20" t="s">
        <v>178</v>
      </c>
      <c r="G232" s="144" t="s">
        <v>201</v>
      </c>
    </row>
    <row r="233" spans="5:7" ht="12.75">
      <c r="E233" s="20" t="s">
        <v>177</v>
      </c>
      <c r="F233" s="20" t="s">
        <v>177</v>
      </c>
      <c r="G233" s="20" t="s">
        <v>177</v>
      </c>
    </row>
    <row r="234" spans="3:5" ht="12.75">
      <c r="C234" s="19" t="s">
        <v>183</v>
      </c>
      <c r="E234" s="137"/>
    </row>
    <row r="235" ht="6" customHeight="1">
      <c r="E235" s="137"/>
    </row>
    <row r="236" spans="3:7" ht="12.75">
      <c r="C236" s="19" t="s">
        <v>179</v>
      </c>
      <c r="E236" s="139">
        <v>36725</v>
      </c>
      <c r="F236" s="76">
        <v>-36725</v>
      </c>
      <c r="G236" s="51">
        <f>SUM(E236:F236)</f>
        <v>0</v>
      </c>
    </row>
    <row r="237" spans="3:7" ht="12.75">
      <c r="C237" s="19" t="s">
        <v>180</v>
      </c>
      <c r="E237" s="140">
        <v>250</v>
      </c>
      <c r="F237" s="51">
        <v>-250</v>
      </c>
      <c r="G237" s="51">
        <f>SUM(E237:F237)</f>
        <v>0</v>
      </c>
    </row>
    <row r="238" spans="5:7" ht="13.5" thickBot="1">
      <c r="E238" s="141">
        <f>SUM(E236:E237)</f>
        <v>36975</v>
      </c>
      <c r="F238" s="141">
        <f>SUM(F236:F237)</f>
        <v>-36975</v>
      </c>
      <c r="G238" s="141">
        <f>SUM(G236:G237)</f>
        <v>0</v>
      </c>
    </row>
    <row r="239" spans="5:7" ht="12.75">
      <c r="E239" s="140"/>
      <c r="F239" s="140"/>
      <c r="G239" s="140"/>
    </row>
    <row r="240" ht="12.75">
      <c r="B240" s="19" t="s">
        <v>216</v>
      </c>
    </row>
    <row r="241" ht="12.75"/>
    <row r="242" ht="12.75"/>
    <row r="243" spans="5:7" ht="12.75">
      <c r="E243" s="78"/>
      <c r="F243" s="78"/>
      <c r="G243" s="20" t="s">
        <v>170</v>
      </c>
    </row>
    <row r="244" spans="5:7" ht="12.75">
      <c r="E244" s="20" t="s">
        <v>176</v>
      </c>
      <c r="F244" s="20" t="s">
        <v>169</v>
      </c>
      <c r="G244" s="20" t="s">
        <v>171</v>
      </c>
    </row>
    <row r="245" spans="4:7" ht="12.75">
      <c r="D245" s="76"/>
      <c r="E245" s="143" t="s">
        <v>182</v>
      </c>
      <c r="F245" s="20" t="s">
        <v>178</v>
      </c>
      <c r="G245" s="144" t="s">
        <v>201</v>
      </c>
    </row>
    <row r="246" spans="5:7" ht="12.75">
      <c r="E246" s="20" t="s">
        <v>177</v>
      </c>
      <c r="F246" s="20" t="s">
        <v>177</v>
      </c>
      <c r="G246" s="20" t="s">
        <v>177</v>
      </c>
    </row>
    <row r="247" spans="3:5" ht="12.75">
      <c r="C247" s="19" t="s">
        <v>183</v>
      </c>
      <c r="E247" s="137"/>
    </row>
    <row r="248" ht="12.75">
      <c r="E248" s="137"/>
    </row>
    <row r="249" spans="3:7" ht="12.75">
      <c r="C249" s="19" t="s">
        <v>179</v>
      </c>
      <c r="E249" s="139">
        <f>13251-221</f>
        <v>13030</v>
      </c>
      <c r="F249" s="76">
        <v>-10460</v>
      </c>
      <c r="G249" s="51">
        <f>SUM(E249:F249)</f>
        <v>2570</v>
      </c>
    </row>
    <row r="250" spans="3:7" ht="12.75">
      <c r="C250" s="19" t="s">
        <v>180</v>
      </c>
      <c r="E250" s="140">
        <v>250</v>
      </c>
      <c r="F250" s="51">
        <v>-120</v>
      </c>
      <c r="G250" s="51">
        <f>SUM(E250:F250)</f>
        <v>130</v>
      </c>
    </row>
    <row r="251" spans="5:7" ht="13.5" thickBot="1">
      <c r="E251" s="141">
        <f>SUM(E249:E250)</f>
        <v>13280</v>
      </c>
      <c r="F251" s="141">
        <f>SUM(F249:F250)</f>
        <v>-10580</v>
      </c>
      <c r="G251" s="141">
        <f>SUM(G249:G250)</f>
        <v>2700</v>
      </c>
    </row>
    <row r="252" spans="5:7" ht="12.75">
      <c r="E252" s="140"/>
      <c r="F252" s="140"/>
      <c r="G252" s="140"/>
    </row>
    <row r="253" spans="5:7" ht="12.75">
      <c r="E253" s="140"/>
      <c r="F253" s="140"/>
      <c r="G253" s="140"/>
    </row>
    <row r="254" spans="5:7" ht="14.25" customHeight="1">
      <c r="E254" s="76"/>
      <c r="F254" s="76"/>
      <c r="G254" s="76"/>
    </row>
    <row r="255" ht="6.75" customHeight="1"/>
    <row r="256" ht="12.75">
      <c r="A256" s="17" t="s">
        <v>37</v>
      </c>
    </row>
    <row r="257" ht="12.75">
      <c r="A257" s="17" t="s">
        <v>38</v>
      </c>
    </row>
    <row r="258" ht="9.75" customHeight="1"/>
    <row r="259" ht="9.75" customHeight="1"/>
    <row r="260" ht="9.75" customHeight="1"/>
    <row r="262" ht="9.75" customHeight="1"/>
    <row r="264" ht="12.75">
      <c r="A264" s="17" t="s">
        <v>34</v>
      </c>
    </row>
    <row r="265" ht="12.75">
      <c r="A265" s="17" t="s">
        <v>35</v>
      </c>
    </row>
    <row r="266" ht="6.75" customHeight="1"/>
    <row r="267" ht="12.75">
      <c r="A267" s="17" t="s">
        <v>262</v>
      </c>
    </row>
  </sheetData>
  <mergeCells count="2">
    <mergeCell ref="D52:E52"/>
    <mergeCell ref="F52:G52"/>
  </mergeCells>
  <printOptions/>
  <pageMargins left="0.8" right="0.606" top="0.5" bottom="0.4" header="0.43" footer="0.31496062992126"/>
  <pageSetup firstPageNumber="3" useFirstPageNumber="1" horizontalDpi="600" verticalDpi="600" orientation="portrait" paperSize="9" scale="85" r:id="rId2"/>
  <headerFooter alignWithMargins="0">
    <oddFooter>&amp;C&amp;P+4</oddFooter>
  </headerFooter>
  <rowBreaks count="2" manualBreakCount="2">
    <brk id="225" max="255" man="1"/>
    <brk id="2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2005-02-25T10:48:25Z</cp:lastPrinted>
  <dcterms:created xsi:type="dcterms:W3CDTF">2000-08-21T09:32:26Z</dcterms:created>
  <dcterms:modified xsi:type="dcterms:W3CDTF">2005-02-25T10:48:37Z</dcterms:modified>
  <cp:category/>
  <cp:version/>
  <cp:contentType/>
  <cp:contentStatus/>
</cp:coreProperties>
</file>