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70" windowHeight="3855" activeTab="0"/>
  </bookViews>
  <sheets>
    <sheet name="Announ-PL BS" sheetId="1" r:id="rId1"/>
    <sheet name="Announ-note" sheetId="2" r:id="rId2"/>
    <sheet name="Sheet1" sheetId="3" r:id="rId3"/>
    <sheet name="mat litigation" sheetId="4" r:id="rId4"/>
  </sheets>
  <externalReferences>
    <externalReference r:id="rId7"/>
    <externalReference r:id="rId8"/>
  </externalReferences>
  <definedNames>
    <definedName name="\C">#REF!</definedName>
    <definedName name="\D">#REF!</definedName>
    <definedName name="\I">#REF!</definedName>
    <definedName name="_xlnm.Print_Area" localSheetId="0">'Announ-PL BS'!$A$1:$I$112</definedName>
    <definedName name="_xlnm.Print_Area" localSheetId="2">'Sheet1'!#REF!</definedName>
    <definedName name="PRN_COBS_PL">#REF!</definedName>
  </definedNames>
  <calcPr fullCalcOnLoad="1"/>
</workbook>
</file>

<file path=xl/sharedStrings.xml><?xml version="1.0" encoding="utf-8"?>
<sst xmlns="http://schemas.openxmlformats.org/spreadsheetml/2006/main" count="392" uniqueCount="253">
  <si>
    <t xml:space="preserve">Proposed issuance of up to RM181.9 million nominal value of 5-year Redeemable Secured Floating Rate Notes ("RSFN") to selected financial institutional creditors of the Company ; and  </t>
  </si>
  <si>
    <t>GHSB's application to the Hight Court for the review of Interim Award No. 2, PBC has on 20 October 1999 instructed its solicitors to proceed with winding up proceedings against GHSB;</t>
  </si>
  <si>
    <t xml:space="preserve">Claim by Pilecon Building Construction Sdn Bhd ("PBC"), a wholly owned subsidiary of PEB on 15 April 1999 against Gasing Heights Sdn Bhd ("GHSB") for RM4,620,000.00 wrongfully deducted by GHSB as liquidated ascertained damages (LAD) and loss and expense incurred as a result of the delay in works.  The Arbitrator, in his Interim Award No.2 dated 20 August 1999, has judged that GHSB was not entitled to make the deductions from the interim certificates for LAD.  PBC has on 24 August 1999 instructed its solicitors to request for the refund of the said monies owing.  A statutory notice of demand pursuant to Section 218 of the Companies Act, 1965 was issued against GHSB on 3 September 1999.  GHSB, in turn, filed an Originating Summons seeking, amongst others, injunction to restrain PBC from presenting any winding-up petition against GHSB.  The Court has on 12 October 1999 dismissed GHSB's application and following GHSB's rejection of PBC's suggestion that payment of RM4.62 million be paid into a stakeholder's account pending disposal to </t>
  </si>
  <si>
    <t xml:space="preserve">The Board confirms that as of 30 September 1999 and until to date, all existing software and hardware systems </t>
  </si>
  <si>
    <t>Net tangible assets per share (RM)</t>
  </si>
  <si>
    <t>Proposed rights issue of up to 199,788,501 new ordinary shares of RM0.50 each together with up to 199,788,501 detachable new warrants at an issue price to be determined later on the basis of one (1) new ordinary share with one (1) new warrant for every one (1) existing ordinary share held;</t>
  </si>
  <si>
    <t>The principal activities in which  the Group is engaged are generally subject to the recovery of the construction and property sectors as well as rate of growth of the Malaysian economy.</t>
  </si>
  <si>
    <t>On 6 July 1999, the Company's 67,528,499 warrants 1994/1999 had expired and accordingly delisted from the Official List of KLSE.</t>
  </si>
  <si>
    <t>RMB - Renmimbi</t>
  </si>
  <si>
    <t>Contingent Liabilities of the Company include the following:-</t>
  </si>
  <si>
    <t xml:space="preserve">      Asia</t>
  </si>
  <si>
    <t>Not Applicable</t>
  </si>
  <si>
    <t>The exceptional items in the quarterly financial statements comprise the following:-</t>
  </si>
  <si>
    <t>There was no extraordinary item in the quarterly financial statements under review.</t>
  </si>
  <si>
    <t>Purchases and disposal of quoted securities for the cumulative quarters ended 30 September 1999 :-</t>
  </si>
  <si>
    <t>On 22 November 1999, the Company announced the rights issue price at RM0.98 per share with one warrant and the warrant exercise price at RM1.00 per share with a step-up pricing mechanism of RM0.10 each on the respective second, third and fourth anniversary dates from the issuance date of the warrants. A Circular to Shareholders with the Notice of Extraordinary General Meeting will be dispatched to the shareholders of the Company in due course.</t>
  </si>
  <si>
    <t>On 10 May 1999, the Company announced that it was unable to redeem the outstanding Bonds which matured on 8 May 1999.  Pursuant to provisions in the Trust Deed dated 23 April 1994 constituting the Bonds, the Guarantor Banks had irrevocably and unconditionally guaranteed the RM150 million nominal value 5 year 4.875% Redeemable Bank Guaranteed Bonds and one (1) year of coupon amounting to RM7.31 million.  The Guarantor Banks had on 14 May 1999 redeemed the Bonds.  The Company had in conjunction with the Proposed Financial and Debt Restructuring Scheme sought the Guarantor Banks' indulgence for the settlement of the indebtedness via the Proposed Rights Issue and Proposed RSFN Issue as stated in note 9 above.</t>
  </si>
  <si>
    <t xml:space="preserve">  unsecured financing facilities  *</t>
  </si>
  <si>
    <t>Included in the above are facilities granted to certain companies which previously were subsidiaries of the Company</t>
  </si>
  <si>
    <t>Material Litigations</t>
  </si>
  <si>
    <t>The material litigations of the Group involving claims exceeding 2% of the unaudited consolidated Net Tangible Assets of the Company as at 30 September 1999 includes:-</t>
  </si>
  <si>
    <t>Claim by PGSB against Paul Y Construction Sdn Bhd ("Paul Y") in respect of sub-contract for piling and sub-structure works at JB Landmark project for outstanding balance amounting to RM5,901,961.62, loss and expenses damages amounting to RM5,668,412.78 and the sum of RM2.25 million for amount wrongfully withheld by Paul Y.  In return, Paul Y counter claims for the sum of RM6,213,913.98 and RM191,050.93 as damages.  Hearing dates for the arbitration fixed for 15 November 1999 to 26 November 1999 have been vacated and the parties are waiting for new dates to be fixed.  The solicitors rate the Company's prospect of success as reasonably good as they have compiled the relevant bundle of documents to prove that satisfactory work has been completed within reasonable time in accordance with the instructions given by Paul Y and the delays were solely caused by Paul Y;</t>
  </si>
  <si>
    <t>Build-Operate-Transfer Project</t>
  </si>
  <si>
    <t>The Group recorded a turnover of RM182.6 million and operating loss of RM42.2 million for the 9 months ended 30 September 1999.  The operating loss of the Group is mainly attributable to the low turnover and lower margins from projects, high financing costs and provisions for doubtful debts of RM 14.5 million.</t>
  </si>
  <si>
    <t>Prospects for the Current Financial Year</t>
  </si>
  <si>
    <t>Claim by Northern Pilecon International Engineering Limited ("NPIEL"), a subsidiary of Pilecon Pte Ltd on 17 October 1996, against Hefei World Trade Centre Co Ltd ("HWTC"), a company incorporated in the Peoples' Republic of China for a total sum of USD2.74 million being outstanding work done, variation orders and interest.  Sateras Resources (M) Bhd ("Sateras"), the holding company of HWTC has proposed settlement of the said debt by way of conversion into equity in Sateras.  The relevant parties are awaiting the draft reconciliation agreement which is being prepared by lawyers in China.  The Directors of the Company are of the opinion that the said claim is recoverable;</t>
  </si>
  <si>
    <t>-</t>
  </si>
  <si>
    <t xml:space="preserve"> </t>
  </si>
  <si>
    <t>Taxation</t>
  </si>
  <si>
    <t>Other Debtors</t>
  </si>
  <si>
    <t>Trade Creditors</t>
  </si>
  <si>
    <t>Short Term Borrowings</t>
  </si>
  <si>
    <t>Turnover</t>
  </si>
  <si>
    <t>PILECON  ENGINEERING  BERHAD</t>
  </si>
  <si>
    <t>( Company No. 29223 - P )</t>
  </si>
  <si>
    <t>( Incorporated in Malaysia )</t>
  </si>
  <si>
    <t>The Board of Directors is pleased to announce the following :</t>
  </si>
  <si>
    <t>UNAUDITED RESULTS OF THE GROUP FOR THE 3rd QUARTER ENDED 30 SEPTEMBER 1999</t>
  </si>
  <si>
    <t>CONSOLIDATED INCOME STATEMENT</t>
  </si>
  <si>
    <t>INDIVIDUAL QUARTER</t>
  </si>
  <si>
    <t>CUMULATIVE QUARTER</t>
  </si>
  <si>
    <t>CURRENT</t>
  </si>
  <si>
    <t>YEAR</t>
  </si>
  <si>
    <t>QUARTER</t>
  </si>
  <si>
    <t xml:space="preserve">PRECEDING </t>
  </si>
  <si>
    <t>CORRESPONDING</t>
  </si>
  <si>
    <t>30/09/1999</t>
  </si>
  <si>
    <t>30/09/1998</t>
  </si>
  <si>
    <t>(a)</t>
  </si>
  <si>
    <t>(b)</t>
  </si>
  <si>
    <t>(c)</t>
  </si>
  <si>
    <t>Investment income</t>
  </si>
  <si>
    <t>Other income including interest income</t>
  </si>
  <si>
    <t xml:space="preserve">Operating profit/(loss) before interest on </t>
  </si>
  <si>
    <t>borrowings, depreciation and amortisation,</t>
  </si>
  <si>
    <t>exceptional items, income tax, minority</t>
  </si>
  <si>
    <t>interests and 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</si>
  <si>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</si>
  <si>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</si>
  <si>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</si>
  <si>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</si>
  <si>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</si>
  <si>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</si>
  <si>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</si>
  <si>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t>
  </si>
  <si>
    <t>tax, minority interests and extraordinary items</t>
  </si>
  <si>
    <t>(f)</t>
  </si>
  <si>
    <t>Share in the results of associated companies</t>
  </si>
  <si>
    <t>(g)</t>
  </si>
  <si>
    <t>Profit/(loss) before taxation, minority interests</t>
  </si>
  <si>
    <t>and extraordinary items</t>
  </si>
  <si>
    <t>(h)</t>
  </si>
  <si>
    <t>(i)</t>
  </si>
  <si>
    <t>(j)</t>
  </si>
  <si>
    <t>(k)</t>
  </si>
  <si>
    <t>(ii)</t>
  </si>
  <si>
    <t xml:space="preserve">Profit/(loss) after taxation before deducting </t>
  </si>
  <si>
    <t>minority interests</t>
  </si>
  <si>
    <t xml:space="preserve">Less minority interests </t>
  </si>
  <si>
    <t xml:space="preserve">Profit/(loss) after taxation attributable to </t>
  </si>
  <si>
    <t>members of the company</t>
  </si>
  <si>
    <t>Extraordinary items</t>
  </si>
  <si>
    <t>Extraordinary items attributable to members</t>
  </si>
  <si>
    <t>of the company</t>
  </si>
  <si>
    <t>(iii)</t>
  </si>
  <si>
    <t>(l)</t>
  </si>
  <si>
    <t>items attributable to members of the company</t>
  </si>
  <si>
    <t xml:space="preserve">Profit/(loss) after taxation and extraordinary </t>
  </si>
  <si>
    <t xml:space="preserve">deducting any provision for preference dividends, </t>
  </si>
  <si>
    <t>if any :-</t>
  </si>
  <si>
    <t>Note :</t>
  </si>
  <si>
    <t>N/R</t>
  </si>
  <si>
    <t xml:space="preserve">Not required (The third quarter report for the </t>
  </si>
  <si>
    <t xml:space="preserve">preceding year's results were previously not </t>
  </si>
  <si>
    <t>needed for announcement)</t>
  </si>
  <si>
    <t>UNAUDITED CONSOLIDATED BALANCE SHEET AS AT  30 SEPTEMBER 1999</t>
  </si>
  <si>
    <t>END OF</t>
  </si>
  <si>
    <t xml:space="preserve">AS AT </t>
  </si>
  <si>
    <t>PRECEDING</t>
  </si>
  <si>
    <t>FINANCIAL</t>
  </si>
  <si>
    <t>YEAR END</t>
  </si>
  <si>
    <t>31/12/1998</t>
  </si>
  <si>
    <t>RM '000</t>
  </si>
  <si>
    <t>Fixed Assets</t>
  </si>
  <si>
    <t>Investment in Associated Companies</t>
  </si>
  <si>
    <t>Long Term Investments</t>
  </si>
  <si>
    <t>Intangible Assets</t>
  </si>
  <si>
    <t>Current Assets</t>
  </si>
  <si>
    <t>1</t>
  </si>
  <si>
    <t>2</t>
  </si>
  <si>
    <t>3</t>
  </si>
  <si>
    <t>4</t>
  </si>
  <si>
    <t>5</t>
  </si>
  <si>
    <t>Stocks</t>
  </si>
  <si>
    <t>Trade Debtors</t>
  </si>
  <si>
    <t>Cash and Bank Balances</t>
  </si>
  <si>
    <t>6</t>
  </si>
  <si>
    <t>Current Liabilities</t>
  </si>
  <si>
    <t>Other Creditors</t>
  </si>
  <si>
    <t>Provision for Taxation</t>
  </si>
  <si>
    <t>Proposed Dividend</t>
  </si>
  <si>
    <t>Share Capital</t>
  </si>
  <si>
    <t>Reserves</t>
  </si>
  <si>
    <t>Share Premium</t>
  </si>
  <si>
    <t>Retained Profit</t>
  </si>
  <si>
    <t>Shareholders' Funds</t>
  </si>
  <si>
    <t>10</t>
  </si>
  <si>
    <t>11</t>
  </si>
  <si>
    <t>Minority Interests</t>
  </si>
  <si>
    <t>Long Term Borrowings</t>
  </si>
  <si>
    <t>Other Long Term Liabilities</t>
  </si>
  <si>
    <t>12</t>
  </si>
  <si>
    <t>TO DATE</t>
  </si>
  <si>
    <t>PERIOD</t>
  </si>
  <si>
    <t>Capital Reserve</t>
  </si>
  <si>
    <t>Land And Development Costs</t>
  </si>
  <si>
    <t>Net Current Assets / (Liabilities)</t>
  </si>
  <si>
    <t>Exchange Fluctuation Reserve</t>
  </si>
  <si>
    <t>Reserve on Consolidation</t>
  </si>
  <si>
    <t>Land and Development Costs</t>
  </si>
  <si>
    <t>Notes</t>
  </si>
  <si>
    <t>13</t>
  </si>
  <si>
    <t>14</t>
  </si>
  <si>
    <t>15</t>
  </si>
  <si>
    <t>16</t>
  </si>
  <si>
    <t>17</t>
  </si>
  <si>
    <t>18</t>
  </si>
  <si>
    <t>19</t>
  </si>
  <si>
    <t>20</t>
  </si>
  <si>
    <t>21</t>
  </si>
  <si>
    <t>22</t>
  </si>
  <si>
    <t>Accounting Policies</t>
  </si>
  <si>
    <t>Extraordinary Item</t>
  </si>
  <si>
    <t>Profit on sale of Investments and / or Properties</t>
  </si>
  <si>
    <t>Quoted Securities</t>
  </si>
  <si>
    <t>Changes in the Composition of the Group</t>
  </si>
  <si>
    <t>Status of Corporate Proposals</t>
  </si>
  <si>
    <t>Seasonal or Cyclical Factors</t>
  </si>
  <si>
    <t>Group Borrowings and Debt Securities</t>
  </si>
  <si>
    <t>Contingent Liabilities</t>
  </si>
  <si>
    <t>Off Balance Sheet Financial Instruments</t>
  </si>
  <si>
    <t>Segmental Reporting</t>
  </si>
  <si>
    <t>Review of Performance of the Company and its Principal Subsidiaries</t>
  </si>
  <si>
    <t>Variance of Actual Profit from Forecast Profit</t>
  </si>
  <si>
    <t>Dividend</t>
  </si>
  <si>
    <t>Year 2000 (Y2K) Readiness</t>
  </si>
  <si>
    <t xml:space="preserve">Gain/(Loss) on sale of investment in </t>
  </si>
  <si>
    <t xml:space="preserve">        associated companies</t>
  </si>
  <si>
    <t xml:space="preserve">        other</t>
  </si>
  <si>
    <t>Investment and inter-company balances written back</t>
  </si>
  <si>
    <t>Development costs written off</t>
  </si>
  <si>
    <t>(iv)</t>
  </si>
  <si>
    <t>Goodwill written off</t>
  </si>
  <si>
    <t>There were no pre-acquisition profits or losses for the current financial period ended 30 September 1999.</t>
  </si>
  <si>
    <t>ANNOUNCEMENT</t>
  </si>
  <si>
    <t>By Order of the Board</t>
  </si>
  <si>
    <t>Lee Lai May (F)   (LS NO.006407)</t>
  </si>
  <si>
    <t>Chan Sau Leng (F)   (MAICSA NO. 7012211)</t>
  </si>
  <si>
    <t>Shah Alam</t>
  </si>
  <si>
    <t>within the Group are Year 2000 compliant.</t>
  </si>
  <si>
    <t>Company Secretaries</t>
  </si>
  <si>
    <t>Period Ended 30/09/99</t>
  </si>
  <si>
    <t>Before Tax</t>
  </si>
  <si>
    <t>Total Assets</t>
  </si>
  <si>
    <t>Employed</t>
  </si>
  <si>
    <t>Industry</t>
  </si>
  <si>
    <t>Construction</t>
  </si>
  <si>
    <t>Property</t>
  </si>
  <si>
    <t>Trading</t>
  </si>
  <si>
    <t>Geographical</t>
  </si>
  <si>
    <t>Within Malaysia</t>
  </si>
  <si>
    <t>Outside Malaysia</t>
  </si>
  <si>
    <t>Total Purchases</t>
  </si>
  <si>
    <t>Total Disposals</t>
  </si>
  <si>
    <t>Total Profit / (Loss) on Disposal</t>
  </si>
  <si>
    <t>Short term borrowings</t>
  </si>
  <si>
    <t xml:space="preserve">  -  Unsecured</t>
  </si>
  <si>
    <t xml:space="preserve">  -  Portion of long term loans payable within 12 months</t>
  </si>
  <si>
    <t>Long term borrowings</t>
  </si>
  <si>
    <t>There were no financial instruments with off balance sheet risk during the current financial period ended 30 September 1999.</t>
  </si>
  <si>
    <t>(v)</t>
  </si>
  <si>
    <t>(vi)</t>
  </si>
  <si>
    <t xml:space="preserve">Guarantees given to banks in connection with </t>
  </si>
  <si>
    <t xml:space="preserve">Letters of Indemnity given in respect of the issuing </t>
  </si>
  <si>
    <t xml:space="preserve">  of Performance Bonds</t>
  </si>
  <si>
    <t>30 November 1999</t>
  </si>
  <si>
    <t xml:space="preserve">      Others</t>
  </si>
  <si>
    <t>No provision is made for tax on operating income for the financial period under review in view of the waiver of income tax granted under the Income Tax (Amendment) Act 1999.  The provision of taxation made for the financial period under review is :-</t>
  </si>
  <si>
    <t>Transfer from deferred taxation</t>
  </si>
  <si>
    <t>Over / (Under) provision of taxation in prior years</t>
  </si>
  <si>
    <t>UNAUDITED INTERIM RESULTS FOR THE 3rd QUARTER ENDED 30 SEPTEMBER 1999</t>
  </si>
  <si>
    <t xml:space="preserve">RM </t>
  </si>
  <si>
    <t>Investment in quoted securities as at 30 September 1999 :-</t>
  </si>
  <si>
    <t>At cost</t>
  </si>
  <si>
    <t>At carrying value / book value</t>
  </si>
  <si>
    <t xml:space="preserve">At market value </t>
  </si>
  <si>
    <t xml:space="preserve">Group  </t>
  </si>
  <si>
    <t xml:space="preserve">No interim dividend has been recommended. </t>
  </si>
  <si>
    <t>Exceptional Items</t>
  </si>
  <si>
    <t>Quarter</t>
  </si>
  <si>
    <t>Cumulative</t>
  </si>
  <si>
    <t>There has not arisen in the interval between the end of the third quarter and the date of this announcement, any item transaction or event of a material and unusual nature likely, in the opinion of the Directors, to affect substantially the results of the operation of the Company and of the Group for the third quarter ended 30 September 1999 in respect of which this announcement is made save for deterioration of the collection of the Group's outstanding debts.</t>
  </si>
  <si>
    <t>S $ - Singapore Dollar</t>
  </si>
  <si>
    <t xml:space="preserve">  -  Secured</t>
  </si>
  <si>
    <t xml:space="preserve">  -  Portion of secured long term loans payable within 12 months</t>
  </si>
  <si>
    <t>Two (2) letters of demand were issued on 8 July 1999 by the solicitors of PEB and Pilecon Geotechnics Sdn Bhd ("PGSB"), a wholly owned subsidiary of PEB, against Pengkalen Heights Sdn Bhd ("PHSB") amounting to RM4,787,785.81 and RM800,901.11 respectively being outstanding sums due for the project known as AMain Building Works for Proposed Hotel and Service Apartment of Lot 50 Seksyen 57, Lorong Ceylon, Kuala Lumpur.  These were subsequently followed by two (2) articles under Section 218 of the Companies Act, 1965 on 4 October 1999.  There has been no response from PHSB to date.  The solicitors are of the view that the case is considerably good;</t>
  </si>
  <si>
    <t>Claim by PBC against Likas View Sdn Bhd ("Likas") for recovery of a total sum of RM6,879,483.83 as unpaid balance of the contract sum in the building contract between PBC and Likas.  The matter which is under arbitration has been adjourned as the defendant has applied for an order under Section 176 of the Companies Act 1965 on grounds of insolvency. Pending the restructuring scheme to be proposed by Likas, the Directors are unable to determine the recoverability of the said claim;</t>
  </si>
  <si>
    <t>Comment on Financial Results (current quarter compared with the preceding quarter</t>
  </si>
  <si>
    <t>There are no comparable quarterly results of the preceding corresponding quarter in respect of profit before taxation as this is the first quarterly report.</t>
  </si>
  <si>
    <t>Pre-acquisition Profit</t>
  </si>
  <si>
    <t>Proposed establishment of a new Employees Share Option Scheme.</t>
  </si>
  <si>
    <t>There were no sale of investments and properties except as mentioned in notes 2(i) and 7.</t>
  </si>
  <si>
    <t>Fully diluted  199,788,501 ordinary shares - (sen)</t>
  </si>
  <si>
    <t>Basic  199,788,501  ordinary shares - (sen)</t>
  </si>
  <si>
    <t xml:space="preserve">  (c)</t>
  </si>
  <si>
    <t>Total loan in foreign currency</t>
  </si>
  <si>
    <t>In Respective</t>
  </si>
  <si>
    <t>Currency</t>
  </si>
  <si>
    <t>In Equivalent</t>
  </si>
  <si>
    <t>RM</t>
  </si>
  <si>
    <t>Earnings per share based on 2 (j) above after</t>
  </si>
  <si>
    <t>The third quarter financial statements have been prepared using the same accounting policies, methods of computation and basis of consolidation as stated in the annual financial statements of the Group for the year ended 31 December 1998.</t>
  </si>
  <si>
    <t>Current year - foreign subsidiary companies</t>
  </si>
  <si>
    <t>There were no business combinations, acquisitions or disposals of subsidiaries and long term investments, restructuring or discontinuing operations save as disclosed in Note 7 above.</t>
  </si>
  <si>
    <t>Bank Negara Malaysia has, on 13 October 1999 approved the Proposed RSFN Issue.  However, the SC did not approve the Company's appeal on the SC's rejection of the Proposed Private Placement dated 3 September 1999.</t>
  </si>
  <si>
    <t>There were no issuance and repayment of debt and equity securities, share buy-backs, share cancellations, shares held as treasury shares and resale of treasury shares during the current financial period ended 30 September 1999.</t>
  </si>
  <si>
    <t>Issuance and Repayment of Debt and Equity Securities</t>
  </si>
  <si>
    <t>Claims in respect of damages allegedly suffered to</t>
  </si>
  <si>
    <t xml:space="preserve">  property development project</t>
  </si>
  <si>
    <t>E &amp; E Equipment Sdn Bhd, a wholly owned subsidiary of PEB has on 25 August 1999 filed the Writ of Summons and Statement of Claim against Speci Avenue (M) Sdn Bhd claiming for instalment payments amounting to RM9,432,859.64 made on behalf of  Speci Avenue (M) Sdn Bhd to various finance companies for hire purchase of fourteen (14) cranes. The solicitors are of the view that the case is reasonably good; and</t>
  </si>
  <si>
    <t>Profit/(Loss)</t>
  </si>
  <si>
    <t>On 21 October 1999, the Company announced that the Company had received the approval of the Securities Commission ("SC") on 20 October 1999 for the following (hereinafter referred to as "the Proposals") :-</t>
  </si>
  <si>
    <t>The Group expects that the difficult operating conditions would continue into the final quarter ending 31 December 1999. With the recovering economy and the expected completion of the Proposed Debt Restructuring Exercise and the Proposed Rights Issue, the Group would be in a better position to explore new business opportunities in the coming year.</t>
  </si>
</sst>
</file>

<file path=xl/styles.xml><?xml version="1.0" encoding="utf-8"?>
<styleSheet xmlns="http://schemas.openxmlformats.org/spreadsheetml/2006/main">
  <numFmts count="4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
    <numFmt numFmtId="185" formatCode="0.00_)"/>
    <numFmt numFmtId="186" formatCode="#,##0.000_);\(#,##0.000\)"/>
    <numFmt numFmtId="187" formatCode="0.0_)"/>
    <numFmt numFmtId="188" formatCode="0_)"/>
    <numFmt numFmtId="189" formatCode="0.000_)"/>
    <numFmt numFmtId="190" formatCode="0_);\(0\)"/>
    <numFmt numFmtId="191" formatCode="_(* #,##0.0_);_(* \(#,##0.0\);_(* &quot;-&quot;??_);_(@_)"/>
    <numFmt numFmtId="192" formatCode="_(* #,##0_);_(* \(#,##0\);_(* &quot;-&quot;??_);_(@_)"/>
    <numFmt numFmtId="193" formatCode="_(* #,##0.000_);_(* \(#,##0.000\);_(* &quot;-&quot;??_);_(@_)"/>
    <numFmt numFmtId="194" formatCode="_(* #,##0.0000_);_(* \(#,##0.0000\);_(* &quot;-&quot;??_);_(@_)"/>
    <numFmt numFmtId="195" formatCode="#,##0.0000_);\(#,##0.0000\)"/>
    <numFmt numFmtId="196" formatCode="0.0%"/>
    <numFmt numFmtId="197" formatCode="#,##0.0_);\(#,##0.0\)"/>
    <numFmt numFmtId="198" formatCode="#,##0.000000000000_);\(#,##0.000000000000\)"/>
  </numFmts>
  <fonts count="24">
    <font>
      <sz val="12"/>
      <name val="Arial"/>
      <family val="0"/>
    </font>
    <font>
      <sz val="10"/>
      <name val="Arial"/>
      <family val="0"/>
    </font>
    <font>
      <sz val="12"/>
      <color indexed="12"/>
      <name val="Arial"/>
      <family val="0"/>
    </font>
    <font>
      <sz val="8"/>
      <name val="Arial"/>
      <family val="2"/>
    </font>
    <font>
      <b/>
      <sz val="8"/>
      <name val="Arial"/>
      <family val="2"/>
    </font>
    <font>
      <sz val="9"/>
      <name val="Arial"/>
      <family val="2"/>
    </font>
    <font>
      <b/>
      <sz val="9"/>
      <name val="Arial"/>
      <family val="2"/>
    </font>
    <font>
      <sz val="9"/>
      <name val="Times New Roman"/>
      <family val="1"/>
    </font>
    <font>
      <b/>
      <sz val="10"/>
      <name val="Times New Roman"/>
      <family val="1"/>
    </font>
    <font>
      <sz val="12"/>
      <name val="Times New Roman"/>
      <family val="1"/>
    </font>
    <font>
      <sz val="10"/>
      <name val="Times New Roman"/>
      <family val="1"/>
    </font>
    <font>
      <sz val="11"/>
      <name val="Times New Roman"/>
      <family val="1"/>
    </font>
    <font>
      <b/>
      <sz val="9"/>
      <name val="Times New Roman"/>
      <family val="1"/>
    </font>
    <font>
      <sz val="8"/>
      <name val="Times New Roman"/>
      <family val="1"/>
    </font>
    <font>
      <sz val="7"/>
      <name val="Times New Roman"/>
      <family val="1"/>
    </font>
    <font>
      <i/>
      <sz val="9"/>
      <name val="Times New Roman"/>
      <family val="1"/>
    </font>
    <font>
      <b/>
      <i/>
      <sz val="8"/>
      <color indexed="14"/>
      <name val="Times New Roman"/>
      <family val="1"/>
    </font>
    <font>
      <b/>
      <sz val="11"/>
      <name val="Times New Roman"/>
      <family val="1"/>
    </font>
    <font>
      <b/>
      <sz val="9"/>
      <color indexed="12"/>
      <name val="Times New Roman"/>
      <family val="1"/>
    </font>
    <font>
      <b/>
      <sz val="10"/>
      <color indexed="12"/>
      <name val="Times New Roman"/>
      <family val="1"/>
    </font>
    <font>
      <u val="single"/>
      <sz val="10"/>
      <name val="Times New Roman"/>
      <family val="1"/>
    </font>
    <font>
      <b/>
      <sz val="12"/>
      <name val="Times New Roman"/>
      <family val="1"/>
    </font>
    <font>
      <sz val="10"/>
      <color indexed="8"/>
      <name val="Times New Roman"/>
      <family val="1"/>
    </font>
    <font>
      <b/>
      <u val="single"/>
      <sz val="10"/>
      <name val="Times New Roman"/>
      <family val="1"/>
    </font>
  </fonts>
  <fills count="2">
    <fill>
      <patternFill/>
    </fill>
    <fill>
      <patternFill patternType="gray125"/>
    </fill>
  </fills>
  <borders count="25">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style="thin"/>
      <right style="thin"/>
      <top style="double"/>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style="thin"/>
      <right style="thin"/>
      <top style="thin"/>
      <bottom style="double"/>
    </border>
    <border>
      <left>
        <color indexed="63"/>
      </left>
      <right style="thin"/>
      <top style="thin"/>
      <bottom style="double"/>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9" fontId="1" fillId="0" borderId="0" applyFont="0" applyFill="0" applyBorder="0" applyAlignment="0" applyProtection="0"/>
  </cellStyleXfs>
  <cellXfs count="178">
    <xf numFmtId="37" fontId="0" fillId="0" borderId="0" xfId="0" applyAlignment="1">
      <alignment/>
    </xf>
    <xf numFmtId="37" fontId="3" fillId="0" borderId="0" xfId="0" applyFont="1" applyAlignment="1">
      <alignment/>
    </xf>
    <xf numFmtId="37" fontId="3" fillId="0" borderId="0" xfId="0" applyFont="1" applyAlignment="1">
      <alignment horizontal="center"/>
    </xf>
    <xf numFmtId="37" fontId="5" fillId="0" borderId="0" xfId="0" applyFont="1" applyAlignment="1">
      <alignment/>
    </xf>
    <xf numFmtId="37" fontId="2" fillId="0" borderId="0" xfId="0" applyFont="1" applyAlignment="1">
      <alignment/>
    </xf>
    <xf numFmtId="37" fontId="3" fillId="0" borderId="0" xfId="0" applyFont="1" applyBorder="1" applyAlignment="1">
      <alignment horizontal="center"/>
    </xf>
    <xf numFmtId="37" fontId="5" fillId="0" borderId="0" xfId="0" applyFont="1" applyBorder="1" applyAlignment="1">
      <alignment/>
    </xf>
    <xf numFmtId="37" fontId="1" fillId="0" borderId="0" xfId="0" applyFont="1" applyBorder="1" applyAlignment="1">
      <alignment/>
    </xf>
    <xf numFmtId="37" fontId="1" fillId="0" borderId="0" xfId="0" applyFont="1" applyAlignment="1">
      <alignment/>
    </xf>
    <xf numFmtId="37" fontId="5" fillId="0" borderId="1" xfId="0" applyFont="1" applyBorder="1" applyAlignment="1">
      <alignment/>
    </xf>
    <xf numFmtId="37" fontId="3" fillId="0" borderId="2" xfId="0" applyFont="1" applyBorder="1" applyAlignment="1">
      <alignment horizontal="center"/>
    </xf>
    <xf numFmtId="37" fontId="5" fillId="0" borderId="3" xfId="0" applyFont="1" applyBorder="1" applyAlignment="1">
      <alignment/>
    </xf>
    <xf numFmtId="37" fontId="1" fillId="0" borderId="3" xfId="0" applyFont="1" applyBorder="1" applyAlignment="1">
      <alignment/>
    </xf>
    <xf numFmtId="37" fontId="3" fillId="0" borderId="4" xfId="0" applyFont="1" applyBorder="1" applyAlignment="1">
      <alignment horizontal="center"/>
    </xf>
    <xf numFmtId="37" fontId="3" fillId="0" borderId="1" xfId="0" applyFont="1" applyBorder="1" applyAlignment="1">
      <alignment horizontal="center"/>
    </xf>
    <xf numFmtId="37" fontId="5" fillId="0" borderId="4" xfId="0" applyFont="1" applyBorder="1" applyAlignment="1">
      <alignment/>
    </xf>
    <xf numFmtId="37" fontId="5" fillId="0" borderId="5" xfId="0" applyFont="1" applyBorder="1" applyAlignment="1">
      <alignment/>
    </xf>
    <xf numFmtId="37" fontId="5" fillId="0" borderId="6" xfId="0" applyFont="1" applyBorder="1" applyAlignment="1">
      <alignment/>
    </xf>
    <xf numFmtId="37" fontId="4" fillId="0" borderId="7" xfId="0" applyFont="1" applyBorder="1" applyAlignment="1">
      <alignment horizontal="center"/>
    </xf>
    <xf numFmtId="37" fontId="3" fillId="0" borderId="8" xfId="0" applyFont="1" applyBorder="1" applyAlignment="1">
      <alignment horizontal="center"/>
    </xf>
    <xf numFmtId="37" fontId="3" fillId="0" borderId="9" xfId="0" applyFont="1" applyBorder="1" applyAlignment="1">
      <alignment horizontal="center"/>
    </xf>
    <xf numFmtId="37" fontId="8" fillId="0" borderId="0" xfId="0" applyFont="1" applyAlignment="1">
      <alignment/>
    </xf>
    <xf numFmtId="37" fontId="9" fillId="0" borderId="0" xfId="0" applyFont="1" applyAlignment="1">
      <alignment/>
    </xf>
    <xf numFmtId="37" fontId="10" fillId="0" borderId="0" xfId="0" applyFont="1" applyAlignment="1">
      <alignment/>
    </xf>
    <xf numFmtId="37" fontId="11" fillId="0" borderId="0" xfId="0" applyFont="1" applyAlignment="1">
      <alignment/>
    </xf>
    <xf numFmtId="37" fontId="7" fillId="0" borderId="3" xfId="0" applyFont="1" applyBorder="1" applyAlignment="1">
      <alignment/>
    </xf>
    <xf numFmtId="37" fontId="10" fillId="0" borderId="3" xfId="0" applyFont="1" applyBorder="1" applyAlignment="1">
      <alignment/>
    </xf>
    <xf numFmtId="37" fontId="12" fillId="0" borderId="0" xfId="0" applyFont="1" applyAlignment="1">
      <alignment/>
    </xf>
    <xf numFmtId="37" fontId="7" fillId="0" borderId="0" xfId="0" applyFont="1" applyAlignment="1">
      <alignment/>
    </xf>
    <xf numFmtId="37" fontId="14" fillId="0" borderId="10" xfId="0" applyFont="1" applyBorder="1" applyAlignment="1">
      <alignment horizontal="center"/>
    </xf>
    <xf numFmtId="37" fontId="14" fillId="0" borderId="11" xfId="0" applyFont="1" applyBorder="1" applyAlignment="1">
      <alignment horizontal="center"/>
    </xf>
    <xf numFmtId="37" fontId="14" fillId="0" borderId="0" xfId="0" applyFont="1" applyAlignment="1">
      <alignment horizontal="center"/>
    </xf>
    <xf numFmtId="37" fontId="14" fillId="0" borderId="1" xfId="0" applyFont="1" applyBorder="1" applyAlignment="1">
      <alignment horizontal="center"/>
    </xf>
    <xf numFmtId="37" fontId="13" fillId="0" borderId="0" xfId="0" applyFont="1" applyAlignment="1">
      <alignment/>
    </xf>
    <xf numFmtId="37" fontId="13" fillId="0" borderId="12" xfId="0" applyFont="1" applyBorder="1" applyAlignment="1">
      <alignment horizontal="center"/>
    </xf>
    <xf numFmtId="37" fontId="13" fillId="0" borderId="2" xfId="0" applyFont="1" applyBorder="1" applyAlignment="1">
      <alignment horizontal="center"/>
    </xf>
    <xf numFmtId="37" fontId="7" fillId="0" borderId="0" xfId="0" applyFont="1" applyAlignment="1">
      <alignment horizontal="center"/>
    </xf>
    <xf numFmtId="37" fontId="7" fillId="0" borderId="0" xfId="0" applyFont="1" applyAlignment="1">
      <alignment horizontal="left"/>
    </xf>
    <xf numFmtId="37" fontId="12" fillId="0" borderId="0" xfId="0" applyFont="1" applyAlignment="1">
      <alignment/>
    </xf>
    <xf numFmtId="37" fontId="13" fillId="0" borderId="0" xfId="0" applyFont="1" applyAlignment="1">
      <alignment horizontal="center"/>
    </xf>
    <xf numFmtId="37" fontId="7" fillId="0" borderId="0" xfId="0" applyFont="1" applyAlignment="1" quotePrefix="1">
      <alignment horizontal="center"/>
    </xf>
    <xf numFmtId="37" fontId="15" fillId="0" borderId="0" xfId="0" applyFont="1" applyAlignment="1">
      <alignment horizontal="left"/>
    </xf>
    <xf numFmtId="37" fontId="13" fillId="0" borderId="4" xfId="0" applyFont="1" applyBorder="1" applyAlignment="1">
      <alignment horizontal="center"/>
    </xf>
    <xf numFmtId="37" fontId="13" fillId="0" borderId="1" xfId="0" applyFont="1" applyBorder="1" applyAlignment="1">
      <alignment horizontal="center"/>
    </xf>
    <xf numFmtId="37" fontId="7" fillId="0" borderId="10" xfId="0" applyFont="1" applyBorder="1" applyAlignment="1" quotePrefix="1">
      <alignment horizontal="center"/>
    </xf>
    <xf numFmtId="37" fontId="7" fillId="0" borderId="1" xfId="0" applyFont="1" applyBorder="1" applyAlignment="1" quotePrefix="1">
      <alignment horizontal="center"/>
    </xf>
    <xf numFmtId="37" fontId="3" fillId="0" borderId="13" xfId="0" applyFont="1" applyBorder="1" applyAlignment="1">
      <alignment horizontal="center"/>
    </xf>
    <xf numFmtId="37" fontId="3" fillId="0" borderId="14" xfId="0" applyFont="1" applyBorder="1" applyAlignment="1">
      <alignment horizontal="center"/>
    </xf>
    <xf numFmtId="37" fontId="5" fillId="0" borderId="14" xfId="0" applyFont="1" applyBorder="1" applyAlignment="1">
      <alignment/>
    </xf>
    <xf numFmtId="37" fontId="3" fillId="0" borderId="15" xfId="0" applyFont="1" applyBorder="1" applyAlignment="1">
      <alignment horizontal="center"/>
    </xf>
    <xf numFmtId="37" fontId="16" fillId="0" borderId="0" xfId="0" applyFont="1" applyAlignment="1">
      <alignment/>
    </xf>
    <xf numFmtId="37" fontId="12" fillId="0" borderId="0" xfId="0" applyFont="1" applyAlignment="1" quotePrefix="1">
      <alignment horizontal="center"/>
    </xf>
    <xf numFmtId="37" fontId="7" fillId="0" borderId="16" xfId="0" applyFont="1" applyBorder="1" applyAlignment="1">
      <alignment horizontal="center"/>
    </xf>
    <xf numFmtId="37" fontId="10" fillId="0" borderId="0" xfId="0" applyFont="1" applyAlignment="1">
      <alignment horizontal="left"/>
    </xf>
    <xf numFmtId="37" fontId="18" fillId="0" borderId="0" xfId="0" applyFont="1" applyAlignment="1" quotePrefix="1">
      <alignment horizontal="center"/>
    </xf>
    <xf numFmtId="37" fontId="19" fillId="0" borderId="0" xfId="0" applyFont="1" applyAlignment="1">
      <alignment/>
    </xf>
    <xf numFmtId="37" fontId="10" fillId="0" borderId="17" xfId="0" applyFont="1" applyBorder="1" applyAlignment="1">
      <alignment/>
    </xf>
    <xf numFmtId="37" fontId="9" fillId="0" borderId="18" xfId="0" applyFont="1" applyBorder="1" applyAlignment="1">
      <alignment/>
    </xf>
    <xf numFmtId="37" fontId="10" fillId="0" borderId="10" xfId="0" applyFont="1" applyBorder="1" applyAlignment="1">
      <alignment/>
    </xf>
    <xf numFmtId="37" fontId="9" fillId="0" borderId="0" xfId="0" applyFont="1" applyBorder="1" applyAlignment="1">
      <alignment/>
    </xf>
    <xf numFmtId="37" fontId="7" fillId="0" borderId="14" xfId="0" applyFont="1" applyBorder="1" applyAlignment="1">
      <alignment horizontal="center"/>
    </xf>
    <xf numFmtId="37" fontId="9" fillId="0" borderId="14" xfId="0" applyFont="1" applyBorder="1" applyAlignment="1">
      <alignment/>
    </xf>
    <xf numFmtId="37" fontId="10" fillId="0" borderId="12" xfId="0" applyFont="1" applyBorder="1" applyAlignment="1">
      <alignment/>
    </xf>
    <xf numFmtId="37" fontId="9" fillId="0" borderId="3" xfId="0" applyFont="1" applyBorder="1" applyAlignment="1">
      <alignment/>
    </xf>
    <xf numFmtId="37" fontId="7" fillId="0" borderId="10" xfId="0" applyFont="1" applyBorder="1" applyAlignment="1">
      <alignment horizontal="center"/>
    </xf>
    <xf numFmtId="37" fontId="9" fillId="0" borderId="10" xfId="0" applyFont="1" applyBorder="1" applyAlignment="1">
      <alignment/>
    </xf>
    <xf numFmtId="37" fontId="7" fillId="0" borderId="1" xfId="0" applyFont="1" applyBorder="1" applyAlignment="1">
      <alignment horizontal="center"/>
    </xf>
    <xf numFmtId="37" fontId="9" fillId="0" borderId="1" xfId="0" applyFont="1" applyBorder="1" applyAlignment="1">
      <alignment/>
    </xf>
    <xf numFmtId="37" fontId="7" fillId="0" borderId="12" xfId="0" applyFont="1" applyBorder="1" applyAlignment="1">
      <alignment horizontal="center"/>
    </xf>
    <xf numFmtId="37" fontId="7" fillId="0" borderId="2" xfId="0" applyFont="1" applyBorder="1" applyAlignment="1">
      <alignment horizontal="center"/>
    </xf>
    <xf numFmtId="37" fontId="7" fillId="0" borderId="15" xfId="0" applyFont="1" applyBorder="1" applyAlignment="1">
      <alignment horizontal="center"/>
    </xf>
    <xf numFmtId="37" fontId="10" fillId="0" borderId="0" xfId="0" applyFont="1" applyBorder="1" applyAlignment="1">
      <alignment/>
    </xf>
    <xf numFmtId="37" fontId="20" fillId="0" borderId="0" xfId="0" applyFont="1" applyBorder="1" applyAlignment="1">
      <alignment/>
    </xf>
    <xf numFmtId="37" fontId="8" fillId="0" borderId="3" xfId="0" applyFont="1" applyBorder="1" applyAlignment="1">
      <alignment/>
    </xf>
    <xf numFmtId="37" fontId="9" fillId="0" borderId="10" xfId="0" applyFont="1" applyBorder="1" applyAlignment="1">
      <alignment horizontal="center"/>
    </xf>
    <xf numFmtId="37" fontId="9" fillId="0" borderId="1" xfId="0" applyFont="1" applyBorder="1" applyAlignment="1">
      <alignment horizontal="center"/>
    </xf>
    <xf numFmtId="37" fontId="9" fillId="0" borderId="14" xfId="0" applyFont="1" applyBorder="1" applyAlignment="1">
      <alignment horizontal="center"/>
    </xf>
    <xf numFmtId="37" fontId="21" fillId="0" borderId="12" xfId="0" applyFont="1" applyBorder="1" applyAlignment="1">
      <alignment horizontal="center"/>
    </xf>
    <xf numFmtId="37" fontId="21" fillId="0" borderId="2" xfId="0" applyFont="1" applyBorder="1" applyAlignment="1">
      <alignment horizontal="center"/>
    </xf>
    <xf numFmtId="37" fontId="21" fillId="0" borderId="15" xfId="0" applyFont="1" applyBorder="1" applyAlignment="1">
      <alignment horizontal="center"/>
    </xf>
    <xf numFmtId="37" fontId="22" fillId="0" borderId="0" xfId="0" applyFont="1" applyAlignment="1">
      <alignment/>
    </xf>
    <xf numFmtId="37" fontId="19" fillId="0" borderId="10" xfId="0" applyFont="1" applyBorder="1" applyAlignment="1">
      <alignment/>
    </xf>
    <xf numFmtId="37" fontId="10" fillId="0" borderId="14" xfId="0" applyFont="1" applyBorder="1" applyAlignment="1">
      <alignment/>
    </xf>
    <xf numFmtId="37" fontId="19" fillId="0" borderId="12" xfId="0" applyFont="1" applyBorder="1" applyAlignment="1">
      <alignment/>
    </xf>
    <xf numFmtId="37" fontId="10" fillId="0" borderId="15" xfId="0" applyFont="1" applyBorder="1" applyAlignment="1">
      <alignment/>
    </xf>
    <xf numFmtId="37" fontId="10" fillId="0" borderId="1" xfId="0" applyFont="1" applyBorder="1" applyAlignment="1">
      <alignment/>
    </xf>
    <xf numFmtId="37" fontId="19" fillId="0" borderId="19" xfId="0" applyFont="1" applyBorder="1" applyAlignment="1">
      <alignment/>
    </xf>
    <xf numFmtId="37" fontId="10" fillId="0" borderId="20" xfId="0" applyFont="1" applyBorder="1" applyAlignment="1">
      <alignment/>
    </xf>
    <xf numFmtId="37" fontId="19" fillId="0" borderId="0" xfId="0" applyFont="1" applyBorder="1" applyAlignment="1">
      <alignment/>
    </xf>
    <xf numFmtId="37" fontId="10" fillId="0" borderId="21" xfId="0" applyFont="1" applyBorder="1" applyAlignment="1">
      <alignment/>
    </xf>
    <xf numFmtId="37" fontId="12" fillId="0" borderId="5" xfId="0" applyFont="1" applyBorder="1" applyAlignment="1">
      <alignment horizontal="center"/>
    </xf>
    <xf numFmtId="37" fontId="10" fillId="0" borderId="10" xfId="0" applyFont="1" applyBorder="1" applyAlignment="1">
      <alignment horizontal="right"/>
    </xf>
    <xf numFmtId="37" fontId="10" fillId="0" borderId="1" xfId="0" applyFont="1" applyBorder="1" applyAlignment="1">
      <alignment horizontal="right"/>
    </xf>
    <xf numFmtId="37" fontId="10" fillId="0" borderId="14" xfId="0" applyFont="1" applyBorder="1" applyAlignment="1">
      <alignment horizontal="right"/>
    </xf>
    <xf numFmtId="37" fontId="10" fillId="0" borderId="22" xfId="0" applyFont="1" applyBorder="1" applyAlignment="1">
      <alignment horizontal="right"/>
    </xf>
    <xf numFmtId="37" fontId="10" fillId="0" borderId="23" xfId="0" applyFont="1" applyBorder="1" applyAlignment="1">
      <alignment horizontal="right"/>
    </xf>
    <xf numFmtId="37" fontId="22" fillId="0" borderId="0" xfId="0" applyFont="1" applyAlignment="1" quotePrefix="1">
      <alignment/>
    </xf>
    <xf numFmtId="37" fontId="10" fillId="0" borderId="6" xfId="0" applyFont="1" applyBorder="1" applyAlignment="1">
      <alignment/>
    </xf>
    <xf numFmtId="37" fontId="22" fillId="0" borderId="0" xfId="0" applyFont="1" applyAlignment="1">
      <alignment wrapText="1"/>
    </xf>
    <xf numFmtId="37" fontId="22" fillId="0" borderId="3" xfId="0" applyFont="1" applyBorder="1" applyAlignment="1">
      <alignment/>
    </xf>
    <xf numFmtId="37" fontId="22" fillId="0" borderId="0" xfId="0" applyFont="1" applyAlignment="1">
      <alignment horizontal="center"/>
    </xf>
    <xf numFmtId="37" fontId="22" fillId="0" borderId="0" xfId="0" applyFont="1" applyAlignment="1">
      <alignment horizontal="left"/>
    </xf>
    <xf numFmtId="37" fontId="22" fillId="0" borderId="6" xfId="0" applyFont="1" applyBorder="1" applyAlignment="1">
      <alignment/>
    </xf>
    <xf numFmtId="37" fontId="22" fillId="0" borderId="0" xfId="0" applyFont="1" applyAlignment="1">
      <alignment/>
    </xf>
    <xf numFmtId="37" fontId="10" fillId="0" borderId="5" xfId="0" applyFont="1" applyBorder="1" applyAlignment="1">
      <alignment/>
    </xf>
    <xf numFmtId="37" fontId="10" fillId="0" borderId="0" xfId="0" applyFont="1" applyAlignment="1">
      <alignment horizontal="center"/>
    </xf>
    <xf numFmtId="39" fontId="5" fillId="0" borderId="0" xfId="0" applyNumberFormat="1" applyFont="1" applyAlignment="1">
      <alignment/>
    </xf>
    <xf numFmtId="197" fontId="7" fillId="0" borderId="0" xfId="0" applyNumberFormat="1" applyFont="1" applyAlignment="1" quotePrefix="1">
      <alignment horizontal="center"/>
    </xf>
    <xf numFmtId="37" fontId="10" fillId="0" borderId="0" xfId="0" applyFont="1" applyBorder="1" applyAlignment="1">
      <alignment horizontal="center"/>
    </xf>
    <xf numFmtId="37" fontId="0" fillId="0" borderId="0" xfId="0" applyAlignment="1">
      <alignment vertical="center" wrapText="1"/>
    </xf>
    <xf numFmtId="37" fontId="7" fillId="0" borderId="0" xfId="0" applyFont="1" applyBorder="1" applyAlignment="1">
      <alignment horizontal="center"/>
    </xf>
    <xf numFmtId="37" fontId="7" fillId="0" borderId="8" xfId="0" applyFont="1" applyBorder="1" applyAlignment="1">
      <alignment horizontal="center"/>
    </xf>
    <xf numFmtId="37" fontId="22" fillId="0" borderId="0" xfId="0" applyFont="1" applyAlignment="1" quotePrefix="1">
      <alignment horizontal="center"/>
    </xf>
    <xf numFmtId="37" fontId="19" fillId="0" borderId="0" xfId="0" applyFont="1" applyAlignment="1">
      <alignment horizontal="center"/>
    </xf>
    <xf numFmtId="37" fontId="10" fillId="0" borderId="0" xfId="0" applyFont="1" applyAlignment="1">
      <alignment vertical="justify" wrapText="1"/>
    </xf>
    <xf numFmtId="37" fontId="10" fillId="0" borderId="0" xfId="0" applyFont="1" applyAlignment="1">
      <alignment vertical="justify"/>
    </xf>
    <xf numFmtId="37" fontId="10" fillId="0" borderId="0" xfId="0" applyFont="1" applyAlignment="1">
      <alignment/>
    </xf>
    <xf numFmtId="37" fontId="0" fillId="0" borderId="0" xfId="0" applyAlignment="1">
      <alignment vertical="top"/>
    </xf>
    <xf numFmtId="37" fontId="10" fillId="0" borderId="7" xfId="0" applyFont="1" applyBorder="1" applyAlignment="1">
      <alignment/>
    </xf>
    <xf numFmtId="37" fontId="0" fillId="0" borderId="0" xfId="0" applyAlignment="1">
      <alignment wrapText="1"/>
    </xf>
    <xf numFmtId="37" fontId="0" fillId="0" borderId="0" xfId="0" applyAlignment="1">
      <alignment/>
    </xf>
    <xf numFmtId="37" fontId="5" fillId="0" borderId="8" xfId="0" applyFont="1" applyBorder="1" applyAlignment="1">
      <alignment/>
    </xf>
    <xf numFmtId="37" fontId="5" fillId="0" borderId="9" xfId="0" applyFont="1" applyBorder="1" applyAlignment="1">
      <alignment/>
    </xf>
    <xf numFmtId="37" fontId="5" fillId="0" borderId="0" xfId="0" applyFont="1" applyAlignment="1">
      <alignment/>
    </xf>
    <xf numFmtId="37" fontId="5" fillId="0" borderId="10" xfId="0" applyFont="1" applyBorder="1" applyAlignment="1">
      <alignment/>
    </xf>
    <xf numFmtId="37" fontId="3" fillId="0" borderId="12" xfId="0" applyFont="1" applyBorder="1" applyAlignment="1">
      <alignment/>
    </xf>
    <xf numFmtId="37" fontId="3" fillId="0" borderId="4" xfId="0" applyFont="1" applyBorder="1" applyAlignment="1">
      <alignment/>
    </xf>
    <xf numFmtId="37" fontId="5" fillId="0" borderId="1" xfId="0" applyFont="1" applyBorder="1" applyAlignment="1">
      <alignment/>
    </xf>
    <xf numFmtId="37" fontId="3" fillId="0" borderId="2" xfId="0" applyFont="1" applyBorder="1" applyAlignment="1">
      <alignment/>
    </xf>
    <xf numFmtId="37" fontId="6" fillId="0" borderId="7" xfId="0" applyFont="1" applyBorder="1" applyAlignment="1">
      <alignment/>
    </xf>
    <xf numFmtId="192" fontId="5" fillId="0" borderId="17" xfId="15" applyNumberFormat="1" applyFont="1" applyBorder="1" applyAlignment="1">
      <alignment/>
    </xf>
    <xf numFmtId="37" fontId="7" fillId="0" borderId="0" xfId="0" applyFont="1" applyAlignment="1" quotePrefix="1">
      <alignment horizontal="left"/>
    </xf>
    <xf numFmtId="37" fontId="5" fillId="0" borderId="4" xfId="0" applyFont="1" applyBorder="1" applyAlignment="1">
      <alignment/>
    </xf>
    <xf numFmtId="37" fontId="5" fillId="0" borderId="2" xfId="0" applyFont="1" applyBorder="1" applyAlignment="1">
      <alignment/>
    </xf>
    <xf numFmtId="37" fontId="5" fillId="0" borderId="7" xfId="0" applyFont="1" applyBorder="1" applyAlignment="1">
      <alignment/>
    </xf>
    <xf numFmtId="37" fontId="5" fillId="0" borderId="9" xfId="0" applyNumberFormat="1" applyFont="1" applyBorder="1" applyAlignment="1">
      <alignment/>
    </xf>
    <xf numFmtId="37" fontId="10" fillId="0" borderId="0" xfId="0" applyFont="1" applyAlignment="1" quotePrefix="1">
      <alignment horizontal="left"/>
    </xf>
    <xf numFmtId="37" fontId="22" fillId="0" borderId="0" xfId="0" applyFont="1" applyAlignment="1" quotePrefix="1">
      <alignment horizontal="left"/>
    </xf>
    <xf numFmtId="37" fontId="22" fillId="0" borderId="0" xfId="0" applyFont="1" applyAlignment="1">
      <alignment horizontal="center" vertical="justify"/>
    </xf>
    <xf numFmtId="37" fontId="0" fillId="0" borderId="0" xfId="0" applyAlignment="1">
      <alignment vertical="justify"/>
    </xf>
    <xf numFmtId="171" fontId="5" fillId="0" borderId="9" xfId="15" applyFont="1" applyBorder="1" applyAlignment="1">
      <alignment/>
    </xf>
    <xf numFmtId="171" fontId="3" fillId="0" borderId="9" xfId="15" applyFont="1" applyBorder="1" applyAlignment="1">
      <alignment/>
    </xf>
    <xf numFmtId="37" fontId="5" fillId="0" borderId="4" xfId="0" applyNumberFormat="1" applyFont="1" applyBorder="1" applyAlignment="1">
      <alignment/>
    </xf>
    <xf numFmtId="37" fontId="5" fillId="0" borderId="1" xfId="0" applyNumberFormat="1" applyFont="1" applyBorder="1" applyAlignment="1">
      <alignment/>
    </xf>
    <xf numFmtId="171" fontId="5" fillId="0" borderId="1" xfId="15" applyFont="1" applyBorder="1" applyAlignment="1">
      <alignment/>
    </xf>
    <xf numFmtId="37" fontId="10" fillId="0" borderId="1" xfId="0" applyNumberFormat="1" applyFont="1" applyBorder="1" applyAlignment="1">
      <alignment horizontal="right"/>
    </xf>
    <xf numFmtId="37" fontId="5" fillId="0" borderId="0" xfId="0" applyNumberFormat="1" applyFont="1" applyAlignment="1">
      <alignment/>
    </xf>
    <xf numFmtId="37" fontId="5" fillId="0" borderId="0" xfId="0" applyNumberFormat="1" applyFont="1" applyAlignment="1">
      <alignment/>
    </xf>
    <xf numFmtId="37" fontId="10" fillId="0" borderId="23" xfId="0" applyNumberFormat="1" applyFont="1" applyBorder="1" applyAlignment="1">
      <alignment horizontal="right"/>
    </xf>
    <xf numFmtId="37" fontId="10" fillId="0" borderId="0" xfId="0" applyFont="1" applyBorder="1" applyAlignment="1" quotePrefix="1">
      <alignment horizontal="left"/>
    </xf>
    <xf numFmtId="37" fontId="5" fillId="0" borderId="6" xfId="0" applyNumberFormat="1" applyFont="1" applyBorder="1" applyAlignment="1">
      <alignment/>
    </xf>
    <xf numFmtId="37" fontId="19" fillId="0" borderId="0" xfId="0" applyFont="1" applyAlignment="1" quotePrefix="1">
      <alignment horizontal="left"/>
    </xf>
    <xf numFmtId="37" fontId="10" fillId="0" borderId="0" xfId="0" applyFont="1" applyAlignment="1" quotePrefix="1">
      <alignment horizontal="center"/>
    </xf>
    <xf numFmtId="37" fontId="17" fillId="0" borderId="0" xfId="0" applyFont="1" applyAlignment="1">
      <alignment horizontal="center"/>
    </xf>
    <xf numFmtId="37" fontId="13" fillId="0" borderId="22" xfId="0" applyFont="1" applyBorder="1" applyAlignment="1">
      <alignment horizontal="center"/>
    </xf>
    <xf numFmtId="37" fontId="13" fillId="0" borderId="24" xfId="0" applyFont="1" applyBorder="1" applyAlignment="1">
      <alignment horizontal="center"/>
    </xf>
    <xf numFmtId="37" fontId="22" fillId="0" borderId="0" xfId="0" applyFont="1" applyAlignment="1" quotePrefix="1">
      <alignment horizontal="left" wrapText="1"/>
    </xf>
    <xf numFmtId="37" fontId="0" fillId="0" borderId="0" xfId="0" applyAlignment="1">
      <alignment wrapText="1"/>
    </xf>
    <xf numFmtId="37" fontId="10" fillId="0" borderId="0" xfId="0" applyFont="1" applyAlignment="1" quotePrefix="1">
      <alignment horizontal="left" wrapText="1"/>
    </xf>
    <xf numFmtId="37" fontId="22" fillId="0" borderId="0" xfId="0" applyFont="1" applyAlignment="1">
      <alignment wrapText="1"/>
    </xf>
    <xf numFmtId="37" fontId="22" fillId="0" borderId="0" xfId="0" applyFont="1" applyAlignment="1">
      <alignment horizontal="center" vertical="top" wrapText="1"/>
    </xf>
    <xf numFmtId="37" fontId="0" fillId="0" borderId="0" xfId="0" applyAlignment="1">
      <alignment vertical="top" wrapText="1"/>
    </xf>
    <xf numFmtId="37" fontId="10" fillId="0" borderId="0" xfId="0" applyFont="1" applyAlignment="1">
      <alignment vertical="justify" wrapText="1"/>
    </xf>
    <xf numFmtId="37" fontId="10" fillId="0" borderId="10" xfId="0" applyFont="1" applyBorder="1" applyAlignment="1">
      <alignment horizontal="center"/>
    </xf>
    <xf numFmtId="37" fontId="10" fillId="0" borderId="0" xfId="0" applyFont="1" applyBorder="1" applyAlignment="1">
      <alignment horizontal="center"/>
    </xf>
    <xf numFmtId="37" fontId="10" fillId="0" borderId="19" xfId="0" applyFont="1" applyBorder="1" applyAlignment="1">
      <alignment horizontal="center"/>
    </xf>
    <xf numFmtId="37" fontId="10" fillId="0" borderId="20" xfId="0" applyFont="1" applyBorder="1" applyAlignment="1">
      <alignment horizontal="center"/>
    </xf>
    <xf numFmtId="37" fontId="10" fillId="0" borderId="21" xfId="0" applyFont="1" applyBorder="1" applyAlignment="1">
      <alignment horizontal="center"/>
    </xf>
    <xf numFmtId="37" fontId="8" fillId="0" borderId="0" xfId="0" applyFont="1" applyAlignment="1">
      <alignment horizontal="center"/>
    </xf>
    <xf numFmtId="37" fontId="10" fillId="0" borderId="0" xfId="0" applyFont="1" applyAlignment="1">
      <alignment wrapText="1"/>
    </xf>
    <xf numFmtId="37" fontId="0" fillId="0" borderId="0" xfId="0" applyAlignment="1">
      <alignment/>
    </xf>
    <xf numFmtId="37" fontId="23" fillId="0" borderId="0" xfId="0" applyFont="1" applyBorder="1" applyAlignment="1">
      <alignment horizontal="center"/>
    </xf>
    <xf numFmtId="37" fontId="10" fillId="0" borderId="0" xfId="0" applyFont="1" applyAlignment="1">
      <alignment horizontal="center"/>
    </xf>
    <xf numFmtId="37" fontId="10" fillId="0" borderId="0" xfId="0" applyFont="1" applyAlignment="1">
      <alignment horizontal="left" wrapText="1"/>
    </xf>
    <xf numFmtId="37" fontId="0" fillId="0" borderId="0" xfId="0" applyFont="1" applyAlignment="1">
      <alignment wrapText="1"/>
    </xf>
    <xf numFmtId="37" fontId="0" fillId="0" borderId="0" xfId="0" applyAlignment="1">
      <alignment vertical="justify" wrapText="1"/>
    </xf>
    <xf numFmtId="37" fontId="10" fillId="0" borderId="0" xfId="0" applyFont="1" applyAlignment="1">
      <alignment vertical="top" wrapText="1"/>
    </xf>
    <xf numFmtId="37" fontId="10" fillId="0" borderId="0" xfId="0" applyFont="1" applyAlignment="1" quotePrefix="1">
      <alignment horizontal="lef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bconsol09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otes\ASSO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D"/>
      <sheetName val="FA"/>
      <sheetName val="FA-Detail"/>
      <sheetName val="Current"/>
    </sheetNames>
    <sheetDataSet>
      <sheetData sheetId="0">
        <row r="11">
          <cell r="DL11">
            <v>49977237</v>
          </cell>
        </row>
        <row r="12">
          <cell r="DI12">
            <v>99894251</v>
          </cell>
          <cell r="DL12">
            <v>-6131139</v>
          </cell>
        </row>
        <row r="13">
          <cell r="DI13">
            <v>104991013.41639699</v>
          </cell>
          <cell r="DL13">
            <v>733064</v>
          </cell>
        </row>
        <row r="14">
          <cell r="DL14">
            <v>1400500</v>
          </cell>
        </row>
        <row r="18">
          <cell r="DI18">
            <v>56496921.73703836</v>
          </cell>
        </row>
        <row r="20">
          <cell r="DI20">
            <v>11416797</v>
          </cell>
        </row>
        <row r="21">
          <cell r="DI21">
            <v>4368191</v>
          </cell>
        </row>
        <row r="26">
          <cell r="DI26">
            <v>96783563.67660874</v>
          </cell>
        </row>
        <row r="27">
          <cell r="DI27">
            <v>130300292.52400002</v>
          </cell>
        </row>
        <row r="28">
          <cell r="DI28">
            <v>3133249.99</v>
          </cell>
        </row>
        <row r="30">
          <cell r="DI30">
            <v>182441288.49873</v>
          </cell>
        </row>
        <row r="31">
          <cell r="DI31">
            <v>6098170.04</v>
          </cell>
        </row>
        <row r="32">
          <cell r="DI32">
            <v>35948197.91178222</v>
          </cell>
        </row>
        <row r="33">
          <cell r="DI33">
            <v>0</v>
          </cell>
        </row>
        <row r="38">
          <cell r="DI38">
            <v>32763121.02220414</v>
          </cell>
        </row>
        <row r="39">
          <cell r="DI39">
            <v>37500886</v>
          </cell>
        </row>
        <row r="40">
          <cell r="DI40">
            <v>229338378.86879233</v>
          </cell>
        </row>
        <row r="41">
          <cell r="DI41">
            <v>67561527.489563</v>
          </cell>
        </row>
        <row r="44">
          <cell r="DI44">
            <v>0</v>
          </cell>
        </row>
        <row r="46">
          <cell r="DI46">
            <v>25125716.974538323</v>
          </cell>
        </row>
        <row r="50">
          <cell r="DI50">
            <v>1116191</v>
          </cell>
        </row>
        <row r="51">
          <cell r="DI51">
            <v>86463167.5999812</v>
          </cell>
        </row>
        <row r="52">
          <cell r="DI52">
            <v>109354386.02465016</v>
          </cell>
        </row>
        <row r="55">
          <cell r="DI55">
            <v>0</v>
          </cell>
        </row>
        <row r="57">
          <cell r="DI57">
            <v>3567505.454</v>
          </cell>
        </row>
        <row r="58">
          <cell r="DI58">
            <v>323346306.697</v>
          </cell>
        </row>
        <row r="59">
          <cell r="DI59">
            <v>0</v>
          </cell>
        </row>
        <row r="74">
          <cell r="DI74">
            <v>179859771.30935997</v>
          </cell>
        </row>
        <row r="80">
          <cell r="AC80">
            <v>29637701.25</v>
          </cell>
          <cell r="AI80">
            <v>3796374.3759999997</v>
          </cell>
          <cell r="AO80">
            <v>0</v>
          </cell>
          <cell r="DI80">
            <v>179859771.30935997</v>
          </cell>
        </row>
        <row r="87">
          <cell r="AE87">
            <v>78979.158</v>
          </cell>
        </row>
        <row r="91">
          <cell r="AC91">
            <v>0</v>
          </cell>
          <cell r="DI91">
            <v>2730940.306</v>
          </cell>
        </row>
        <row r="92">
          <cell r="DI92">
            <v>5777454.199509995</v>
          </cell>
        </row>
        <row r="93">
          <cell r="DI93">
            <v>1533663.387</v>
          </cell>
        </row>
        <row r="94">
          <cell r="DI94">
            <v>-346457</v>
          </cell>
        </row>
        <row r="95">
          <cell r="DI95">
            <v>101774.955</v>
          </cell>
        </row>
        <row r="96">
          <cell r="DI96">
            <v>10593</v>
          </cell>
        </row>
        <row r="97">
          <cell r="DI97">
            <v>-329926.7883799999</v>
          </cell>
        </row>
        <row r="98">
          <cell r="DI98">
            <v>2178676.59208</v>
          </cell>
        </row>
        <row r="99">
          <cell r="DI99">
            <v>-0.2099999999627471</v>
          </cell>
        </row>
        <row r="100">
          <cell r="DI100">
            <v>-38247.059</v>
          </cell>
        </row>
        <row r="101">
          <cell r="DI101">
            <v>0</v>
          </cell>
        </row>
        <row r="102">
          <cell r="DI102">
            <v>0</v>
          </cell>
        </row>
        <row r="103">
          <cell r="DI103">
            <v>0</v>
          </cell>
        </row>
        <row r="135">
          <cell r="DI135">
            <v>8410438.9005</v>
          </cell>
        </row>
        <row r="137">
          <cell r="AC137">
            <v>177827.35499999803</v>
          </cell>
          <cell r="AI137">
            <v>-856278.1130000004</v>
          </cell>
          <cell r="AO137">
            <v>-16448</v>
          </cell>
          <cell r="DI137">
            <v>-31536918.84657777</v>
          </cell>
        </row>
        <row r="139">
          <cell r="DI139">
            <v>-2215639.528</v>
          </cell>
        </row>
        <row r="144">
          <cell r="DI144">
            <v>-38129.32480000001</v>
          </cell>
        </row>
        <row r="145">
          <cell r="DI145">
            <v>-37061.77937</v>
          </cell>
        </row>
        <row r="146">
          <cell r="DI146">
            <v>-1826179.965</v>
          </cell>
        </row>
        <row r="147">
          <cell r="DI147">
            <v>617310</v>
          </cell>
        </row>
        <row r="151">
          <cell r="DI151">
            <v>-4953114.930855244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Current"/>
    </sheetNames>
    <sheetDataSet>
      <sheetData sheetId="1">
        <row r="18">
          <cell r="I18">
            <v>2174468.8</v>
          </cell>
        </row>
        <row r="24">
          <cell r="I24">
            <v>8194170</v>
          </cell>
        </row>
        <row r="25">
          <cell r="I25">
            <v>1463910.041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65"/>
  <sheetViews>
    <sheetView tabSelected="1" workbookViewId="0" topLeftCell="B66">
      <selection activeCell="B76" sqref="B76"/>
    </sheetView>
  </sheetViews>
  <sheetFormatPr defaultColWidth="8.88671875" defaultRowHeight="15"/>
  <cols>
    <col min="1" max="2" width="3.6640625" style="0" customWidth="1"/>
    <col min="3" max="3" width="2.21484375" style="0" customWidth="1"/>
    <col min="4" max="4" width="27.4453125" style="0" customWidth="1"/>
    <col min="5" max="6" width="9.6640625" style="0" customWidth="1"/>
    <col min="7" max="7" width="2.6640625" style="0" customWidth="1"/>
    <col min="8" max="9" width="9.6640625" style="0" customWidth="1"/>
    <col min="12" max="12" width="8.77734375" style="0" bestFit="1" customWidth="1"/>
  </cols>
  <sheetData>
    <row r="1" spans="1:9" ht="15.75">
      <c r="A1" s="21" t="s">
        <v>33</v>
      </c>
      <c r="B1" s="22"/>
      <c r="C1" s="22"/>
      <c r="D1" s="22"/>
      <c r="E1" s="22"/>
      <c r="F1" s="22"/>
      <c r="G1" s="22"/>
      <c r="H1" s="22"/>
      <c r="I1" s="22"/>
    </row>
    <row r="2" spans="1:9" ht="15.75">
      <c r="A2" s="23" t="s">
        <v>34</v>
      </c>
      <c r="B2" s="22"/>
      <c r="C2" s="22"/>
      <c r="D2" s="22"/>
      <c r="E2" s="22"/>
      <c r="F2" s="22"/>
      <c r="G2" s="22"/>
      <c r="H2" s="22"/>
      <c r="I2" s="22"/>
    </row>
    <row r="3" spans="1:9" ht="15.75">
      <c r="A3" s="23" t="s">
        <v>35</v>
      </c>
      <c r="B3" s="22"/>
      <c r="C3" s="22"/>
      <c r="D3" s="22"/>
      <c r="E3" s="22"/>
      <c r="F3" s="22"/>
      <c r="G3" s="22"/>
      <c r="H3" s="22"/>
      <c r="I3" s="22"/>
    </row>
    <row r="4" spans="1:10" ht="24" customHeight="1">
      <c r="A4" s="24" t="s">
        <v>36</v>
      </c>
      <c r="B4" s="23"/>
      <c r="C4" s="23"/>
      <c r="D4" s="23"/>
      <c r="E4" s="23"/>
      <c r="F4" s="23"/>
      <c r="G4" s="23"/>
      <c r="H4" s="23"/>
      <c r="I4" s="23"/>
      <c r="J4" s="8"/>
    </row>
    <row r="5" spans="1:10" ht="15">
      <c r="A5" s="25" t="s">
        <v>37</v>
      </c>
      <c r="B5" s="26"/>
      <c r="C5" s="26"/>
      <c r="D5" s="26"/>
      <c r="E5" s="26"/>
      <c r="F5" s="26"/>
      <c r="G5" s="26"/>
      <c r="H5" s="23"/>
      <c r="I5" s="23"/>
      <c r="J5" s="8"/>
    </row>
    <row r="6" spans="1:10" ht="15">
      <c r="A6" s="23"/>
      <c r="B6" s="23"/>
      <c r="C6" s="23"/>
      <c r="D6" s="23"/>
      <c r="E6" s="23"/>
      <c r="F6" s="23"/>
      <c r="G6" s="23"/>
      <c r="H6" s="23"/>
      <c r="I6" s="23"/>
      <c r="J6" s="8"/>
    </row>
    <row r="7" spans="1:10" ht="15">
      <c r="A7" s="27" t="s">
        <v>38</v>
      </c>
      <c r="B7" s="23"/>
      <c r="C7" s="23"/>
      <c r="D7" s="23"/>
      <c r="E7" s="23"/>
      <c r="F7" s="23"/>
      <c r="G7" s="23"/>
      <c r="H7" s="23"/>
      <c r="I7" s="23"/>
      <c r="J7" s="8"/>
    </row>
    <row r="8" spans="1:10" ht="15">
      <c r="A8" s="23"/>
      <c r="B8" s="23"/>
      <c r="C8" s="23"/>
      <c r="D8" s="23"/>
      <c r="E8" s="23"/>
      <c r="F8" s="23"/>
      <c r="G8" s="23"/>
      <c r="H8" s="23"/>
      <c r="I8" s="23"/>
      <c r="J8" s="8"/>
    </row>
    <row r="9" spans="1:10" ht="15.75" thickBot="1">
      <c r="A9" s="23"/>
      <c r="B9" s="23"/>
      <c r="C9" s="23"/>
      <c r="D9" s="23"/>
      <c r="E9" s="154" t="s">
        <v>39</v>
      </c>
      <c r="F9" s="155"/>
      <c r="G9" s="28"/>
      <c r="H9" s="154" t="s">
        <v>40</v>
      </c>
      <c r="I9" s="155"/>
      <c r="J9" s="8"/>
    </row>
    <row r="10" spans="1:10" ht="15" customHeight="1" thickTop="1">
      <c r="A10" s="23"/>
      <c r="B10" s="23"/>
      <c r="C10" s="23"/>
      <c r="D10" s="23"/>
      <c r="E10" s="29" t="s">
        <v>41</v>
      </c>
      <c r="F10" s="30" t="s">
        <v>44</v>
      </c>
      <c r="G10" s="31"/>
      <c r="H10" s="29" t="s">
        <v>41</v>
      </c>
      <c r="I10" s="30" t="s">
        <v>44</v>
      </c>
      <c r="J10" s="8"/>
    </row>
    <row r="11" spans="1:10" ht="12" customHeight="1">
      <c r="A11" s="23"/>
      <c r="B11" s="23"/>
      <c r="C11" s="23"/>
      <c r="D11" s="23"/>
      <c r="E11" s="29" t="s">
        <v>42</v>
      </c>
      <c r="F11" s="32" t="s">
        <v>42</v>
      </c>
      <c r="G11" s="31"/>
      <c r="H11" s="29" t="s">
        <v>42</v>
      </c>
      <c r="I11" s="32" t="s">
        <v>42</v>
      </c>
      <c r="J11" s="8"/>
    </row>
    <row r="12" spans="1:10" ht="12" customHeight="1">
      <c r="A12" s="23"/>
      <c r="B12" s="23"/>
      <c r="C12" s="23"/>
      <c r="D12" s="23"/>
      <c r="E12" s="29" t="s">
        <v>43</v>
      </c>
      <c r="F12" s="32" t="s">
        <v>45</v>
      </c>
      <c r="G12" s="31"/>
      <c r="H12" s="29" t="s">
        <v>132</v>
      </c>
      <c r="I12" s="32" t="s">
        <v>45</v>
      </c>
      <c r="J12" s="8"/>
    </row>
    <row r="13" spans="1:10" ht="12" customHeight="1">
      <c r="A13" s="23"/>
      <c r="B13" s="23"/>
      <c r="C13" s="23"/>
      <c r="D13" s="23"/>
      <c r="E13" s="29"/>
      <c r="F13" s="32" t="s">
        <v>43</v>
      </c>
      <c r="G13" s="31"/>
      <c r="H13" s="29"/>
      <c r="I13" s="32" t="s">
        <v>133</v>
      </c>
      <c r="J13" s="8"/>
    </row>
    <row r="14" spans="1:10" ht="12" customHeight="1">
      <c r="A14" s="23"/>
      <c r="B14" s="23"/>
      <c r="C14" s="23"/>
      <c r="D14" s="23"/>
      <c r="E14" s="44" t="s">
        <v>46</v>
      </c>
      <c r="F14" s="45" t="s">
        <v>47</v>
      </c>
      <c r="G14" s="28"/>
      <c r="H14" s="44" t="s">
        <v>46</v>
      </c>
      <c r="I14" s="45" t="s">
        <v>47</v>
      </c>
      <c r="J14" s="8"/>
    </row>
    <row r="15" spans="1:10" ht="12" customHeight="1">
      <c r="A15" s="23"/>
      <c r="B15" s="23"/>
      <c r="C15" s="23"/>
      <c r="D15" s="23"/>
      <c r="E15" s="34" t="s">
        <v>102</v>
      </c>
      <c r="F15" s="35" t="s">
        <v>102</v>
      </c>
      <c r="G15" s="33"/>
      <c r="H15" s="34" t="s">
        <v>102</v>
      </c>
      <c r="I15" s="35" t="s">
        <v>102</v>
      </c>
      <c r="J15" s="8"/>
    </row>
    <row r="16" spans="1:10" ht="15">
      <c r="A16" s="28"/>
      <c r="B16" s="28"/>
      <c r="C16" s="28"/>
      <c r="D16" s="28"/>
      <c r="E16" s="28"/>
      <c r="F16" s="28"/>
      <c r="G16" s="28"/>
      <c r="H16" s="28"/>
      <c r="I16" s="28"/>
      <c r="J16" s="3"/>
    </row>
    <row r="17" spans="1:10" ht="16.5" thickBot="1">
      <c r="A17" s="36">
        <v>1</v>
      </c>
      <c r="B17" s="36" t="s">
        <v>48</v>
      </c>
      <c r="C17" s="28" t="s">
        <v>32</v>
      </c>
      <c r="D17" s="22"/>
      <c r="E17" s="121">
        <f>H17-110238</f>
        <v>72352.71161535996</v>
      </c>
      <c r="F17" s="19" t="s">
        <v>91</v>
      </c>
      <c r="G17" s="3"/>
      <c r="H17" s="123">
        <f>('[1]PL'!$DI$74+'[1]PL'!$DI$91)/1000</f>
        <v>182590.71161535996</v>
      </c>
      <c r="I17" s="19" t="s">
        <v>91</v>
      </c>
      <c r="J17" s="3"/>
    </row>
    <row r="18" spans="1:10" ht="16.5" thickBot="1">
      <c r="A18" s="36"/>
      <c r="B18" s="36" t="s">
        <v>49</v>
      </c>
      <c r="C18" s="28" t="s">
        <v>51</v>
      </c>
      <c r="D18" s="22"/>
      <c r="E18" s="140">
        <v>0</v>
      </c>
      <c r="F18" s="20" t="s">
        <v>91</v>
      </c>
      <c r="G18" s="3"/>
      <c r="H18" s="141">
        <v>0</v>
      </c>
      <c r="I18" s="20" t="s">
        <v>91</v>
      </c>
      <c r="J18" s="3"/>
    </row>
    <row r="19" spans="1:10" ht="16.5" thickBot="1">
      <c r="A19" s="36"/>
      <c r="B19" s="36" t="s">
        <v>50</v>
      </c>
      <c r="C19" s="28" t="s">
        <v>52</v>
      </c>
      <c r="D19" s="22"/>
      <c r="E19" s="122">
        <f>H19-7025</f>
        <v>4672.450540209993</v>
      </c>
      <c r="F19" s="20" t="s">
        <v>91</v>
      </c>
      <c r="G19" s="3"/>
      <c r="H19" s="135">
        <f>(SUM('[1]PL'!$DI$91:$DI$103)+'[1]PL'!$AE$87)/1000</f>
        <v>11697.450540209993</v>
      </c>
      <c r="I19" s="20" t="s">
        <v>91</v>
      </c>
      <c r="J19" s="3"/>
    </row>
    <row r="20" spans="1:10" ht="15.75">
      <c r="A20" s="36"/>
      <c r="B20" s="28"/>
      <c r="C20" s="28"/>
      <c r="D20" s="22"/>
      <c r="E20" s="3"/>
      <c r="F20" s="3"/>
      <c r="G20" s="3"/>
      <c r="H20" s="3"/>
      <c r="I20" s="3"/>
      <c r="J20" s="3"/>
    </row>
    <row r="21" spans="1:10" ht="15.75">
      <c r="A21" s="36">
        <v>2</v>
      </c>
      <c r="B21" s="36" t="s">
        <v>48</v>
      </c>
      <c r="C21" s="28" t="s">
        <v>53</v>
      </c>
      <c r="D21" s="22"/>
      <c r="E21" s="3"/>
      <c r="F21" s="3"/>
      <c r="G21" s="3"/>
      <c r="H21" s="3"/>
      <c r="I21" s="3"/>
      <c r="J21" s="3"/>
    </row>
    <row r="22" spans="1:10" ht="15.75">
      <c r="A22" s="36"/>
      <c r="B22" s="28"/>
      <c r="C22" s="28" t="s">
        <v>54</v>
      </c>
      <c r="D22" s="22"/>
      <c r="F22" s="3"/>
      <c r="G22" s="3"/>
      <c r="H22" s="3"/>
      <c r="I22" s="3"/>
      <c r="J22" s="3"/>
    </row>
    <row r="23" spans="1:10" ht="15.75">
      <c r="A23" s="36"/>
      <c r="B23" s="28"/>
      <c r="C23" s="28" t="s">
        <v>55</v>
      </c>
      <c r="D23" s="22"/>
      <c r="E23" s="3"/>
      <c r="F23" s="3"/>
      <c r="G23" s="3"/>
      <c r="H23" s="3"/>
      <c r="I23" s="3"/>
      <c r="J23" s="3"/>
    </row>
    <row r="24" spans="1:10" ht="15.75">
      <c r="A24" s="36"/>
      <c r="B24" s="28"/>
      <c r="C24" s="28" t="s">
        <v>56</v>
      </c>
      <c r="D24" s="22"/>
      <c r="E24" s="132">
        <f>SUM(H24:H26)+31002-E25-E26</f>
        <v>525</v>
      </c>
      <c r="F24" s="13" t="s">
        <v>91</v>
      </c>
      <c r="G24" s="3"/>
      <c r="H24" s="130">
        <v>-10552</v>
      </c>
      <c r="I24" s="13" t="s">
        <v>91</v>
      </c>
      <c r="J24" s="3"/>
    </row>
    <row r="25" spans="1:10" ht="15.75">
      <c r="A25" s="36"/>
      <c r="B25" s="36" t="s">
        <v>49</v>
      </c>
      <c r="C25" s="28" t="s">
        <v>57</v>
      </c>
      <c r="D25" s="22"/>
      <c r="E25" s="127">
        <f>+H25+11865</f>
        <v>-5709</v>
      </c>
      <c r="F25" s="14" t="s">
        <v>91</v>
      </c>
      <c r="G25" s="3"/>
      <c r="H25" s="124">
        <v>-17574</v>
      </c>
      <c r="I25" s="14" t="s">
        <v>91</v>
      </c>
      <c r="J25" s="3"/>
    </row>
    <row r="26" spans="1:10" ht="15.75">
      <c r="A26" s="36"/>
      <c r="B26" s="36" t="s">
        <v>50</v>
      </c>
      <c r="C26" s="28" t="s">
        <v>58</v>
      </c>
      <c r="D26" s="22"/>
      <c r="E26" s="127">
        <f>+H26+8060</f>
        <v>-3761</v>
      </c>
      <c r="F26" s="14" t="s">
        <v>91</v>
      </c>
      <c r="G26" s="3"/>
      <c r="H26" s="124">
        <v>-11821</v>
      </c>
      <c r="I26" s="14" t="s">
        <v>91</v>
      </c>
      <c r="J26" s="3"/>
    </row>
    <row r="27" spans="1:10" ht="15.75">
      <c r="A27" s="36"/>
      <c r="B27" s="36" t="s">
        <v>59</v>
      </c>
      <c r="C27" s="28" t="s">
        <v>60</v>
      </c>
      <c r="D27" s="22"/>
      <c r="E27" s="133">
        <f>+H27+2216</f>
        <v>0.36047199999984514</v>
      </c>
      <c r="F27" s="10" t="s">
        <v>91</v>
      </c>
      <c r="G27" s="3"/>
      <c r="H27" s="125">
        <f>+'[1]PL'!$DI$139/1000</f>
        <v>-2215.639528</v>
      </c>
      <c r="I27" s="10" t="s">
        <v>91</v>
      </c>
      <c r="J27" s="3"/>
    </row>
    <row r="28" spans="1:10" ht="15.75">
      <c r="A28" s="36"/>
      <c r="B28" s="36" t="s">
        <v>61</v>
      </c>
      <c r="C28" s="28" t="s">
        <v>62</v>
      </c>
      <c r="D28" s="22"/>
      <c r="E28" s="3"/>
      <c r="F28" s="3"/>
      <c r="G28" s="3"/>
      <c r="H28" s="123"/>
      <c r="I28" s="3"/>
      <c r="J28" s="3"/>
    </row>
    <row r="29" spans="1:10" ht="15.75">
      <c r="A29" s="36"/>
      <c r="B29" s="28"/>
      <c r="C29" s="28" t="s">
        <v>63</v>
      </c>
      <c r="D29" s="22"/>
      <c r="E29" s="3"/>
      <c r="F29" s="3"/>
      <c r="G29" s="3"/>
      <c r="H29" s="123"/>
      <c r="I29" s="3"/>
      <c r="J29" s="3"/>
    </row>
    <row r="30" spans="1:10" ht="15.75">
      <c r="A30" s="36"/>
      <c r="B30" s="28"/>
      <c r="C30" s="28" t="s">
        <v>64</v>
      </c>
      <c r="D30" s="22"/>
      <c r="E30" s="123"/>
      <c r="F30" s="3"/>
      <c r="G30" s="3"/>
      <c r="H30" s="123"/>
      <c r="I30" s="3"/>
      <c r="J30" s="3"/>
    </row>
    <row r="31" spans="1:10" ht="15.75">
      <c r="A31" s="36"/>
      <c r="B31" s="28"/>
      <c r="C31" s="28" t="s">
        <v>65</v>
      </c>
      <c r="D31" s="22"/>
      <c r="E31" s="123">
        <f>SUM(E24:E27)</f>
        <v>-8944.639528</v>
      </c>
      <c r="F31" s="2" t="s">
        <v>91</v>
      </c>
      <c r="G31" s="3"/>
      <c r="H31" s="123">
        <f>SUM(H24:H27)</f>
        <v>-42162.639528</v>
      </c>
      <c r="I31" s="2" t="s">
        <v>91</v>
      </c>
      <c r="J31" s="3"/>
    </row>
    <row r="32" spans="1:10" ht="16.5" thickBot="1">
      <c r="A32" s="36"/>
      <c r="B32" s="36" t="s">
        <v>66</v>
      </c>
      <c r="C32" s="28" t="s">
        <v>67</v>
      </c>
      <c r="D32" s="22"/>
      <c r="E32" s="121">
        <f>H32-4092</f>
        <v>4318.438900499999</v>
      </c>
      <c r="F32" s="19" t="s">
        <v>91</v>
      </c>
      <c r="G32" s="3"/>
      <c r="H32" s="121">
        <f>+'[1]PL'!$DI$135/1000</f>
        <v>8410.4389005</v>
      </c>
      <c r="I32" s="19" t="s">
        <v>91</v>
      </c>
      <c r="J32" s="3"/>
    </row>
    <row r="33" spans="1:10" ht="15.75">
      <c r="A33" s="36"/>
      <c r="B33" s="36" t="s">
        <v>68</v>
      </c>
      <c r="C33" s="28" t="s">
        <v>69</v>
      </c>
      <c r="D33" s="22"/>
      <c r="E33" s="123"/>
      <c r="F33" s="3"/>
      <c r="G33" s="3"/>
      <c r="H33" s="123"/>
      <c r="I33" s="3"/>
      <c r="J33" s="3"/>
    </row>
    <row r="34" spans="1:10" ht="15.75">
      <c r="A34" s="36"/>
      <c r="B34" s="36" t="s">
        <v>27</v>
      </c>
      <c r="C34" s="28" t="s">
        <v>70</v>
      </c>
      <c r="D34" s="22"/>
      <c r="E34" s="146">
        <f>ROUNDUP(SUM(E31:E32),0)</f>
        <v>-4627</v>
      </c>
      <c r="F34" s="2" t="s">
        <v>91</v>
      </c>
      <c r="G34" s="3"/>
      <c r="H34" s="146">
        <f>ROUNDUP(SUM(H31:H32),0)</f>
        <v>-33753</v>
      </c>
      <c r="I34" s="2" t="s">
        <v>91</v>
      </c>
      <c r="J34" s="3"/>
    </row>
    <row r="35" spans="1:10" ht="16.5" thickBot="1">
      <c r="A35" s="36"/>
      <c r="B35" s="36" t="s">
        <v>71</v>
      </c>
      <c r="C35" s="28" t="s">
        <v>28</v>
      </c>
      <c r="D35" s="22"/>
      <c r="E35" s="121">
        <f>H35+1349</f>
        <v>64.93893082999989</v>
      </c>
      <c r="F35" s="19" t="s">
        <v>91</v>
      </c>
      <c r="G35" s="3"/>
      <c r="H35" s="121">
        <f>SUM('[1]PL'!$DI$144:$DI$147)/1000</f>
        <v>-1284.06106917</v>
      </c>
      <c r="I35" s="19" t="s">
        <v>91</v>
      </c>
      <c r="J35" s="3"/>
    </row>
    <row r="36" spans="1:10" ht="15">
      <c r="A36" s="36"/>
      <c r="B36" s="36" t="s">
        <v>72</v>
      </c>
      <c r="C36" s="36" t="s">
        <v>72</v>
      </c>
      <c r="D36" s="28" t="s">
        <v>76</v>
      </c>
      <c r="E36" s="123"/>
      <c r="F36" s="3"/>
      <c r="G36" s="3"/>
      <c r="H36" s="123"/>
      <c r="I36" s="3"/>
      <c r="J36" s="3"/>
    </row>
    <row r="37" spans="1:10" ht="15">
      <c r="A37" s="36"/>
      <c r="B37" s="28"/>
      <c r="C37" s="28"/>
      <c r="D37" s="28" t="s">
        <v>77</v>
      </c>
      <c r="E37" s="123">
        <f>H37+30475</f>
        <v>-4562.0610691699985</v>
      </c>
      <c r="F37" s="5" t="s">
        <v>91</v>
      </c>
      <c r="G37" s="3"/>
      <c r="H37" s="123">
        <f>SUM(H34:H36)</f>
        <v>-35037.06106917</v>
      </c>
      <c r="I37" s="5" t="s">
        <v>91</v>
      </c>
      <c r="J37" s="3"/>
    </row>
    <row r="38" spans="1:10" ht="15.75" thickBot="1">
      <c r="A38" s="36"/>
      <c r="B38" s="28"/>
      <c r="C38" s="36" t="s">
        <v>75</v>
      </c>
      <c r="D38" s="28" t="s">
        <v>78</v>
      </c>
      <c r="E38" s="121">
        <f>H38+5606</f>
        <v>652.885069144756</v>
      </c>
      <c r="F38" s="19" t="s">
        <v>91</v>
      </c>
      <c r="G38" s="3"/>
      <c r="H38" s="121">
        <f>+'[1]PL'!$DI$151/1000</f>
        <v>-4953.114930855244</v>
      </c>
      <c r="I38" s="19" t="s">
        <v>91</v>
      </c>
      <c r="J38" s="3"/>
    </row>
    <row r="39" spans="1:10" ht="15.75">
      <c r="A39" s="36"/>
      <c r="B39" s="36" t="s">
        <v>73</v>
      </c>
      <c r="C39" s="28" t="s">
        <v>79</v>
      </c>
      <c r="D39" s="22"/>
      <c r="E39" s="123"/>
      <c r="F39" s="3"/>
      <c r="G39" s="3"/>
      <c r="H39" s="123"/>
      <c r="I39" s="3"/>
      <c r="J39" s="3"/>
    </row>
    <row r="40" spans="1:10" ht="15.75">
      <c r="A40" s="36"/>
      <c r="B40" s="36"/>
      <c r="C40" s="28" t="s">
        <v>80</v>
      </c>
      <c r="D40" s="22"/>
      <c r="E40" s="123">
        <f>SUM(E37:E38)</f>
        <v>-3909.1760000252425</v>
      </c>
      <c r="F40" s="2" t="s">
        <v>91</v>
      </c>
      <c r="G40" s="3"/>
      <c r="H40" s="123">
        <f>SUM(H37:H38)</f>
        <v>-39990.17600002524</v>
      </c>
      <c r="I40" s="2" t="s">
        <v>91</v>
      </c>
      <c r="J40" s="3"/>
    </row>
    <row r="41" spans="1:10" ht="15">
      <c r="A41" s="36"/>
      <c r="B41" s="36" t="s">
        <v>74</v>
      </c>
      <c r="C41" s="36" t="s">
        <v>72</v>
      </c>
      <c r="D41" s="28" t="s">
        <v>81</v>
      </c>
      <c r="E41" s="126">
        <v>0</v>
      </c>
      <c r="F41" s="13" t="s">
        <v>91</v>
      </c>
      <c r="G41" s="3"/>
      <c r="H41" s="126">
        <v>0</v>
      </c>
      <c r="I41" s="46" t="s">
        <v>91</v>
      </c>
      <c r="J41" s="3"/>
    </row>
    <row r="42" spans="1:10" ht="15">
      <c r="A42" s="36"/>
      <c r="B42" s="36"/>
      <c r="C42" s="36" t="s">
        <v>75</v>
      </c>
      <c r="D42" s="28" t="s">
        <v>78</v>
      </c>
      <c r="E42" s="124">
        <v>0</v>
      </c>
      <c r="F42" s="14" t="s">
        <v>91</v>
      </c>
      <c r="G42" s="3"/>
      <c r="H42" s="127">
        <v>0</v>
      </c>
      <c r="I42" s="47" t="s">
        <v>91</v>
      </c>
      <c r="J42" s="3"/>
    </row>
    <row r="43" spans="1:10" ht="15">
      <c r="A43" s="36"/>
      <c r="B43" s="36"/>
      <c r="C43" s="36" t="s">
        <v>84</v>
      </c>
      <c r="D43" s="28" t="s">
        <v>82</v>
      </c>
      <c r="E43" s="124"/>
      <c r="F43" s="9"/>
      <c r="G43" s="3"/>
      <c r="H43" s="127"/>
      <c r="I43" s="48"/>
      <c r="J43" s="3"/>
    </row>
    <row r="44" spans="1:10" ht="15">
      <c r="A44" s="36"/>
      <c r="B44" s="36" t="s">
        <v>27</v>
      </c>
      <c r="C44" s="36"/>
      <c r="D44" s="28" t="s">
        <v>83</v>
      </c>
      <c r="E44" s="128">
        <v>0</v>
      </c>
      <c r="F44" s="10" t="s">
        <v>91</v>
      </c>
      <c r="G44" s="3"/>
      <c r="H44" s="128">
        <v>0</v>
      </c>
      <c r="I44" s="49" t="s">
        <v>91</v>
      </c>
      <c r="J44" s="3"/>
    </row>
    <row r="45" spans="1:10" ht="15.75">
      <c r="A45" s="36"/>
      <c r="B45" s="36" t="s">
        <v>85</v>
      </c>
      <c r="C45" s="28" t="s">
        <v>87</v>
      </c>
      <c r="D45" s="22"/>
      <c r="E45" s="123"/>
      <c r="F45" s="3"/>
      <c r="G45" s="3"/>
      <c r="H45" s="123"/>
      <c r="I45" s="3"/>
      <c r="J45" s="3"/>
    </row>
    <row r="46" spans="1:10" ht="16.5" thickBot="1">
      <c r="A46" s="36"/>
      <c r="B46" s="36"/>
      <c r="C46" s="28" t="s">
        <v>86</v>
      </c>
      <c r="D46" s="22"/>
      <c r="E46" s="134">
        <f>+E40</f>
        <v>-3909.1760000252425</v>
      </c>
      <c r="F46" s="18" t="s">
        <v>91</v>
      </c>
      <c r="G46" s="3"/>
      <c r="H46" s="129">
        <f>+H40</f>
        <v>-39990.17600002524</v>
      </c>
      <c r="I46" s="18" t="s">
        <v>91</v>
      </c>
      <c r="J46" s="3"/>
    </row>
    <row r="47" spans="1:10" ht="15">
      <c r="A47" s="36"/>
      <c r="B47" s="36"/>
      <c r="C47" s="36"/>
      <c r="D47" s="28"/>
      <c r="E47" s="3"/>
      <c r="F47" s="3"/>
      <c r="G47" s="3"/>
      <c r="H47" s="3"/>
      <c r="I47" s="3"/>
      <c r="J47" s="3"/>
    </row>
    <row r="48" spans="1:10" ht="15.75" thickBot="1">
      <c r="A48" s="36"/>
      <c r="B48" s="36"/>
      <c r="C48" s="36"/>
      <c r="D48" s="28"/>
      <c r="E48" s="154" t="s">
        <v>39</v>
      </c>
      <c r="F48" s="155"/>
      <c r="G48" s="28"/>
      <c r="H48" s="154" t="s">
        <v>40</v>
      </c>
      <c r="I48" s="155"/>
      <c r="J48" s="3"/>
    </row>
    <row r="49" spans="1:10" ht="15" customHeight="1" thickTop="1">
      <c r="A49" s="36"/>
      <c r="B49" s="36"/>
      <c r="C49" s="36"/>
      <c r="D49" s="28"/>
      <c r="E49" s="29" t="s">
        <v>41</v>
      </c>
      <c r="F49" s="30" t="s">
        <v>44</v>
      </c>
      <c r="G49" s="31"/>
      <c r="H49" s="29" t="s">
        <v>41</v>
      </c>
      <c r="I49" s="30" t="s">
        <v>44</v>
      </c>
      <c r="J49" s="3"/>
    </row>
    <row r="50" spans="1:10" ht="12" customHeight="1">
      <c r="A50" s="36"/>
      <c r="B50" s="36"/>
      <c r="C50" s="36"/>
      <c r="D50" s="28"/>
      <c r="E50" s="29" t="s">
        <v>42</v>
      </c>
      <c r="F50" s="32" t="s">
        <v>42</v>
      </c>
      <c r="G50" s="31"/>
      <c r="H50" s="29" t="s">
        <v>42</v>
      </c>
      <c r="I50" s="32" t="s">
        <v>42</v>
      </c>
      <c r="J50" s="3"/>
    </row>
    <row r="51" spans="1:10" ht="12" customHeight="1">
      <c r="A51" s="36"/>
      <c r="B51" s="36"/>
      <c r="C51" s="36"/>
      <c r="D51" s="28"/>
      <c r="E51" s="29" t="s">
        <v>43</v>
      </c>
      <c r="F51" s="32" t="s">
        <v>45</v>
      </c>
      <c r="G51" s="31"/>
      <c r="H51" s="29" t="s">
        <v>132</v>
      </c>
      <c r="I51" s="32" t="s">
        <v>45</v>
      </c>
      <c r="J51" s="3"/>
    </row>
    <row r="52" spans="1:10" ht="12" customHeight="1">
      <c r="A52" s="36"/>
      <c r="B52" s="36"/>
      <c r="C52" s="36"/>
      <c r="D52" s="28"/>
      <c r="E52" s="29"/>
      <c r="F52" s="32" t="s">
        <v>43</v>
      </c>
      <c r="G52" s="31"/>
      <c r="H52" s="29"/>
      <c r="I52" s="32" t="s">
        <v>133</v>
      </c>
      <c r="J52" s="3"/>
    </row>
    <row r="53" spans="1:10" ht="12" customHeight="1">
      <c r="A53" s="36"/>
      <c r="B53" s="36"/>
      <c r="C53" s="36"/>
      <c r="D53" s="28"/>
      <c r="E53" s="44" t="s">
        <v>46</v>
      </c>
      <c r="F53" s="45" t="s">
        <v>47</v>
      </c>
      <c r="G53" s="28"/>
      <c r="H53" s="44" t="s">
        <v>46</v>
      </c>
      <c r="I53" s="45" t="s">
        <v>47</v>
      </c>
      <c r="J53" s="3"/>
    </row>
    <row r="54" spans="1:10" ht="12" customHeight="1">
      <c r="A54" s="36"/>
      <c r="B54" s="36"/>
      <c r="C54" s="36"/>
      <c r="D54" s="28"/>
      <c r="E54" s="34" t="s">
        <v>102</v>
      </c>
      <c r="F54" s="35" t="s">
        <v>102</v>
      </c>
      <c r="G54" s="33"/>
      <c r="H54" s="34" t="s">
        <v>102</v>
      </c>
      <c r="I54" s="35" t="s">
        <v>102</v>
      </c>
      <c r="J54" s="3"/>
    </row>
    <row r="55" spans="1:10" ht="24.75" customHeight="1">
      <c r="A55" s="36"/>
      <c r="B55" s="36"/>
      <c r="C55" s="36"/>
      <c r="D55" s="28"/>
      <c r="E55" s="5"/>
      <c r="F55" s="5"/>
      <c r="G55" s="1"/>
      <c r="H55" s="5"/>
      <c r="I55" s="5"/>
      <c r="J55" s="3"/>
    </row>
    <row r="56" spans="1:10" ht="15">
      <c r="A56" s="36">
        <v>3</v>
      </c>
      <c r="B56" s="36" t="s">
        <v>48</v>
      </c>
      <c r="C56" s="37" t="s">
        <v>240</v>
      </c>
      <c r="D56" s="28"/>
      <c r="E56" s="3"/>
      <c r="F56" s="3"/>
      <c r="G56" s="3"/>
      <c r="H56" s="3"/>
      <c r="I56" s="3"/>
      <c r="J56" s="3"/>
    </row>
    <row r="57" spans="1:10" ht="15">
      <c r="A57" s="36"/>
      <c r="B57" s="36"/>
      <c r="C57" s="37" t="s">
        <v>88</v>
      </c>
      <c r="D57" s="28"/>
      <c r="E57" s="3"/>
      <c r="F57" s="3"/>
      <c r="G57" s="3"/>
      <c r="H57" s="3"/>
      <c r="I57" s="3"/>
      <c r="J57" s="3"/>
    </row>
    <row r="58" spans="1:10" ht="15">
      <c r="A58" s="36"/>
      <c r="B58" s="36"/>
      <c r="C58" s="37" t="s">
        <v>89</v>
      </c>
      <c r="D58" s="28"/>
      <c r="E58" s="3"/>
      <c r="F58" s="3"/>
      <c r="G58" s="3"/>
      <c r="H58" s="3"/>
      <c r="I58" s="3"/>
      <c r="J58" s="3"/>
    </row>
    <row r="59" spans="1:10" ht="15">
      <c r="A59" s="36"/>
      <c r="B59" s="36"/>
      <c r="C59" s="36" t="s">
        <v>72</v>
      </c>
      <c r="D59" s="28" t="s">
        <v>233</v>
      </c>
      <c r="E59" s="107">
        <f>(+E40/199789)*100</f>
        <v>-1.9566522681555252</v>
      </c>
      <c r="F59" s="2" t="s">
        <v>91</v>
      </c>
      <c r="G59" s="3"/>
      <c r="H59" s="107">
        <f>(+H40/199789)*100</f>
        <v>-20.01620509638931</v>
      </c>
      <c r="I59" s="2" t="s">
        <v>91</v>
      </c>
      <c r="J59" s="3"/>
    </row>
    <row r="60" spans="1:10" ht="15">
      <c r="A60" s="36"/>
      <c r="B60" s="36"/>
      <c r="C60" s="36" t="s">
        <v>75</v>
      </c>
      <c r="D60" s="28" t="s">
        <v>232</v>
      </c>
      <c r="E60" s="107">
        <f>(+E40/199789)*100</f>
        <v>-1.9566522681555252</v>
      </c>
      <c r="F60" s="2" t="s">
        <v>91</v>
      </c>
      <c r="G60" s="3"/>
      <c r="H60" s="107">
        <f>(+H40/199789)*100</f>
        <v>-20.01620509638931</v>
      </c>
      <c r="I60" s="2" t="s">
        <v>91</v>
      </c>
      <c r="J60" s="3"/>
    </row>
    <row r="61" spans="1:10" ht="15">
      <c r="A61" s="38" t="s">
        <v>90</v>
      </c>
      <c r="B61" s="36"/>
      <c r="C61" s="37"/>
      <c r="D61" s="28"/>
      <c r="E61" s="3"/>
      <c r="F61" s="3"/>
      <c r="G61" s="3"/>
      <c r="H61" s="3"/>
      <c r="I61" s="3"/>
      <c r="J61" s="3"/>
    </row>
    <row r="62" spans="1:10" ht="15">
      <c r="A62" s="39" t="s">
        <v>91</v>
      </c>
      <c r="B62" s="40" t="s">
        <v>26</v>
      </c>
      <c r="C62" s="37" t="s">
        <v>92</v>
      </c>
      <c r="D62" s="28"/>
      <c r="E62" s="3"/>
      <c r="F62" s="3"/>
      <c r="G62" s="3"/>
      <c r="H62" s="3"/>
      <c r="I62" s="3"/>
      <c r="J62" s="3"/>
    </row>
    <row r="63" spans="1:10" ht="15">
      <c r="A63" s="36"/>
      <c r="B63" s="36"/>
      <c r="C63" s="37" t="s">
        <v>93</v>
      </c>
      <c r="D63" s="28"/>
      <c r="E63" s="3"/>
      <c r="F63" s="3"/>
      <c r="G63" s="3"/>
      <c r="H63" s="3"/>
      <c r="I63" s="3"/>
      <c r="J63" s="3"/>
    </row>
    <row r="64" spans="1:10" ht="15">
      <c r="A64" s="36"/>
      <c r="B64" s="36"/>
      <c r="C64" s="37" t="s">
        <v>94</v>
      </c>
      <c r="D64" s="28"/>
      <c r="E64" s="3"/>
      <c r="F64" s="3"/>
      <c r="G64" s="3"/>
      <c r="H64" s="3"/>
      <c r="I64" s="3"/>
      <c r="J64" s="3"/>
    </row>
    <row r="65" spans="1:10" ht="15">
      <c r="A65" s="36"/>
      <c r="B65" s="36"/>
      <c r="C65" s="37"/>
      <c r="D65" s="28"/>
      <c r="E65" s="3"/>
      <c r="F65" s="3"/>
      <c r="G65" s="3"/>
      <c r="H65" s="3"/>
      <c r="I65" s="3"/>
      <c r="J65" s="3"/>
    </row>
    <row r="66" spans="1:10" ht="15">
      <c r="A66" s="36"/>
      <c r="B66" s="36"/>
      <c r="C66" s="37"/>
      <c r="D66" s="28"/>
      <c r="E66" s="3"/>
      <c r="F66" s="3"/>
      <c r="G66" s="3"/>
      <c r="H66" s="3"/>
      <c r="I66" s="3"/>
      <c r="J66" s="3"/>
    </row>
    <row r="67" spans="1:10" ht="15">
      <c r="A67" s="25" t="s">
        <v>95</v>
      </c>
      <c r="B67" s="26"/>
      <c r="C67" s="26"/>
      <c r="D67" s="26"/>
      <c r="E67" s="12"/>
      <c r="F67" s="7"/>
      <c r="G67" s="7"/>
      <c r="H67" s="3"/>
      <c r="I67" s="3"/>
      <c r="J67" s="3"/>
    </row>
    <row r="68" spans="1:10" ht="15">
      <c r="A68" s="36"/>
      <c r="B68" s="36"/>
      <c r="C68" s="37"/>
      <c r="D68" s="28"/>
      <c r="E68" s="3"/>
      <c r="F68" s="3"/>
      <c r="G68" s="3"/>
      <c r="H68" s="3"/>
      <c r="I68" s="3"/>
      <c r="J68" s="3"/>
    </row>
    <row r="69" spans="1:10" ht="15">
      <c r="A69" s="36"/>
      <c r="B69" s="36"/>
      <c r="C69" s="37"/>
      <c r="D69" s="28"/>
      <c r="E69" s="3"/>
      <c r="F69" s="42" t="s">
        <v>97</v>
      </c>
      <c r="G69" s="28"/>
      <c r="H69" s="42" t="s">
        <v>97</v>
      </c>
      <c r="I69" s="3"/>
      <c r="J69" s="3"/>
    </row>
    <row r="70" spans="1:10" ht="12" customHeight="1">
      <c r="A70" s="36"/>
      <c r="B70" s="36"/>
      <c r="C70" s="37"/>
      <c r="D70" s="28"/>
      <c r="E70" s="3"/>
      <c r="F70" s="43" t="s">
        <v>96</v>
      </c>
      <c r="G70" s="28"/>
      <c r="H70" s="43" t="s">
        <v>98</v>
      </c>
      <c r="I70" s="3"/>
      <c r="J70" s="3"/>
    </row>
    <row r="71" spans="1:10" ht="12" customHeight="1">
      <c r="A71" s="36"/>
      <c r="B71" s="36"/>
      <c r="C71" s="37"/>
      <c r="D71" s="28"/>
      <c r="E71" s="3"/>
      <c r="F71" s="43" t="s">
        <v>41</v>
      </c>
      <c r="G71" s="28"/>
      <c r="H71" s="43" t="s">
        <v>99</v>
      </c>
      <c r="I71" s="3"/>
      <c r="J71" s="3"/>
    </row>
    <row r="72" spans="1:10" ht="12" customHeight="1">
      <c r="A72" s="36"/>
      <c r="B72" s="36"/>
      <c r="C72" s="36"/>
      <c r="D72" s="28"/>
      <c r="E72" s="3"/>
      <c r="F72" s="43" t="s">
        <v>43</v>
      </c>
      <c r="G72" s="28"/>
      <c r="H72" s="43" t="s">
        <v>100</v>
      </c>
      <c r="I72" s="3"/>
      <c r="J72" s="3"/>
    </row>
    <row r="73" spans="1:10" ht="12" customHeight="1">
      <c r="A73" s="36"/>
      <c r="B73" s="36"/>
      <c r="C73" s="36"/>
      <c r="D73" s="28"/>
      <c r="E73" s="3"/>
      <c r="F73" s="45" t="s">
        <v>46</v>
      </c>
      <c r="G73" s="28"/>
      <c r="H73" s="45" t="s">
        <v>101</v>
      </c>
      <c r="I73" s="3"/>
      <c r="J73" s="3"/>
    </row>
    <row r="74" spans="1:10" ht="12" customHeight="1">
      <c r="A74" s="36"/>
      <c r="B74" s="36"/>
      <c r="C74" s="36"/>
      <c r="D74" s="28"/>
      <c r="E74" s="3"/>
      <c r="F74" s="35" t="s">
        <v>102</v>
      </c>
      <c r="G74" s="28"/>
      <c r="H74" s="35" t="s">
        <v>102</v>
      </c>
      <c r="I74" s="3"/>
      <c r="J74" s="3"/>
    </row>
    <row r="75" spans="1:10" ht="15">
      <c r="A75" s="36"/>
      <c r="B75" s="36"/>
      <c r="C75" s="36"/>
      <c r="D75" s="28"/>
      <c r="E75" s="3"/>
      <c r="F75" s="3"/>
      <c r="G75" s="3"/>
      <c r="H75" s="3"/>
      <c r="I75" s="3"/>
      <c r="J75" s="3"/>
    </row>
    <row r="76" spans="1:10" ht="15">
      <c r="A76" s="40" t="s">
        <v>108</v>
      </c>
      <c r="B76" s="37" t="s">
        <v>103</v>
      </c>
      <c r="C76" s="37"/>
      <c r="D76" s="37"/>
      <c r="E76" s="3"/>
      <c r="F76" s="3">
        <f>+'[1]PL'!$DI$26/1000+1</f>
        <v>96784.56367660874</v>
      </c>
      <c r="G76" s="3"/>
      <c r="H76" s="3">
        <v>105136</v>
      </c>
      <c r="I76" s="3"/>
      <c r="J76" s="3"/>
    </row>
    <row r="77" spans="1:10" ht="15">
      <c r="A77" s="40" t="s">
        <v>109</v>
      </c>
      <c r="B77" s="37" t="s">
        <v>135</v>
      </c>
      <c r="C77" s="37"/>
      <c r="D77" s="37"/>
      <c r="E77" s="3"/>
      <c r="F77" s="3">
        <f>+'[1]PL'!$DI$27/1000</f>
        <v>130300.29252400002</v>
      </c>
      <c r="G77" s="3"/>
      <c r="H77" s="3">
        <v>82075</v>
      </c>
      <c r="I77" s="3"/>
      <c r="J77" s="3"/>
    </row>
    <row r="78" spans="1:10" ht="15">
      <c r="A78" s="40" t="s">
        <v>110</v>
      </c>
      <c r="B78" s="37" t="s">
        <v>104</v>
      </c>
      <c r="C78" s="37"/>
      <c r="D78" s="37"/>
      <c r="E78" s="3"/>
      <c r="F78" s="147">
        <f>SUM('[1]PL'!$DI$30+'[1]PL'!$DI$44-'[1]PL'!$DI$55)/1000</f>
        <v>182441.28849873</v>
      </c>
      <c r="G78" s="50" t="s">
        <v>27</v>
      </c>
      <c r="H78" s="3">
        <f>149950</f>
        <v>149950</v>
      </c>
      <c r="I78" s="3"/>
      <c r="J78" s="3"/>
    </row>
    <row r="79" spans="1:10" ht="15">
      <c r="A79" s="40" t="s">
        <v>111</v>
      </c>
      <c r="B79" s="37" t="s">
        <v>105</v>
      </c>
      <c r="C79" s="37"/>
      <c r="D79" s="37"/>
      <c r="E79" s="3"/>
      <c r="F79" s="147">
        <f>+'[1]PL'!$DI$31/1000</f>
        <v>6098.17004</v>
      </c>
      <c r="G79" s="50"/>
      <c r="H79" s="3">
        <v>7454</v>
      </c>
      <c r="I79" s="3"/>
      <c r="J79" s="3"/>
    </row>
    <row r="80" spans="1:10" ht="15">
      <c r="A80" s="40" t="s">
        <v>112</v>
      </c>
      <c r="B80" s="37" t="s">
        <v>106</v>
      </c>
      <c r="C80" s="37"/>
      <c r="D80" s="37"/>
      <c r="E80" s="3"/>
      <c r="F80" s="147">
        <f>SUM('[1]PL'!$DI$28+'[1]PL'!$DI$32+'[1]PL'!$DI$33)/1000</f>
        <v>39081.44790178222</v>
      </c>
      <c r="G80" s="3"/>
      <c r="H80" s="3">
        <f>7393+36186</f>
        <v>43579</v>
      </c>
      <c r="I80" s="3"/>
      <c r="J80" s="3"/>
    </row>
    <row r="81" spans="1:10" ht="15">
      <c r="A81" s="40" t="s">
        <v>116</v>
      </c>
      <c r="B81" s="37" t="s">
        <v>107</v>
      </c>
      <c r="C81" s="37"/>
      <c r="D81" s="37"/>
      <c r="E81" s="3"/>
      <c r="F81" s="3"/>
      <c r="G81" s="3"/>
      <c r="H81" s="3"/>
      <c r="I81" s="3"/>
      <c r="J81" s="3"/>
    </row>
    <row r="82" spans="1:10" ht="15">
      <c r="A82" s="36"/>
      <c r="B82" s="37"/>
      <c r="C82" s="41" t="s">
        <v>113</v>
      </c>
      <c r="D82" s="37"/>
      <c r="E82" s="3"/>
      <c r="F82" s="142">
        <f>SUM('[1]PL'!$DI$38)/1000</f>
        <v>32763.121022204137</v>
      </c>
      <c r="G82" s="3"/>
      <c r="H82" s="15">
        <v>45975</v>
      </c>
      <c r="I82" s="3"/>
      <c r="J82" s="3"/>
    </row>
    <row r="83" spans="1:10" ht="15">
      <c r="A83" s="36"/>
      <c r="B83" s="37"/>
      <c r="C83" s="41" t="s">
        <v>139</v>
      </c>
      <c r="D83" s="37"/>
      <c r="E83" s="3"/>
      <c r="F83" s="143">
        <f>+'[1]PL'!$DI$39/1000</f>
        <v>37500.886</v>
      </c>
      <c r="G83" s="3"/>
      <c r="H83" s="9">
        <f>50870</f>
        <v>50870</v>
      </c>
      <c r="I83" s="3"/>
      <c r="J83" s="3"/>
    </row>
    <row r="84" spans="1:10" ht="15">
      <c r="A84" s="36"/>
      <c r="B84" s="37"/>
      <c r="C84" s="41" t="s">
        <v>114</v>
      </c>
      <c r="D84" s="37"/>
      <c r="E84" s="3"/>
      <c r="F84" s="9">
        <f>+'[1]PL'!$DI$40/1000</f>
        <v>229338.37886879232</v>
      </c>
      <c r="G84" s="3"/>
      <c r="H84" s="9">
        <v>227266</v>
      </c>
      <c r="I84" s="3"/>
      <c r="J84" s="3"/>
    </row>
    <row r="85" spans="1:10" ht="15">
      <c r="A85" s="36"/>
      <c r="B85" s="37"/>
      <c r="C85" s="41" t="s">
        <v>29</v>
      </c>
      <c r="D85" s="37"/>
      <c r="E85" s="3"/>
      <c r="F85" s="143">
        <f>ROUNDDOWN(+'[1]PL'!$DI$41/1000,0)</f>
        <v>67561</v>
      </c>
      <c r="G85" s="3"/>
      <c r="H85" s="9">
        <v>93507</v>
      </c>
      <c r="I85" s="3"/>
      <c r="J85" s="3"/>
    </row>
    <row r="86" spans="1:10" ht="15">
      <c r="A86" s="36"/>
      <c r="B86" s="37"/>
      <c r="C86" s="41" t="s">
        <v>115</v>
      </c>
      <c r="D86" s="37"/>
      <c r="E86" s="3"/>
      <c r="F86" s="9">
        <f>+'[1]PL'!$DI$46/1000</f>
        <v>25125.71697453832</v>
      </c>
      <c r="G86" s="3"/>
      <c r="H86" s="9">
        <v>49674</v>
      </c>
      <c r="I86" s="3"/>
      <c r="J86" s="3"/>
    </row>
    <row r="87" spans="1:10" ht="15">
      <c r="A87" s="36"/>
      <c r="B87" s="37"/>
      <c r="C87" s="37"/>
      <c r="D87" s="37"/>
      <c r="E87" s="3"/>
      <c r="F87" s="16">
        <f>SUM(F82:F86)</f>
        <v>392289.1028655348</v>
      </c>
      <c r="G87" s="3"/>
      <c r="H87" s="16">
        <f>SUM(H82:H86)</f>
        <v>467292</v>
      </c>
      <c r="I87" s="3"/>
      <c r="J87" s="3"/>
    </row>
    <row r="88" spans="1:10" ht="15">
      <c r="A88" s="40">
        <v>7</v>
      </c>
      <c r="B88" s="37" t="s">
        <v>117</v>
      </c>
      <c r="C88" s="37"/>
      <c r="D88" s="37"/>
      <c r="E88" s="3"/>
      <c r="F88" s="9"/>
      <c r="G88" s="3"/>
      <c r="H88" s="9"/>
      <c r="I88" s="3"/>
      <c r="J88" s="3"/>
    </row>
    <row r="89" spans="1:10" ht="15">
      <c r="A89" s="36"/>
      <c r="B89" s="37"/>
      <c r="C89" s="41" t="s">
        <v>31</v>
      </c>
      <c r="D89" s="37"/>
      <c r="E89" s="3"/>
      <c r="F89" s="9">
        <f>+'[1]PL'!$DI$58/1000</f>
        <v>323346.30669700005</v>
      </c>
      <c r="G89" s="3"/>
      <c r="H89" s="9">
        <v>294121</v>
      </c>
      <c r="I89" s="3"/>
      <c r="J89" s="3"/>
    </row>
    <row r="90" spans="1:10" ht="15">
      <c r="A90" s="36"/>
      <c r="B90" s="37"/>
      <c r="C90" s="41" t="s">
        <v>30</v>
      </c>
      <c r="D90" s="37"/>
      <c r="E90" s="3"/>
      <c r="F90" s="9">
        <f>(+'[1]PL'!$DI$51+'[1]PL'!$DI$50)/1000</f>
        <v>87579.3585999812</v>
      </c>
      <c r="G90" s="3"/>
      <c r="H90" s="9">
        <v>93867</v>
      </c>
      <c r="I90" s="3"/>
      <c r="J90" s="3"/>
    </row>
    <row r="91" spans="1:12" ht="15">
      <c r="A91" s="36"/>
      <c r="B91" s="37"/>
      <c r="C91" s="41" t="s">
        <v>118</v>
      </c>
      <c r="D91" s="37"/>
      <c r="E91" s="3"/>
      <c r="F91" s="9">
        <f>+'[1]PL'!$DI$52/1000</f>
        <v>109354.38602465016</v>
      </c>
      <c r="G91" s="3"/>
      <c r="H91" s="9">
        <f>7708+84380</f>
        <v>92088</v>
      </c>
      <c r="I91" s="3"/>
      <c r="J91" s="3"/>
      <c r="L91" s="8">
        <f>2167406+495852+490483+97623+1679004+474523+3762457+490007+621744+4128356+3064612+2353321+6652396+4952941+887757+2250000+2937181+1974853+571733+490004</f>
        <v>40542253</v>
      </c>
    </row>
    <row r="92" spans="1:10" ht="15">
      <c r="A92" s="36"/>
      <c r="B92" s="37"/>
      <c r="C92" s="41" t="s">
        <v>119</v>
      </c>
      <c r="D92" s="37"/>
      <c r="E92" s="3"/>
      <c r="F92" s="9">
        <f>+'[1]PL'!$DI$57/1000</f>
        <v>3567.505454</v>
      </c>
      <c r="G92" s="3"/>
      <c r="H92" s="9">
        <v>6288</v>
      </c>
      <c r="I92" s="3"/>
      <c r="J92" s="3"/>
    </row>
    <row r="93" spans="1:10" ht="15">
      <c r="A93" s="36"/>
      <c r="B93" s="37"/>
      <c r="C93" s="41" t="s">
        <v>120</v>
      </c>
      <c r="D93" s="37"/>
      <c r="E93" s="3"/>
      <c r="F93" s="144">
        <f>+'[1]PL'!$DI$59/1000</f>
        <v>0</v>
      </c>
      <c r="G93" s="3"/>
      <c r="H93" s="9">
        <v>719</v>
      </c>
      <c r="I93" s="3"/>
      <c r="J93" s="3"/>
    </row>
    <row r="94" spans="1:10" ht="15">
      <c r="A94" s="36"/>
      <c r="B94" s="37"/>
      <c r="C94" s="37"/>
      <c r="D94" s="37"/>
      <c r="E94" s="3"/>
      <c r="F94" s="16">
        <f>ROUNDDOWN(SUM(F89:F93),0)</f>
        <v>523847</v>
      </c>
      <c r="G94" s="3"/>
      <c r="H94" s="16">
        <f>SUM(H89:H93)</f>
        <v>487083</v>
      </c>
      <c r="I94" s="3"/>
      <c r="J94" s="3"/>
    </row>
    <row r="95" spans="1:10" ht="19.5" customHeight="1">
      <c r="A95" s="40">
        <v>8</v>
      </c>
      <c r="B95" s="37" t="s">
        <v>136</v>
      </c>
      <c r="C95" s="37"/>
      <c r="D95" s="37"/>
      <c r="E95" s="3"/>
      <c r="F95" s="3">
        <f>+F87-F94</f>
        <v>-131557.89713446522</v>
      </c>
      <c r="G95" s="3"/>
      <c r="H95" s="3">
        <f>+H87-H94</f>
        <v>-19791</v>
      </c>
      <c r="I95" s="3"/>
      <c r="J95" s="3"/>
    </row>
    <row r="96" spans="1:10" ht="15.75" thickBot="1">
      <c r="A96" s="36"/>
      <c r="B96" s="37"/>
      <c r="C96" s="37"/>
      <c r="D96" s="37"/>
      <c r="E96" s="3"/>
      <c r="F96" s="150">
        <f>ROUNDDOWN(SUM(F76:F80)+F95,0)</f>
        <v>323147</v>
      </c>
      <c r="G96" s="3"/>
      <c r="H96" s="17">
        <f>SUM(H76:H80)+H95</f>
        <v>368403</v>
      </c>
      <c r="I96" s="3"/>
      <c r="J96" s="3"/>
    </row>
    <row r="97" spans="1:10" ht="15.75" thickTop="1">
      <c r="A97" s="36"/>
      <c r="B97" s="37"/>
      <c r="C97" s="37"/>
      <c r="D97" s="37"/>
      <c r="E97" s="3"/>
      <c r="F97" s="6"/>
      <c r="G97" s="3"/>
      <c r="H97" s="6"/>
      <c r="I97" s="3"/>
      <c r="J97" s="3"/>
    </row>
    <row r="98" spans="1:10" ht="15">
      <c r="A98" s="40">
        <v>9</v>
      </c>
      <c r="B98" s="37" t="s">
        <v>125</v>
      </c>
      <c r="C98" s="37"/>
      <c r="D98" s="37"/>
      <c r="E98" s="3"/>
      <c r="F98" s="6"/>
      <c r="G98" s="3"/>
      <c r="H98" s="6"/>
      <c r="I98" s="3"/>
      <c r="J98" s="3"/>
    </row>
    <row r="99" spans="1:10" ht="15">
      <c r="A99" s="36" t="s">
        <v>27</v>
      </c>
      <c r="B99" s="37" t="s">
        <v>121</v>
      </c>
      <c r="C99" s="37"/>
      <c r="D99" s="37"/>
      <c r="E99" s="3"/>
      <c r="F99" s="3">
        <f>+'[1]PL'!$DI$12/1000</f>
        <v>99894.251</v>
      </c>
      <c r="G99" s="3"/>
      <c r="H99" s="3">
        <v>99894</v>
      </c>
      <c r="I99" s="3"/>
      <c r="J99" s="3"/>
    </row>
    <row r="100" spans="1:10" ht="15">
      <c r="A100" s="36"/>
      <c r="B100" s="37" t="s">
        <v>122</v>
      </c>
      <c r="C100" s="37"/>
      <c r="D100" s="37"/>
      <c r="E100" s="3"/>
      <c r="F100" s="3"/>
      <c r="G100" s="3"/>
      <c r="H100" s="3"/>
      <c r="I100" s="3"/>
      <c r="J100" s="3"/>
    </row>
    <row r="101" spans="1:10" ht="15">
      <c r="A101" s="36"/>
      <c r="B101" s="37"/>
      <c r="C101" s="41" t="s">
        <v>123</v>
      </c>
      <c r="D101" s="37"/>
      <c r="E101" s="3"/>
      <c r="F101" s="3">
        <f>+'[1]PL'!$DL$11/1000</f>
        <v>49977.237</v>
      </c>
      <c r="G101" s="3"/>
      <c r="H101" s="3">
        <v>49977</v>
      </c>
      <c r="I101" s="3"/>
      <c r="J101" s="3"/>
    </row>
    <row r="102" spans="1:10" ht="15">
      <c r="A102" s="36"/>
      <c r="B102" s="37"/>
      <c r="C102" s="41" t="s">
        <v>137</v>
      </c>
      <c r="D102" s="37"/>
      <c r="E102" s="3"/>
      <c r="F102" s="3">
        <f>(+'[1]PL'!$DL$12/1000)+1</f>
        <v>-6130.139</v>
      </c>
      <c r="G102" s="3"/>
      <c r="H102" s="3">
        <v>-5953</v>
      </c>
      <c r="I102" s="3"/>
      <c r="J102" s="3"/>
    </row>
    <row r="103" spans="1:10" ht="15">
      <c r="A103" s="36"/>
      <c r="B103" s="37"/>
      <c r="C103" s="41" t="s">
        <v>138</v>
      </c>
      <c r="D103" s="37"/>
      <c r="E103" s="3"/>
      <c r="F103" s="3">
        <f>+'[1]PL'!$DL$13/1000</f>
        <v>733.064</v>
      </c>
      <c r="G103" s="3"/>
      <c r="H103" s="3">
        <v>152</v>
      </c>
      <c r="I103" s="3"/>
      <c r="J103" s="3"/>
    </row>
    <row r="104" spans="1:10" ht="15">
      <c r="A104" s="36"/>
      <c r="B104" s="37"/>
      <c r="C104" s="41" t="s">
        <v>134</v>
      </c>
      <c r="D104" s="37"/>
      <c r="E104" s="3"/>
      <c r="F104" s="3">
        <f>(+'[1]PL'!$DL$14/1000)-1</f>
        <v>1399.5</v>
      </c>
      <c r="G104" s="3"/>
      <c r="H104" s="3">
        <v>1400</v>
      </c>
      <c r="I104" s="3"/>
      <c r="J104" s="3"/>
    </row>
    <row r="105" spans="1:10" ht="15">
      <c r="A105" s="36"/>
      <c r="B105" s="37"/>
      <c r="C105" s="41" t="s">
        <v>124</v>
      </c>
      <c r="D105" s="37"/>
      <c r="E105" s="3"/>
      <c r="F105" s="11">
        <f>+'[1]PL'!$DI$13/1000</f>
        <v>104991.01341639699</v>
      </c>
      <c r="G105" s="3"/>
      <c r="H105" s="11">
        <v>144981</v>
      </c>
      <c r="I105" s="3"/>
      <c r="J105" s="3"/>
    </row>
    <row r="106" spans="1:10" ht="15">
      <c r="A106" s="36"/>
      <c r="B106" s="37"/>
      <c r="C106" s="37" t="s">
        <v>27</v>
      </c>
      <c r="D106" s="37"/>
      <c r="E106" s="3"/>
      <c r="F106" s="3">
        <f>SUM(F99:F105)</f>
        <v>250864.92641639704</v>
      </c>
      <c r="G106" s="3"/>
      <c r="H106" s="3">
        <f>SUM(H99:H105)</f>
        <v>290451</v>
      </c>
      <c r="I106" s="3"/>
      <c r="J106" s="3"/>
    </row>
    <row r="107" spans="1:10" ht="15">
      <c r="A107" s="40" t="s">
        <v>126</v>
      </c>
      <c r="B107" s="37" t="s">
        <v>128</v>
      </c>
      <c r="C107" s="37"/>
      <c r="D107" s="37"/>
      <c r="E107" s="3"/>
      <c r="F107" s="3">
        <f>+'[1]PL'!$DI$18/1000</f>
        <v>56496.921737038356</v>
      </c>
      <c r="G107" s="3"/>
      <c r="H107" s="3">
        <v>51569</v>
      </c>
      <c r="I107" s="3"/>
      <c r="J107" s="3"/>
    </row>
    <row r="108" spans="1:10" ht="15">
      <c r="A108" s="40" t="s">
        <v>127</v>
      </c>
      <c r="B108" s="37" t="s">
        <v>129</v>
      </c>
      <c r="C108" s="37"/>
      <c r="D108" s="37"/>
      <c r="E108" s="3"/>
      <c r="F108" s="3">
        <f>+'[1]PL'!$DI$20/1000</f>
        <v>11416.797</v>
      </c>
      <c r="G108" s="3"/>
      <c r="H108" s="3">
        <v>21364</v>
      </c>
      <c r="I108" s="3"/>
      <c r="J108" s="3"/>
    </row>
    <row r="109" spans="1:10" ht="15">
      <c r="A109" s="40" t="s">
        <v>131</v>
      </c>
      <c r="B109" s="37" t="s">
        <v>130</v>
      </c>
      <c r="C109" s="37"/>
      <c r="D109" s="37"/>
      <c r="E109" s="3"/>
      <c r="F109" s="3">
        <f>+'[1]PL'!$DI$21/1000</f>
        <v>4368.191</v>
      </c>
      <c r="G109" s="3"/>
      <c r="H109" s="3">
        <v>5019</v>
      </c>
      <c r="I109" s="3"/>
      <c r="J109" s="3"/>
    </row>
    <row r="110" spans="1:10" ht="15.75" thickBot="1">
      <c r="A110" s="28"/>
      <c r="B110" s="37"/>
      <c r="C110" s="37"/>
      <c r="D110" s="37"/>
      <c r="E110" s="3"/>
      <c r="F110" s="17">
        <f>SUM(F106:F109)</f>
        <v>323146.8361534354</v>
      </c>
      <c r="G110" s="3"/>
      <c r="H110" s="17">
        <f>SUM(H106:H109)</f>
        <v>368403</v>
      </c>
      <c r="I110" s="3"/>
      <c r="J110" s="3"/>
    </row>
    <row r="111" spans="1:10" ht="15.75" thickTop="1">
      <c r="A111" s="28"/>
      <c r="B111" s="37"/>
      <c r="C111" s="37"/>
      <c r="D111" s="37"/>
      <c r="E111" s="3"/>
      <c r="F111" s="3" t="s">
        <v>27</v>
      </c>
      <c r="G111" s="3"/>
      <c r="H111" s="3" t="s">
        <v>27</v>
      </c>
      <c r="I111" s="3"/>
      <c r="J111" s="3"/>
    </row>
    <row r="112" spans="1:10" ht="15">
      <c r="A112" s="40" t="s">
        <v>141</v>
      </c>
      <c r="B112" s="131" t="s">
        <v>4</v>
      </c>
      <c r="C112" s="37"/>
      <c r="D112" s="37"/>
      <c r="E112" s="3"/>
      <c r="F112" s="106">
        <f>(F106-F80)/(F99*2)</f>
        <v>1.0600383725516636</v>
      </c>
      <c r="G112" s="3"/>
      <c r="H112" s="106">
        <f>(H106-H80)/(H99*2)</f>
        <v>1.2356698099985985</v>
      </c>
      <c r="I112" s="3"/>
      <c r="J112" s="3"/>
    </row>
    <row r="113" spans="1:10" ht="15">
      <c r="A113" s="28"/>
      <c r="B113" s="37"/>
      <c r="C113" s="37"/>
      <c r="D113" s="37"/>
      <c r="E113" s="3"/>
      <c r="F113" s="3"/>
      <c r="G113" s="3"/>
      <c r="H113" s="3"/>
      <c r="I113" s="3"/>
      <c r="J113" s="3"/>
    </row>
    <row r="114" spans="1:10" ht="15">
      <c r="A114" s="28"/>
      <c r="B114" s="37"/>
      <c r="C114" s="37"/>
      <c r="D114" s="37"/>
      <c r="E114" s="3"/>
      <c r="F114" s="3"/>
      <c r="G114" s="3"/>
      <c r="H114" s="3"/>
      <c r="I114" s="3"/>
      <c r="J114" s="3"/>
    </row>
    <row r="115" spans="1:10" ht="15">
      <c r="A115" s="28"/>
      <c r="B115" s="37"/>
      <c r="C115" s="37"/>
      <c r="D115" s="37"/>
      <c r="E115" s="3"/>
      <c r="F115" s="3"/>
      <c r="G115" s="3"/>
      <c r="H115" s="3"/>
      <c r="I115" s="3"/>
      <c r="J115" s="3"/>
    </row>
    <row r="116" spans="1:10" ht="15">
      <c r="A116" s="28"/>
      <c r="B116" s="37"/>
      <c r="C116" s="37"/>
      <c r="D116" s="37"/>
      <c r="E116" s="3"/>
      <c r="F116" s="3"/>
      <c r="G116" s="3"/>
      <c r="H116" s="3"/>
      <c r="I116" s="3"/>
      <c r="J116" s="3"/>
    </row>
    <row r="117" spans="1:10" ht="15">
      <c r="A117" s="28"/>
      <c r="B117" s="37"/>
      <c r="C117" s="37"/>
      <c r="D117" s="37"/>
      <c r="E117" s="3"/>
      <c r="F117" s="3"/>
      <c r="G117" s="3"/>
      <c r="H117" s="3"/>
      <c r="I117" s="3"/>
      <c r="J117" s="3"/>
    </row>
    <row r="118" spans="1:10" ht="15">
      <c r="A118" s="28"/>
      <c r="B118" s="37"/>
      <c r="C118" s="37"/>
      <c r="D118" s="37"/>
      <c r="E118" s="3"/>
      <c r="F118" s="3"/>
      <c r="G118" s="3"/>
      <c r="H118" s="3"/>
      <c r="I118" s="3"/>
      <c r="J118" s="3"/>
    </row>
    <row r="119" spans="1:10" ht="15">
      <c r="A119" s="28"/>
      <c r="B119" s="28"/>
      <c r="C119" s="28"/>
      <c r="D119" s="28"/>
      <c r="E119" s="3"/>
      <c r="F119" s="3"/>
      <c r="G119" s="3"/>
      <c r="H119" s="3"/>
      <c r="I119" s="3"/>
      <c r="J119" s="3"/>
    </row>
    <row r="120" spans="1:10" ht="15">
      <c r="A120" s="28"/>
      <c r="B120" s="28"/>
      <c r="C120" s="28"/>
      <c r="D120" s="28"/>
      <c r="E120" s="3"/>
      <c r="F120" s="3"/>
      <c r="G120" s="3"/>
      <c r="H120" s="3"/>
      <c r="I120" s="3"/>
      <c r="J120" s="3"/>
    </row>
    <row r="121" spans="1:10" ht="15">
      <c r="A121" s="28"/>
      <c r="B121" s="28"/>
      <c r="C121" s="28"/>
      <c r="D121" s="28"/>
      <c r="E121" s="3"/>
      <c r="F121" s="3"/>
      <c r="G121" s="3"/>
      <c r="H121" s="3"/>
      <c r="I121" s="3"/>
      <c r="J121" s="3"/>
    </row>
    <row r="122" spans="1:10" ht="15">
      <c r="A122" s="28"/>
      <c r="B122" s="28"/>
      <c r="C122" s="28"/>
      <c r="D122" s="28"/>
      <c r="E122" s="3"/>
      <c r="F122" s="3"/>
      <c r="G122" s="3"/>
      <c r="H122" s="3"/>
      <c r="I122" s="3"/>
      <c r="J122" s="3"/>
    </row>
    <row r="123" spans="1:10" ht="15">
      <c r="A123" s="28"/>
      <c r="B123" s="28"/>
      <c r="C123" s="28"/>
      <c r="D123" s="28"/>
      <c r="E123" s="3"/>
      <c r="F123" s="3"/>
      <c r="G123" s="3"/>
      <c r="H123" s="3"/>
      <c r="I123" s="3"/>
      <c r="J123" s="3"/>
    </row>
    <row r="124" spans="1:10" ht="15">
      <c r="A124" s="28"/>
      <c r="B124" s="28"/>
      <c r="C124" s="28"/>
      <c r="D124" s="28"/>
      <c r="E124" s="3"/>
      <c r="F124" s="3"/>
      <c r="G124" s="3"/>
      <c r="H124" s="3"/>
      <c r="I124" s="3"/>
      <c r="J124" s="3"/>
    </row>
    <row r="125" spans="1:10" ht="15">
      <c r="A125" s="28"/>
      <c r="B125" s="28"/>
      <c r="C125" s="28"/>
      <c r="D125" s="28"/>
      <c r="E125" s="3"/>
      <c r="F125" s="3"/>
      <c r="G125" s="3"/>
      <c r="H125" s="3"/>
      <c r="I125" s="3"/>
      <c r="J125" s="3"/>
    </row>
    <row r="126" spans="1:10" ht="15">
      <c r="A126" s="28"/>
      <c r="B126" s="28"/>
      <c r="C126" s="28"/>
      <c r="D126" s="28"/>
      <c r="E126" s="3"/>
      <c r="F126" s="3"/>
      <c r="G126" s="3"/>
      <c r="H126" s="3"/>
      <c r="I126" s="3"/>
      <c r="J126" s="3"/>
    </row>
    <row r="127" spans="1:10" ht="15">
      <c r="A127" s="28"/>
      <c r="B127" s="28"/>
      <c r="C127" s="28"/>
      <c r="D127" s="28"/>
      <c r="E127" s="3"/>
      <c r="F127" s="3"/>
      <c r="G127" s="3"/>
      <c r="H127" s="3"/>
      <c r="I127" s="3"/>
      <c r="J127" s="3"/>
    </row>
    <row r="128" spans="1:10" ht="15">
      <c r="A128" s="28"/>
      <c r="B128" s="28"/>
      <c r="C128" s="28"/>
      <c r="D128" s="28"/>
      <c r="E128" s="3"/>
      <c r="F128" s="3"/>
      <c r="G128" s="3"/>
      <c r="H128" s="3"/>
      <c r="I128" s="3"/>
      <c r="J128" s="3"/>
    </row>
    <row r="129" spans="1:10" ht="15">
      <c r="A129" s="3"/>
      <c r="B129" s="3"/>
      <c r="C129" s="3"/>
      <c r="D129" s="3"/>
      <c r="E129" s="3"/>
      <c r="F129" s="3"/>
      <c r="G129" s="3"/>
      <c r="H129" s="3"/>
      <c r="I129" s="3"/>
      <c r="J129" s="3"/>
    </row>
    <row r="130" spans="1:10" ht="15">
      <c r="A130" s="3"/>
      <c r="B130" s="3"/>
      <c r="C130" s="3"/>
      <c r="D130" s="3"/>
      <c r="E130" s="3"/>
      <c r="F130" s="3"/>
      <c r="G130" s="3"/>
      <c r="H130" s="3"/>
      <c r="I130" s="3"/>
      <c r="J130" s="3"/>
    </row>
    <row r="131" spans="1:10" ht="15">
      <c r="A131" s="3"/>
      <c r="B131" s="3"/>
      <c r="C131" s="3"/>
      <c r="D131" s="3"/>
      <c r="E131" s="3"/>
      <c r="F131" s="3"/>
      <c r="G131" s="3"/>
      <c r="H131" s="3"/>
      <c r="I131" s="3"/>
      <c r="J131" s="3"/>
    </row>
    <row r="132" spans="1:10" ht="15">
      <c r="A132" s="3"/>
      <c r="B132" s="3"/>
      <c r="C132" s="3"/>
      <c r="D132" s="3"/>
      <c r="E132" s="3"/>
      <c r="F132" s="3"/>
      <c r="G132" s="3"/>
      <c r="H132" s="3"/>
      <c r="I132" s="3"/>
      <c r="J132" s="3"/>
    </row>
    <row r="133" spans="1:10" ht="15">
      <c r="A133" s="3"/>
      <c r="B133" s="3"/>
      <c r="C133" s="3"/>
      <c r="D133" s="3"/>
      <c r="E133" s="3"/>
      <c r="F133" s="3"/>
      <c r="G133" s="3"/>
      <c r="H133" s="3"/>
      <c r="I133" s="3"/>
      <c r="J133" s="3"/>
    </row>
    <row r="134" spans="1:10" ht="15">
      <c r="A134" s="3"/>
      <c r="B134" s="3"/>
      <c r="C134" s="3"/>
      <c r="D134" s="3"/>
      <c r="E134" s="3"/>
      <c r="F134" s="3"/>
      <c r="G134" s="3"/>
      <c r="H134" s="3"/>
      <c r="I134" s="3"/>
      <c r="J134" s="3"/>
    </row>
    <row r="135" spans="1:10" ht="15">
      <c r="A135" s="3"/>
      <c r="B135" s="3"/>
      <c r="C135" s="3"/>
      <c r="D135" s="3"/>
      <c r="E135" s="3"/>
      <c r="F135" s="3"/>
      <c r="G135" s="3"/>
      <c r="H135" s="3"/>
      <c r="I135" s="3"/>
      <c r="J135" s="3"/>
    </row>
    <row r="136" spans="1:10" ht="15">
      <c r="A136" s="3"/>
      <c r="B136" s="3"/>
      <c r="C136" s="3"/>
      <c r="D136" s="3"/>
      <c r="E136" s="3"/>
      <c r="F136" s="3"/>
      <c r="G136" s="3"/>
      <c r="H136" s="3"/>
      <c r="I136" s="3"/>
      <c r="J136" s="3"/>
    </row>
    <row r="137" spans="1:10" ht="15">
      <c r="A137" s="3"/>
      <c r="B137" s="3"/>
      <c r="C137" s="3"/>
      <c r="D137" s="3"/>
      <c r="E137" s="3"/>
      <c r="F137" s="3"/>
      <c r="G137" s="3"/>
      <c r="H137" s="3"/>
      <c r="I137" s="3"/>
      <c r="J137" s="3"/>
    </row>
    <row r="138" spans="1:10" ht="15">
      <c r="A138" s="3"/>
      <c r="B138" s="3"/>
      <c r="C138" s="3"/>
      <c r="D138" s="3"/>
      <c r="E138" s="3"/>
      <c r="F138" s="3"/>
      <c r="G138" s="3"/>
      <c r="H138" s="3"/>
      <c r="I138" s="3"/>
      <c r="J138" s="3"/>
    </row>
    <row r="139" spans="1:10" ht="15">
      <c r="A139" s="3"/>
      <c r="B139" s="3"/>
      <c r="C139" s="3"/>
      <c r="D139" s="3"/>
      <c r="E139" s="3"/>
      <c r="F139" s="3"/>
      <c r="G139" s="3"/>
      <c r="H139" s="3"/>
      <c r="I139" s="3"/>
      <c r="J139" s="3"/>
    </row>
    <row r="140" spans="1:10" ht="15">
      <c r="A140" s="3"/>
      <c r="B140" s="3"/>
      <c r="C140" s="3"/>
      <c r="D140" s="3"/>
      <c r="E140" s="3"/>
      <c r="F140" s="3"/>
      <c r="G140" s="3"/>
      <c r="H140" s="3"/>
      <c r="I140" s="3"/>
      <c r="J140" s="3"/>
    </row>
    <row r="141" spans="1:10" ht="15">
      <c r="A141" s="3"/>
      <c r="B141" s="3"/>
      <c r="C141" s="3"/>
      <c r="D141" s="3"/>
      <c r="E141" s="3"/>
      <c r="F141" s="3"/>
      <c r="G141" s="3"/>
      <c r="H141" s="3"/>
      <c r="I141" s="3"/>
      <c r="J141" s="3"/>
    </row>
    <row r="142" spans="1:10" ht="15">
      <c r="A142" s="3"/>
      <c r="B142" s="3"/>
      <c r="C142" s="3"/>
      <c r="D142" s="3"/>
      <c r="E142" s="3"/>
      <c r="F142" s="3"/>
      <c r="G142" s="3"/>
      <c r="H142" s="3"/>
      <c r="I142" s="3"/>
      <c r="J142" s="3"/>
    </row>
    <row r="143" spans="1:10" ht="15">
      <c r="A143" s="3"/>
      <c r="B143" s="3"/>
      <c r="C143" s="3"/>
      <c r="D143" s="3"/>
      <c r="E143" s="3"/>
      <c r="F143" s="3"/>
      <c r="G143" s="3"/>
      <c r="H143" s="3"/>
      <c r="I143" s="3"/>
      <c r="J143" s="3"/>
    </row>
    <row r="144" spans="1:10" ht="15">
      <c r="A144" s="3"/>
      <c r="B144" s="3"/>
      <c r="C144" s="3"/>
      <c r="D144" s="3"/>
      <c r="E144" s="3"/>
      <c r="F144" s="3"/>
      <c r="G144" s="3"/>
      <c r="H144" s="3"/>
      <c r="I144" s="3"/>
      <c r="J144" s="3"/>
    </row>
    <row r="145" spans="1:10" ht="15">
      <c r="A145" s="3"/>
      <c r="B145" s="3"/>
      <c r="C145" s="3"/>
      <c r="D145" s="3"/>
      <c r="E145" s="3"/>
      <c r="F145" s="3"/>
      <c r="G145" s="3"/>
      <c r="H145" s="3"/>
      <c r="I145" s="3"/>
      <c r="J145" s="3"/>
    </row>
    <row r="146" spans="1:10" ht="15">
      <c r="A146" s="3"/>
      <c r="B146" s="3"/>
      <c r="C146" s="3"/>
      <c r="D146" s="3"/>
      <c r="E146" s="3"/>
      <c r="F146" s="3"/>
      <c r="G146" s="3"/>
      <c r="H146" s="3"/>
      <c r="I146" s="3"/>
      <c r="J146" s="3"/>
    </row>
    <row r="147" spans="1:10" ht="15">
      <c r="A147" s="3"/>
      <c r="B147" s="3"/>
      <c r="C147" s="3"/>
      <c r="D147" s="3"/>
      <c r="E147" s="3"/>
      <c r="F147" s="3"/>
      <c r="G147" s="3"/>
      <c r="H147" s="3"/>
      <c r="I147" s="3"/>
      <c r="J147" s="3"/>
    </row>
    <row r="148" spans="1:10" ht="15">
      <c r="A148" s="3"/>
      <c r="B148" s="3"/>
      <c r="C148" s="3"/>
      <c r="D148" s="3"/>
      <c r="E148" s="3"/>
      <c r="F148" s="3"/>
      <c r="G148" s="3"/>
      <c r="H148" s="3"/>
      <c r="I148" s="3"/>
      <c r="J148" s="3"/>
    </row>
    <row r="149" spans="1:10" ht="15">
      <c r="A149" s="3"/>
      <c r="B149" s="3"/>
      <c r="C149" s="3"/>
      <c r="D149" s="3"/>
      <c r="E149" s="3"/>
      <c r="F149" s="3"/>
      <c r="G149" s="3"/>
      <c r="H149" s="3"/>
      <c r="I149" s="3"/>
      <c r="J149" s="3"/>
    </row>
    <row r="150" spans="1:10" ht="15">
      <c r="A150" s="3"/>
      <c r="B150" s="3"/>
      <c r="C150" s="3"/>
      <c r="D150" s="3"/>
      <c r="E150" s="3"/>
      <c r="F150" s="3"/>
      <c r="G150" s="3"/>
      <c r="H150" s="3"/>
      <c r="I150" s="3"/>
      <c r="J150" s="3"/>
    </row>
    <row r="151" spans="1:10" ht="15">
      <c r="A151" s="3"/>
      <c r="B151" s="3"/>
      <c r="C151" s="3"/>
      <c r="D151" s="3"/>
      <c r="E151" s="3"/>
      <c r="F151" s="3"/>
      <c r="G151" s="3"/>
      <c r="H151" s="3"/>
      <c r="I151" s="3"/>
      <c r="J151" s="3"/>
    </row>
    <row r="152" spans="1:10" ht="15">
      <c r="A152" s="3"/>
      <c r="B152" s="3"/>
      <c r="C152" s="3"/>
      <c r="D152" s="3"/>
      <c r="E152" s="3"/>
      <c r="F152" s="3"/>
      <c r="G152" s="3"/>
      <c r="H152" s="3"/>
      <c r="I152" s="3"/>
      <c r="J152" s="3"/>
    </row>
    <row r="153" spans="1:10" ht="15">
      <c r="A153" s="3"/>
      <c r="B153" s="3"/>
      <c r="C153" s="3"/>
      <c r="D153" s="3"/>
      <c r="E153" s="3"/>
      <c r="F153" s="3"/>
      <c r="G153" s="3"/>
      <c r="H153" s="3"/>
      <c r="I153" s="3"/>
      <c r="J153" s="3"/>
    </row>
    <row r="154" spans="1:10" ht="15">
      <c r="A154" s="3"/>
      <c r="B154" s="3"/>
      <c r="C154" s="3"/>
      <c r="D154" s="3"/>
      <c r="E154" s="3"/>
      <c r="F154" s="3"/>
      <c r="G154" s="3"/>
      <c r="H154" s="3"/>
      <c r="I154" s="3"/>
      <c r="J154" s="3"/>
    </row>
    <row r="155" spans="1:10" ht="15">
      <c r="A155" s="3"/>
      <c r="B155" s="3"/>
      <c r="C155" s="3"/>
      <c r="D155" s="3"/>
      <c r="E155" s="3"/>
      <c r="F155" s="3"/>
      <c r="G155" s="3"/>
      <c r="H155" s="3"/>
      <c r="I155" s="3"/>
      <c r="J155" s="3"/>
    </row>
    <row r="156" spans="1:10" ht="15">
      <c r="A156" s="3"/>
      <c r="B156" s="3"/>
      <c r="C156" s="3"/>
      <c r="D156" s="3"/>
      <c r="E156" s="3"/>
      <c r="F156" s="3"/>
      <c r="G156" s="3"/>
      <c r="H156" s="3"/>
      <c r="I156" s="3"/>
      <c r="J156" s="3"/>
    </row>
    <row r="157" spans="1:10" ht="15">
      <c r="A157" s="3"/>
      <c r="B157" s="3"/>
      <c r="C157" s="3"/>
      <c r="D157" s="3"/>
      <c r="E157" s="3"/>
      <c r="F157" s="3"/>
      <c r="G157" s="3"/>
      <c r="H157" s="3"/>
      <c r="I157" s="3"/>
      <c r="J157" s="3"/>
    </row>
    <row r="158" spans="1:10" ht="15">
      <c r="A158" s="3"/>
      <c r="B158" s="3"/>
      <c r="C158" s="3"/>
      <c r="D158" s="3"/>
      <c r="E158" s="3"/>
      <c r="F158" s="3"/>
      <c r="G158" s="3"/>
      <c r="H158" s="3"/>
      <c r="I158" s="3"/>
      <c r="J158" s="3"/>
    </row>
    <row r="159" spans="1:10" ht="15">
      <c r="A159" s="3"/>
      <c r="B159" s="3"/>
      <c r="C159" s="3"/>
      <c r="D159" s="3"/>
      <c r="E159" s="3"/>
      <c r="F159" s="3"/>
      <c r="G159" s="3"/>
      <c r="H159" s="3"/>
      <c r="I159" s="3"/>
      <c r="J159" s="3"/>
    </row>
    <row r="160" spans="1:10" ht="15">
      <c r="A160" s="3"/>
      <c r="B160" s="3"/>
      <c r="C160" s="3"/>
      <c r="D160" s="3"/>
      <c r="E160" s="3"/>
      <c r="F160" s="3"/>
      <c r="G160" s="3"/>
      <c r="H160" s="3"/>
      <c r="I160" s="3"/>
      <c r="J160" s="3"/>
    </row>
    <row r="161" spans="1:10" ht="15">
      <c r="A161" s="3"/>
      <c r="B161" s="3"/>
      <c r="C161" s="3"/>
      <c r="D161" s="3"/>
      <c r="E161" s="3"/>
      <c r="F161" s="3"/>
      <c r="G161" s="3"/>
      <c r="H161" s="3"/>
      <c r="I161" s="3"/>
      <c r="J161" s="3"/>
    </row>
    <row r="162" spans="1:10" ht="15">
      <c r="A162" s="3"/>
      <c r="B162" s="3"/>
      <c r="C162" s="3"/>
      <c r="D162" s="3"/>
      <c r="E162" s="3"/>
      <c r="F162" s="3"/>
      <c r="G162" s="3"/>
      <c r="H162" s="3"/>
      <c r="I162" s="3"/>
      <c r="J162" s="3"/>
    </row>
    <row r="163" spans="1:10" ht="15">
      <c r="A163" s="3"/>
      <c r="B163" s="3"/>
      <c r="C163" s="3"/>
      <c r="D163" s="3"/>
      <c r="E163" s="3"/>
      <c r="F163" s="3"/>
      <c r="G163" s="3"/>
      <c r="H163" s="3"/>
      <c r="I163" s="3"/>
      <c r="J163" s="3"/>
    </row>
    <row r="164" spans="1:10" ht="15">
      <c r="A164" s="3"/>
      <c r="B164" s="3"/>
      <c r="C164" s="3"/>
      <c r="D164" s="3"/>
      <c r="E164" s="3"/>
      <c r="F164" s="3"/>
      <c r="G164" s="3"/>
      <c r="H164" s="3"/>
      <c r="I164" s="3"/>
      <c r="J164" s="3"/>
    </row>
    <row r="165" spans="1:10" ht="15">
      <c r="A165" s="3"/>
      <c r="B165" s="3"/>
      <c r="C165" s="3"/>
      <c r="D165" s="3"/>
      <c r="E165" s="3"/>
      <c r="F165" s="3"/>
      <c r="G165" s="3"/>
      <c r="H165" s="3"/>
      <c r="I165" s="3"/>
      <c r="J165" s="3"/>
    </row>
    <row r="166" spans="1:10" ht="15">
      <c r="A166" s="3"/>
      <c r="B166" s="3"/>
      <c r="C166" s="3"/>
      <c r="D166" s="3"/>
      <c r="E166" s="3"/>
      <c r="F166" s="3"/>
      <c r="G166" s="3"/>
      <c r="H166" s="3"/>
      <c r="I166" s="3"/>
      <c r="J166" s="3"/>
    </row>
    <row r="167" spans="1:10" ht="15">
      <c r="A167" s="3"/>
      <c r="B167" s="3"/>
      <c r="C167" s="3"/>
      <c r="D167" s="3"/>
      <c r="E167" s="3"/>
      <c r="F167" s="3"/>
      <c r="G167" s="3"/>
      <c r="H167" s="3"/>
      <c r="I167" s="3"/>
      <c r="J167" s="3"/>
    </row>
    <row r="168" spans="1:10" ht="15">
      <c r="A168" s="3"/>
      <c r="B168" s="3"/>
      <c r="C168" s="3"/>
      <c r="D168" s="3"/>
      <c r="E168" s="3"/>
      <c r="F168" s="3"/>
      <c r="G168" s="3"/>
      <c r="H168" s="3"/>
      <c r="I168" s="3"/>
      <c r="J168" s="3"/>
    </row>
    <row r="169" spans="1:10" ht="15">
      <c r="A169" s="3"/>
      <c r="B169" s="3"/>
      <c r="C169" s="3"/>
      <c r="D169" s="3"/>
      <c r="E169" s="3"/>
      <c r="F169" s="3"/>
      <c r="G169" s="3"/>
      <c r="H169" s="3"/>
      <c r="I169" s="3"/>
      <c r="J169" s="3"/>
    </row>
    <row r="170" spans="1:10" ht="15">
      <c r="A170" s="3"/>
      <c r="B170" s="3"/>
      <c r="C170" s="3"/>
      <c r="D170" s="3"/>
      <c r="E170" s="3"/>
      <c r="F170" s="3"/>
      <c r="G170" s="3"/>
      <c r="H170" s="3"/>
      <c r="I170" s="3"/>
      <c r="J170" s="3"/>
    </row>
    <row r="171" spans="1:10" ht="15">
      <c r="A171" s="3"/>
      <c r="B171" s="3"/>
      <c r="C171" s="3"/>
      <c r="D171" s="3"/>
      <c r="E171" s="3"/>
      <c r="F171" s="3"/>
      <c r="G171" s="3"/>
      <c r="H171" s="3"/>
      <c r="I171" s="3"/>
      <c r="J171" s="3"/>
    </row>
    <row r="172" spans="1:10" ht="15">
      <c r="A172" s="3"/>
      <c r="B172" s="3"/>
      <c r="C172" s="3"/>
      <c r="D172" s="3"/>
      <c r="E172" s="3"/>
      <c r="F172" s="3"/>
      <c r="G172" s="3"/>
      <c r="H172" s="3"/>
      <c r="I172" s="3"/>
      <c r="J172" s="3"/>
    </row>
    <row r="173" spans="1:10" ht="15">
      <c r="A173" s="3"/>
      <c r="B173" s="3"/>
      <c r="C173" s="3"/>
      <c r="D173" s="3"/>
      <c r="E173" s="3"/>
      <c r="F173" s="3"/>
      <c r="G173" s="3"/>
      <c r="H173" s="3"/>
      <c r="I173" s="3"/>
      <c r="J173" s="3"/>
    </row>
    <row r="174" spans="1:10" ht="15">
      <c r="A174" s="3"/>
      <c r="B174" s="3"/>
      <c r="C174" s="3"/>
      <c r="D174" s="3"/>
      <c r="E174" s="3"/>
      <c r="F174" s="3"/>
      <c r="G174" s="3"/>
      <c r="H174" s="3"/>
      <c r="I174" s="3"/>
      <c r="J174" s="3"/>
    </row>
    <row r="175" spans="1:10" ht="15">
      <c r="A175" s="3"/>
      <c r="B175" s="3"/>
      <c r="C175" s="3"/>
      <c r="D175" s="3"/>
      <c r="E175" s="3"/>
      <c r="F175" s="3"/>
      <c r="G175" s="3"/>
      <c r="H175" s="3"/>
      <c r="I175" s="3"/>
      <c r="J175" s="3"/>
    </row>
    <row r="176" spans="1:10" ht="15">
      <c r="A176" s="3"/>
      <c r="B176" s="3"/>
      <c r="C176" s="3"/>
      <c r="D176" s="3"/>
      <c r="E176" s="3"/>
      <c r="F176" s="3"/>
      <c r="G176" s="3"/>
      <c r="H176" s="3"/>
      <c r="I176" s="3"/>
      <c r="J176" s="3"/>
    </row>
    <row r="177" spans="1:10" ht="15">
      <c r="A177" s="3"/>
      <c r="B177" s="3"/>
      <c r="C177" s="3"/>
      <c r="D177" s="3"/>
      <c r="E177" s="3"/>
      <c r="F177" s="3"/>
      <c r="G177" s="3"/>
      <c r="H177" s="3"/>
      <c r="I177" s="3"/>
      <c r="J177" s="3"/>
    </row>
    <row r="178" spans="1:10" ht="15">
      <c r="A178" s="3"/>
      <c r="B178" s="3"/>
      <c r="C178" s="3"/>
      <c r="D178" s="3"/>
      <c r="E178" s="3"/>
      <c r="F178" s="3"/>
      <c r="G178" s="3"/>
      <c r="H178" s="3"/>
      <c r="I178" s="3"/>
      <c r="J178" s="3"/>
    </row>
    <row r="179" spans="1:10" ht="15">
      <c r="A179" s="3"/>
      <c r="B179" s="3"/>
      <c r="C179" s="3"/>
      <c r="D179" s="3"/>
      <c r="E179" s="3"/>
      <c r="F179" s="3"/>
      <c r="G179" s="3"/>
      <c r="H179" s="3"/>
      <c r="I179" s="3"/>
      <c r="J179" s="3"/>
    </row>
    <row r="180" spans="1:10" ht="15">
      <c r="A180" s="3"/>
      <c r="B180" s="3"/>
      <c r="C180" s="3"/>
      <c r="D180" s="3"/>
      <c r="E180" s="3"/>
      <c r="F180" s="3"/>
      <c r="G180" s="3"/>
      <c r="H180" s="3"/>
      <c r="I180" s="3"/>
      <c r="J180" s="3"/>
    </row>
    <row r="181" spans="1:10" ht="15">
      <c r="A181" s="3"/>
      <c r="B181" s="3"/>
      <c r="C181" s="3"/>
      <c r="D181" s="3"/>
      <c r="E181" s="3"/>
      <c r="F181" s="3"/>
      <c r="G181" s="3"/>
      <c r="H181" s="3"/>
      <c r="I181" s="3"/>
      <c r="J181" s="3"/>
    </row>
    <row r="182" spans="1:10" ht="15">
      <c r="A182" s="3"/>
      <c r="B182" s="3"/>
      <c r="C182" s="3"/>
      <c r="D182" s="3"/>
      <c r="E182" s="3"/>
      <c r="F182" s="3"/>
      <c r="G182" s="3"/>
      <c r="H182" s="3"/>
      <c r="I182" s="3"/>
      <c r="J182" s="3"/>
    </row>
    <row r="183" spans="1:10" ht="15">
      <c r="A183" s="3"/>
      <c r="B183" s="3"/>
      <c r="C183" s="3"/>
      <c r="D183" s="3"/>
      <c r="E183" s="3"/>
      <c r="F183" s="3"/>
      <c r="G183" s="3"/>
      <c r="H183" s="3"/>
      <c r="I183" s="3"/>
      <c r="J183" s="3"/>
    </row>
    <row r="184" spans="1:10" ht="15">
      <c r="A184" s="3"/>
      <c r="B184" s="3"/>
      <c r="C184" s="3"/>
      <c r="D184" s="3"/>
      <c r="E184" s="3"/>
      <c r="F184" s="3"/>
      <c r="G184" s="3"/>
      <c r="H184" s="3"/>
      <c r="I184" s="3"/>
      <c r="J184" s="3"/>
    </row>
    <row r="185" spans="1:10" ht="15">
      <c r="A185" s="3"/>
      <c r="B185" s="3"/>
      <c r="C185" s="3"/>
      <c r="D185" s="3"/>
      <c r="E185" s="3"/>
      <c r="F185" s="3"/>
      <c r="G185" s="3"/>
      <c r="H185" s="3"/>
      <c r="I185" s="3"/>
      <c r="J185" s="3"/>
    </row>
    <row r="186" spans="1:10" ht="15">
      <c r="A186" s="3"/>
      <c r="B186" s="3"/>
      <c r="C186" s="3"/>
      <c r="D186" s="3"/>
      <c r="E186" s="3"/>
      <c r="F186" s="3"/>
      <c r="G186" s="3"/>
      <c r="H186" s="3"/>
      <c r="I186" s="3"/>
      <c r="J186" s="3"/>
    </row>
    <row r="187" spans="1:10" ht="15">
      <c r="A187" s="3"/>
      <c r="B187" s="3"/>
      <c r="C187" s="3"/>
      <c r="D187" s="3"/>
      <c r="E187" s="3"/>
      <c r="F187" s="3"/>
      <c r="G187" s="3"/>
      <c r="H187" s="3"/>
      <c r="I187" s="3"/>
      <c r="J187" s="3"/>
    </row>
    <row r="188" spans="1:10" ht="15">
      <c r="A188" s="3"/>
      <c r="B188" s="3"/>
      <c r="C188" s="3"/>
      <c r="D188" s="3"/>
      <c r="E188" s="3"/>
      <c r="F188" s="3"/>
      <c r="G188" s="3"/>
      <c r="H188" s="3"/>
      <c r="I188" s="3"/>
      <c r="J188" s="3"/>
    </row>
    <row r="189" spans="1:10" ht="15">
      <c r="A189" s="3"/>
      <c r="B189" s="3"/>
      <c r="C189" s="3"/>
      <c r="D189" s="3"/>
      <c r="E189" s="3"/>
      <c r="F189" s="3"/>
      <c r="G189" s="3"/>
      <c r="H189" s="3"/>
      <c r="I189" s="3"/>
      <c r="J189" s="3"/>
    </row>
    <row r="190" spans="1:10" ht="15">
      <c r="A190" s="3"/>
      <c r="B190" s="3"/>
      <c r="C190" s="3"/>
      <c r="D190" s="3"/>
      <c r="E190" s="3"/>
      <c r="F190" s="3"/>
      <c r="G190" s="3"/>
      <c r="H190" s="3"/>
      <c r="I190" s="3"/>
      <c r="J190" s="3"/>
    </row>
    <row r="191" spans="1:10" ht="15">
      <c r="A191" s="3"/>
      <c r="B191" s="3"/>
      <c r="C191" s="3"/>
      <c r="D191" s="3"/>
      <c r="E191" s="3"/>
      <c r="F191" s="3"/>
      <c r="G191" s="3"/>
      <c r="H191" s="3"/>
      <c r="I191" s="3"/>
      <c r="J191" s="3"/>
    </row>
    <row r="192" spans="1:10" ht="15">
      <c r="A192" s="3"/>
      <c r="B192" s="3"/>
      <c r="C192" s="3"/>
      <c r="D192" s="3"/>
      <c r="E192" s="3"/>
      <c r="F192" s="3"/>
      <c r="G192" s="3"/>
      <c r="H192" s="3"/>
      <c r="I192" s="3"/>
      <c r="J192" s="3"/>
    </row>
    <row r="193" spans="1:10" ht="15">
      <c r="A193" s="3"/>
      <c r="B193" s="3"/>
      <c r="C193" s="3"/>
      <c r="D193" s="3"/>
      <c r="E193" s="3"/>
      <c r="F193" s="3"/>
      <c r="G193" s="3"/>
      <c r="H193" s="3"/>
      <c r="I193" s="3"/>
      <c r="J193" s="3"/>
    </row>
    <row r="194" spans="1:10" ht="15">
      <c r="A194" s="3"/>
      <c r="B194" s="3"/>
      <c r="C194" s="3"/>
      <c r="D194" s="3"/>
      <c r="E194" s="3"/>
      <c r="F194" s="3"/>
      <c r="G194" s="3"/>
      <c r="H194" s="3"/>
      <c r="I194" s="3"/>
      <c r="J194" s="3"/>
    </row>
    <row r="195" spans="1:10" ht="15">
      <c r="A195" s="3"/>
      <c r="B195" s="3"/>
      <c r="C195" s="3"/>
      <c r="D195" s="3"/>
      <c r="E195" s="3"/>
      <c r="F195" s="3"/>
      <c r="G195" s="3"/>
      <c r="H195" s="3"/>
      <c r="I195" s="3"/>
      <c r="J195" s="3"/>
    </row>
    <row r="196" spans="1:10" ht="15">
      <c r="A196" s="3"/>
      <c r="B196" s="3"/>
      <c r="C196" s="3"/>
      <c r="D196" s="3"/>
      <c r="E196" s="3"/>
      <c r="F196" s="3"/>
      <c r="G196" s="3"/>
      <c r="H196" s="3"/>
      <c r="I196" s="3"/>
      <c r="J196" s="3"/>
    </row>
    <row r="197" spans="1:10" ht="15">
      <c r="A197" s="3"/>
      <c r="B197" s="3"/>
      <c r="C197" s="3"/>
      <c r="D197" s="3"/>
      <c r="E197" s="3"/>
      <c r="F197" s="3"/>
      <c r="G197" s="3"/>
      <c r="H197" s="3"/>
      <c r="I197" s="3"/>
      <c r="J197" s="3"/>
    </row>
    <row r="198" spans="1:10" ht="15">
      <c r="A198" s="3"/>
      <c r="B198" s="3"/>
      <c r="C198" s="3"/>
      <c r="D198" s="3"/>
      <c r="E198" s="3"/>
      <c r="F198" s="3"/>
      <c r="G198" s="3"/>
      <c r="H198" s="3"/>
      <c r="I198" s="3"/>
      <c r="J198" s="3"/>
    </row>
    <row r="199" spans="1:10" ht="15">
      <c r="A199" s="3"/>
      <c r="B199" s="3"/>
      <c r="C199" s="3"/>
      <c r="D199" s="3"/>
      <c r="E199" s="3"/>
      <c r="F199" s="3"/>
      <c r="G199" s="3"/>
      <c r="H199" s="3"/>
      <c r="I199" s="3"/>
      <c r="J199" s="3"/>
    </row>
    <row r="200" spans="1:10" ht="15">
      <c r="A200" s="3"/>
      <c r="B200" s="3"/>
      <c r="C200" s="3"/>
      <c r="D200" s="3"/>
      <c r="E200" s="3"/>
      <c r="F200" s="3"/>
      <c r="G200" s="3"/>
      <c r="H200" s="3"/>
      <c r="I200" s="3"/>
      <c r="J200" s="3"/>
    </row>
    <row r="201" spans="1:10" ht="15">
      <c r="A201" s="3"/>
      <c r="B201" s="3"/>
      <c r="C201" s="3"/>
      <c r="D201" s="3"/>
      <c r="E201" s="3"/>
      <c r="F201" s="3"/>
      <c r="G201" s="3"/>
      <c r="H201" s="3"/>
      <c r="I201" s="3"/>
      <c r="J201" s="3"/>
    </row>
    <row r="202" spans="1:10" ht="15">
      <c r="A202" s="3"/>
      <c r="B202" s="3"/>
      <c r="C202" s="3"/>
      <c r="D202" s="3"/>
      <c r="E202" s="3"/>
      <c r="F202" s="3"/>
      <c r="G202" s="3"/>
      <c r="H202" s="3"/>
      <c r="I202" s="3"/>
      <c r="J202" s="3"/>
    </row>
    <row r="203" spans="1:10" ht="15">
      <c r="A203" s="3"/>
      <c r="B203" s="3"/>
      <c r="C203" s="3"/>
      <c r="D203" s="3"/>
      <c r="E203" s="3"/>
      <c r="F203" s="3"/>
      <c r="G203" s="3"/>
      <c r="H203" s="3"/>
      <c r="I203" s="3"/>
      <c r="J203" s="3"/>
    </row>
    <row r="204" spans="1:10" ht="15">
      <c r="A204" s="3"/>
      <c r="B204" s="3"/>
      <c r="C204" s="3"/>
      <c r="D204" s="3"/>
      <c r="E204" s="3"/>
      <c r="F204" s="3"/>
      <c r="G204" s="3"/>
      <c r="H204" s="3"/>
      <c r="I204" s="3"/>
      <c r="J204" s="3"/>
    </row>
    <row r="205" spans="1:10" ht="15">
      <c r="A205" s="3"/>
      <c r="B205" s="3"/>
      <c r="C205" s="3"/>
      <c r="D205" s="3"/>
      <c r="E205" s="3"/>
      <c r="F205" s="3"/>
      <c r="G205" s="3"/>
      <c r="H205" s="3"/>
      <c r="I205" s="3"/>
      <c r="J205" s="3"/>
    </row>
    <row r="206" spans="1:10" ht="15">
      <c r="A206" s="3"/>
      <c r="B206" s="3"/>
      <c r="C206" s="3"/>
      <c r="D206" s="3"/>
      <c r="E206" s="3"/>
      <c r="F206" s="3"/>
      <c r="G206" s="3"/>
      <c r="H206" s="3"/>
      <c r="I206" s="3"/>
      <c r="J206" s="3"/>
    </row>
    <row r="207" spans="1:10" ht="15">
      <c r="A207" s="3"/>
      <c r="B207" s="3"/>
      <c r="C207" s="3"/>
      <c r="D207" s="3"/>
      <c r="E207" s="3"/>
      <c r="F207" s="3"/>
      <c r="G207" s="3"/>
      <c r="H207" s="3"/>
      <c r="I207" s="3"/>
      <c r="J207" s="3"/>
    </row>
    <row r="208" spans="1:10" ht="15">
      <c r="A208" s="3"/>
      <c r="B208" s="3"/>
      <c r="C208" s="3"/>
      <c r="D208" s="3"/>
      <c r="E208" s="3"/>
      <c r="F208" s="3"/>
      <c r="G208" s="3"/>
      <c r="H208" s="3"/>
      <c r="I208" s="3"/>
      <c r="J208" s="3"/>
    </row>
    <row r="209" spans="1:10" ht="15">
      <c r="A209" s="3"/>
      <c r="B209" s="3"/>
      <c r="C209" s="3"/>
      <c r="D209" s="3"/>
      <c r="E209" s="3"/>
      <c r="F209" s="3"/>
      <c r="G209" s="3"/>
      <c r="H209" s="3"/>
      <c r="I209" s="3"/>
      <c r="J209" s="3"/>
    </row>
    <row r="210" spans="1:10" ht="15">
      <c r="A210" s="3"/>
      <c r="B210" s="3"/>
      <c r="C210" s="3"/>
      <c r="D210" s="3"/>
      <c r="E210" s="3"/>
      <c r="F210" s="3"/>
      <c r="G210" s="3"/>
      <c r="H210" s="3"/>
      <c r="I210" s="3"/>
      <c r="J210" s="3"/>
    </row>
    <row r="211" spans="1:10" ht="15">
      <c r="A211" s="3"/>
      <c r="B211" s="3"/>
      <c r="C211" s="3"/>
      <c r="D211" s="3"/>
      <c r="E211" s="3"/>
      <c r="F211" s="3"/>
      <c r="G211" s="3"/>
      <c r="H211" s="3"/>
      <c r="I211" s="3"/>
      <c r="J211" s="3"/>
    </row>
    <row r="212" spans="1:10" ht="15">
      <c r="A212" s="3"/>
      <c r="B212" s="3"/>
      <c r="C212" s="3"/>
      <c r="D212" s="3"/>
      <c r="E212" s="3"/>
      <c r="F212" s="3"/>
      <c r="G212" s="3"/>
      <c r="H212" s="3"/>
      <c r="I212" s="3"/>
      <c r="J212" s="3"/>
    </row>
    <row r="213" spans="1:10" ht="15">
      <c r="A213" s="3"/>
      <c r="B213" s="3"/>
      <c r="C213" s="3"/>
      <c r="D213" s="3"/>
      <c r="E213" s="3"/>
      <c r="F213" s="3"/>
      <c r="G213" s="3"/>
      <c r="H213" s="3"/>
      <c r="I213" s="3"/>
      <c r="J213" s="3"/>
    </row>
    <row r="214" spans="1:10" ht="15">
      <c r="A214" s="3"/>
      <c r="B214" s="3"/>
      <c r="C214" s="3"/>
      <c r="D214" s="3"/>
      <c r="E214" s="3"/>
      <c r="F214" s="3"/>
      <c r="G214" s="3"/>
      <c r="H214" s="3"/>
      <c r="I214" s="3"/>
      <c r="J214" s="3"/>
    </row>
    <row r="215" spans="1:10" ht="15">
      <c r="A215" s="3"/>
      <c r="B215" s="3"/>
      <c r="C215" s="3"/>
      <c r="D215" s="3"/>
      <c r="E215" s="3"/>
      <c r="F215" s="3"/>
      <c r="G215" s="3"/>
      <c r="H215" s="3"/>
      <c r="I215" s="3"/>
      <c r="J215" s="3"/>
    </row>
    <row r="216" spans="1:10" ht="15">
      <c r="A216" s="3"/>
      <c r="B216" s="3"/>
      <c r="C216" s="3"/>
      <c r="D216" s="3"/>
      <c r="E216" s="3"/>
      <c r="F216" s="3"/>
      <c r="G216" s="3"/>
      <c r="H216" s="3"/>
      <c r="I216" s="3"/>
      <c r="J216" s="3"/>
    </row>
    <row r="217" spans="1:10" ht="15">
      <c r="A217" s="3"/>
      <c r="B217" s="3"/>
      <c r="C217" s="3"/>
      <c r="D217" s="3"/>
      <c r="E217" s="3"/>
      <c r="F217" s="3"/>
      <c r="G217" s="3"/>
      <c r="H217" s="3"/>
      <c r="I217" s="3"/>
      <c r="J217" s="3"/>
    </row>
    <row r="218" spans="1:10" ht="15">
      <c r="A218" s="3"/>
      <c r="B218" s="3"/>
      <c r="C218" s="3"/>
      <c r="D218" s="3"/>
      <c r="E218" s="3"/>
      <c r="F218" s="3"/>
      <c r="G218" s="3"/>
      <c r="H218" s="3"/>
      <c r="I218" s="3"/>
      <c r="J218" s="3"/>
    </row>
    <row r="219" spans="1:10" ht="15">
      <c r="A219" s="3"/>
      <c r="B219" s="3"/>
      <c r="C219" s="3"/>
      <c r="D219" s="3"/>
      <c r="E219" s="3"/>
      <c r="F219" s="3"/>
      <c r="G219" s="3"/>
      <c r="H219" s="3"/>
      <c r="I219" s="3"/>
      <c r="J219" s="3"/>
    </row>
    <row r="220" spans="1:10" ht="15">
      <c r="A220" s="3"/>
      <c r="B220" s="3"/>
      <c r="C220" s="3"/>
      <c r="D220" s="3"/>
      <c r="E220" s="3"/>
      <c r="F220" s="3"/>
      <c r="G220" s="3"/>
      <c r="H220" s="3"/>
      <c r="I220" s="3"/>
      <c r="J220" s="3"/>
    </row>
    <row r="221" spans="1:10" ht="15">
      <c r="A221" s="3"/>
      <c r="B221" s="3"/>
      <c r="C221" s="3"/>
      <c r="D221" s="3"/>
      <c r="E221" s="3"/>
      <c r="F221" s="3"/>
      <c r="G221" s="3"/>
      <c r="H221" s="3"/>
      <c r="I221" s="3"/>
      <c r="J221" s="3"/>
    </row>
    <row r="222" spans="1:10" ht="15">
      <c r="A222" s="3"/>
      <c r="B222" s="3"/>
      <c r="C222" s="3"/>
      <c r="D222" s="3"/>
      <c r="E222" s="3"/>
      <c r="F222" s="3"/>
      <c r="G222" s="3"/>
      <c r="H222" s="3"/>
      <c r="I222" s="3"/>
      <c r="J222" s="3"/>
    </row>
    <row r="223" spans="1:10" ht="15">
      <c r="A223" s="3"/>
      <c r="B223" s="3"/>
      <c r="C223" s="3"/>
      <c r="D223" s="3"/>
      <c r="E223" s="3"/>
      <c r="F223" s="3"/>
      <c r="G223" s="3"/>
      <c r="H223" s="3"/>
      <c r="I223" s="3"/>
      <c r="J223" s="3"/>
    </row>
    <row r="224" spans="1:10" ht="15">
      <c r="A224" s="3"/>
      <c r="B224" s="3"/>
      <c r="C224" s="3"/>
      <c r="D224" s="3"/>
      <c r="E224" s="3"/>
      <c r="F224" s="3"/>
      <c r="G224" s="3"/>
      <c r="H224" s="3"/>
      <c r="I224" s="3"/>
      <c r="J224" s="3"/>
    </row>
    <row r="225" spans="1:10" ht="15">
      <c r="A225" s="3"/>
      <c r="B225" s="3"/>
      <c r="C225" s="3"/>
      <c r="D225" s="3"/>
      <c r="E225" s="3"/>
      <c r="F225" s="3"/>
      <c r="G225" s="3"/>
      <c r="H225" s="3"/>
      <c r="I225" s="3"/>
      <c r="J225" s="3"/>
    </row>
    <row r="226" spans="1:10" ht="15">
      <c r="A226" s="3"/>
      <c r="B226" s="3"/>
      <c r="C226" s="3"/>
      <c r="D226" s="3"/>
      <c r="E226" s="3"/>
      <c r="F226" s="3"/>
      <c r="G226" s="3"/>
      <c r="H226" s="3"/>
      <c r="I226" s="3"/>
      <c r="J226" s="3"/>
    </row>
    <row r="227" spans="1:10" ht="15">
      <c r="A227" s="3"/>
      <c r="B227" s="3"/>
      <c r="C227" s="3"/>
      <c r="D227" s="3"/>
      <c r="E227" s="3"/>
      <c r="F227" s="3"/>
      <c r="G227" s="3"/>
      <c r="H227" s="3"/>
      <c r="I227" s="3"/>
      <c r="J227" s="3"/>
    </row>
    <row r="228" spans="1:10" ht="15">
      <c r="A228" s="3"/>
      <c r="B228" s="3"/>
      <c r="C228" s="3"/>
      <c r="D228" s="3"/>
      <c r="E228" s="3"/>
      <c r="F228" s="3"/>
      <c r="G228" s="3"/>
      <c r="H228" s="3"/>
      <c r="I228" s="3"/>
      <c r="J228" s="3"/>
    </row>
    <row r="229" spans="1:10" ht="15">
      <c r="A229" s="3"/>
      <c r="B229" s="3"/>
      <c r="C229" s="3"/>
      <c r="D229" s="3"/>
      <c r="E229" s="3"/>
      <c r="F229" s="3"/>
      <c r="G229" s="3"/>
      <c r="H229" s="3"/>
      <c r="I229" s="3"/>
      <c r="J229" s="3"/>
    </row>
    <row r="230" spans="1:10" ht="15">
      <c r="A230" s="3"/>
      <c r="B230" s="3"/>
      <c r="C230" s="3"/>
      <c r="D230" s="3"/>
      <c r="E230" s="3"/>
      <c r="F230" s="3"/>
      <c r="G230" s="3"/>
      <c r="H230" s="3"/>
      <c r="I230" s="3"/>
      <c r="J230" s="3"/>
    </row>
    <row r="231" spans="1:10" ht="15">
      <c r="A231" s="3"/>
      <c r="B231" s="3"/>
      <c r="C231" s="3"/>
      <c r="D231" s="3"/>
      <c r="E231" s="3"/>
      <c r="F231" s="3"/>
      <c r="G231" s="3"/>
      <c r="H231" s="3"/>
      <c r="I231" s="3"/>
      <c r="J231" s="3"/>
    </row>
    <row r="232" spans="1:10" ht="15">
      <c r="A232" s="3"/>
      <c r="B232" s="3"/>
      <c r="C232" s="3"/>
      <c r="D232" s="3"/>
      <c r="E232" s="3"/>
      <c r="F232" s="3"/>
      <c r="G232" s="3"/>
      <c r="H232" s="3"/>
      <c r="I232" s="3"/>
      <c r="J232" s="3"/>
    </row>
    <row r="233" spans="1:10" ht="15">
      <c r="A233" s="3"/>
      <c r="B233" s="3"/>
      <c r="C233" s="3"/>
      <c r="D233" s="3"/>
      <c r="E233" s="3"/>
      <c r="F233" s="3"/>
      <c r="G233" s="3"/>
      <c r="H233" s="3"/>
      <c r="I233" s="3"/>
      <c r="J233" s="3"/>
    </row>
    <row r="234" spans="1:10" ht="15">
      <c r="A234" s="3"/>
      <c r="B234" s="3"/>
      <c r="C234" s="3"/>
      <c r="D234" s="3"/>
      <c r="E234" s="3"/>
      <c r="F234" s="3"/>
      <c r="G234" s="3"/>
      <c r="H234" s="3"/>
      <c r="I234" s="3"/>
      <c r="J234" s="3"/>
    </row>
    <row r="235" spans="1:10" ht="15">
      <c r="A235" s="3"/>
      <c r="B235" s="3"/>
      <c r="C235" s="3"/>
      <c r="D235" s="3"/>
      <c r="E235" s="3"/>
      <c r="F235" s="3"/>
      <c r="G235" s="3"/>
      <c r="H235" s="3"/>
      <c r="I235" s="3"/>
      <c r="J235" s="3"/>
    </row>
    <row r="236" spans="1:10" ht="15">
      <c r="A236" s="3"/>
      <c r="B236" s="3"/>
      <c r="C236" s="3"/>
      <c r="D236" s="3"/>
      <c r="E236" s="3"/>
      <c r="F236" s="3"/>
      <c r="G236" s="3"/>
      <c r="H236" s="3"/>
      <c r="I236" s="3"/>
      <c r="J236" s="3"/>
    </row>
    <row r="237" spans="1:10" ht="15">
      <c r="A237" s="3"/>
      <c r="B237" s="3"/>
      <c r="C237" s="3"/>
      <c r="D237" s="3"/>
      <c r="E237" s="3"/>
      <c r="F237" s="3"/>
      <c r="G237" s="3"/>
      <c r="H237" s="3"/>
      <c r="I237" s="3"/>
      <c r="J237" s="3"/>
    </row>
    <row r="238" spans="1:10" ht="15">
      <c r="A238" s="3"/>
      <c r="B238" s="3"/>
      <c r="C238" s="3"/>
      <c r="D238" s="3"/>
      <c r="E238" s="3"/>
      <c r="F238" s="3"/>
      <c r="G238" s="3"/>
      <c r="H238" s="3"/>
      <c r="I238" s="3"/>
      <c r="J238" s="3"/>
    </row>
    <row r="239" spans="1:10" ht="15">
      <c r="A239" s="3"/>
      <c r="B239" s="3"/>
      <c r="C239" s="3"/>
      <c r="D239" s="3"/>
      <c r="E239" s="3"/>
      <c r="F239" s="3"/>
      <c r="G239" s="3"/>
      <c r="H239" s="3"/>
      <c r="I239" s="3"/>
      <c r="J239" s="3"/>
    </row>
    <row r="240" spans="1:10" ht="15">
      <c r="A240" s="3"/>
      <c r="B240" s="3"/>
      <c r="C240" s="3"/>
      <c r="D240" s="3"/>
      <c r="E240" s="3"/>
      <c r="F240" s="3"/>
      <c r="G240" s="3"/>
      <c r="H240" s="3"/>
      <c r="I240" s="3"/>
      <c r="J240" s="3"/>
    </row>
    <row r="241" spans="1:10" ht="15">
      <c r="A241" s="3"/>
      <c r="B241" s="3"/>
      <c r="C241" s="3"/>
      <c r="D241" s="3"/>
      <c r="E241" s="3"/>
      <c r="F241" s="3"/>
      <c r="G241" s="3"/>
      <c r="H241" s="3"/>
      <c r="I241" s="3"/>
      <c r="J241" s="3"/>
    </row>
    <row r="242" spans="1:10" ht="15">
      <c r="A242" s="3"/>
      <c r="B242" s="3"/>
      <c r="C242" s="3"/>
      <c r="D242" s="3"/>
      <c r="E242" s="3"/>
      <c r="F242" s="3"/>
      <c r="G242" s="3"/>
      <c r="H242" s="3"/>
      <c r="I242" s="3"/>
      <c r="J242" s="3"/>
    </row>
    <row r="243" spans="1:10" ht="15">
      <c r="A243" s="3"/>
      <c r="B243" s="3"/>
      <c r="C243" s="3"/>
      <c r="D243" s="3"/>
      <c r="E243" s="3"/>
      <c r="F243" s="3"/>
      <c r="G243" s="3"/>
      <c r="H243" s="3"/>
      <c r="I243" s="3"/>
      <c r="J243" s="3"/>
    </row>
    <row r="244" spans="1:10" ht="15">
      <c r="A244" s="3"/>
      <c r="B244" s="3"/>
      <c r="C244" s="3"/>
      <c r="D244" s="3"/>
      <c r="E244" s="3"/>
      <c r="F244" s="3"/>
      <c r="G244" s="3"/>
      <c r="H244" s="3"/>
      <c r="I244" s="3"/>
      <c r="J244" s="3"/>
    </row>
    <row r="245" spans="1:10" ht="15">
      <c r="A245" s="3"/>
      <c r="B245" s="3"/>
      <c r="C245" s="3"/>
      <c r="D245" s="3"/>
      <c r="E245" s="3"/>
      <c r="F245" s="3"/>
      <c r="G245" s="3"/>
      <c r="H245" s="3"/>
      <c r="I245" s="3"/>
      <c r="J245" s="3"/>
    </row>
    <row r="246" spans="1:10" ht="15">
      <c r="A246" s="3"/>
      <c r="B246" s="3"/>
      <c r="C246" s="3"/>
      <c r="D246" s="3"/>
      <c r="E246" s="3"/>
      <c r="F246" s="3"/>
      <c r="G246" s="3"/>
      <c r="H246" s="3"/>
      <c r="I246" s="3"/>
      <c r="J246" s="3"/>
    </row>
    <row r="247" spans="1:10" ht="15">
      <c r="A247" s="3"/>
      <c r="B247" s="3"/>
      <c r="C247" s="3"/>
      <c r="D247" s="3"/>
      <c r="E247" s="3"/>
      <c r="F247" s="3"/>
      <c r="G247" s="3"/>
      <c r="H247" s="3"/>
      <c r="I247" s="3"/>
      <c r="J247" s="3"/>
    </row>
    <row r="248" spans="1:10" ht="15">
      <c r="A248" s="3"/>
      <c r="B248" s="3"/>
      <c r="C248" s="3"/>
      <c r="D248" s="3"/>
      <c r="E248" s="3"/>
      <c r="F248" s="3"/>
      <c r="G248" s="3"/>
      <c r="H248" s="3"/>
      <c r="I248" s="3"/>
      <c r="J248" s="3"/>
    </row>
    <row r="249" spans="1:10" ht="15">
      <c r="A249" s="3"/>
      <c r="B249" s="3"/>
      <c r="C249" s="3"/>
      <c r="D249" s="3"/>
      <c r="E249" s="3"/>
      <c r="F249" s="3"/>
      <c r="G249" s="3"/>
      <c r="H249" s="3"/>
      <c r="I249" s="3"/>
      <c r="J249" s="3"/>
    </row>
    <row r="250" spans="1:10" ht="15">
      <c r="A250" s="3"/>
      <c r="B250" s="3"/>
      <c r="C250" s="3"/>
      <c r="D250" s="3"/>
      <c r="E250" s="3"/>
      <c r="F250" s="3"/>
      <c r="G250" s="3"/>
      <c r="H250" s="3"/>
      <c r="I250" s="3"/>
      <c r="J250" s="3"/>
    </row>
    <row r="251" spans="1:10" ht="15">
      <c r="A251" s="3"/>
      <c r="B251" s="3"/>
      <c r="C251" s="3"/>
      <c r="D251" s="3"/>
      <c r="E251" s="3"/>
      <c r="F251" s="3"/>
      <c r="G251" s="3"/>
      <c r="H251" s="3"/>
      <c r="I251" s="3"/>
      <c r="J251" s="3"/>
    </row>
    <row r="252" spans="1:10" ht="15">
      <c r="A252" s="3"/>
      <c r="B252" s="3"/>
      <c r="C252" s="3"/>
      <c r="D252" s="3"/>
      <c r="E252" s="3"/>
      <c r="F252" s="3"/>
      <c r="G252" s="3"/>
      <c r="H252" s="3"/>
      <c r="I252" s="3"/>
      <c r="J252" s="3"/>
    </row>
    <row r="253" spans="1:10" ht="15">
      <c r="A253" s="3"/>
      <c r="B253" s="3"/>
      <c r="C253" s="3"/>
      <c r="D253" s="3"/>
      <c r="E253" s="3"/>
      <c r="F253" s="3"/>
      <c r="G253" s="3"/>
      <c r="H253" s="3"/>
      <c r="I253" s="3"/>
      <c r="J253" s="3"/>
    </row>
    <row r="254" spans="1:10" ht="15">
      <c r="A254" s="3"/>
      <c r="B254" s="3"/>
      <c r="C254" s="3"/>
      <c r="D254" s="3"/>
      <c r="E254" s="3"/>
      <c r="F254" s="3"/>
      <c r="G254" s="3"/>
      <c r="H254" s="3"/>
      <c r="I254" s="3"/>
      <c r="J254" s="3"/>
    </row>
    <row r="255" spans="1:10" ht="15">
      <c r="A255" s="3"/>
      <c r="B255" s="3"/>
      <c r="C255" s="3"/>
      <c r="D255" s="3"/>
      <c r="E255" s="3"/>
      <c r="F255" s="3"/>
      <c r="G255" s="3"/>
      <c r="H255" s="3"/>
      <c r="I255" s="3"/>
      <c r="J255" s="3"/>
    </row>
    <row r="256" spans="1:10" ht="15">
      <c r="A256" s="3"/>
      <c r="B256" s="3"/>
      <c r="C256" s="3"/>
      <c r="D256" s="3"/>
      <c r="E256" s="3"/>
      <c r="F256" s="3"/>
      <c r="G256" s="3"/>
      <c r="H256" s="3"/>
      <c r="I256" s="3"/>
      <c r="J256" s="3"/>
    </row>
    <row r="257" spans="1:10" ht="15">
      <c r="A257" s="3"/>
      <c r="B257" s="3"/>
      <c r="C257" s="3"/>
      <c r="D257" s="3"/>
      <c r="E257" s="3"/>
      <c r="F257" s="3"/>
      <c r="G257" s="3"/>
      <c r="H257" s="3"/>
      <c r="I257" s="3"/>
      <c r="J257" s="3"/>
    </row>
    <row r="258" spans="1:10" ht="15">
      <c r="A258" s="3"/>
      <c r="B258" s="3"/>
      <c r="C258" s="3"/>
      <c r="D258" s="3"/>
      <c r="E258" s="3"/>
      <c r="F258" s="3"/>
      <c r="G258" s="3"/>
      <c r="H258" s="3"/>
      <c r="I258" s="3"/>
      <c r="J258" s="3"/>
    </row>
    <row r="259" spans="1:10" ht="15">
      <c r="A259" s="3"/>
      <c r="B259" s="3"/>
      <c r="C259" s="3"/>
      <c r="D259" s="3"/>
      <c r="E259" s="3"/>
      <c r="F259" s="3"/>
      <c r="G259" s="3"/>
      <c r="H259" s="3"/>
      <c r="I259" s="3"/>
      <c r="J259" s="3"/>
    </row>
    <row r="260" spans="1:10" ht="15">
      <c r="A260" s="3"/>
      <c r="B260" s="3"/>
      <c r="C260" s="3"/>
      <c r="D260" s="3"/>
      <c r="E260" s="3"/>
      <c r="F260" s="3"/>
      <c r="G260" s="3"/>
      <c r="H260" s="3"/>
      <c r="I260" s="3"/>
      <c r="J260" s="3"/>
    </row>
    <row r="261" spans="1:10" ht="15">
      <c r="A261" s="3"/>
      <c r="B261" s="3"/>
      <c r="C261" s="3"/>
      <c r="D261" s="3"/>
      <c r="E261" s="3"/>
      <c r="F261" s="3"/>
      <c r="G261" s="3"/>
      <c r="H261" s="3"/>
      <c r="I261" s="3"/>
      <c r="J261" s="3"/>
    </row>
    <row r="262" spans="1:10" ht="15">
      <c r="A262" s="3"/>
      <c r="B262" s="3"/>
      <c r="C262" s="3"/>
      <c r="D262" s="3"/>
      <c r="E262" s="3"/>
      <c r="F262" s="3"/>
      <c r="G262" s="3"/>
      <c r="H262" s="3"/>
      <c r="I262" s="3"/>
      <c r="J262" s="3"/>
    </row>
    <row r="263" spans="1:10" ht="15">
      <c r="A263" s="3"/>
      <c r="B263" s="3"/>
      <c r="C263" s="3"/>
      <c r="D263" s="3"/>
      <c r="E263" s="3"/>
      <c r="F263" s="3"/>
      <c r="G263" s="3"/>
      <c r="H263" s="3"/>
      <c r="I263" s="3"/>
      <c r="J263" s="3"/>
    </row>
    <row r="264" spans="1:10" ht="15">
      <c r="A264" s="3"/>
      <c r="B264" s="3"/>
      <c r="C264" s="3"/>
      <c r="D264" s="3"/>
      <c r="E264" s="3"/>
      <c r="F264" s="3"/>
      <c r="G264" s="3"/>
      <c r="H264" s="3"/>
      <c r="I264" s="3"/>
      <c r="J264" s="3"/>
    </row>
    <row r="265" spans="1:10" ht="15">
      <c r="A265" s="3"/>
      <c r="B265" s="3"/>
      <c r="C265" s="3"/>
      <c r="D265" s="3"/>
      <c r="E265" s="3"/>
      <c r="F265" s="3"/>
      <c r="G265" s="3"/>
      <c r="H265" s="3"/>
      <c r="I265" s="3"/>
      <c r="J265" s="3"/>
    </row>
  </sheetData>
  <mergeCells count="4">
    <mergeCell ref="H9:I9"/>
    <mergeCell ref="E9:F9"/>
    <mergeCell ref="E48:F48"/>
    <mergeCell ref="H48:I48"/>
  </mergeCells>
  <printOptions/>
  <pageMargins left="0.7086614173228347" right="0.35433070866141736" top="0.7874015748031497" bottom="0.3937007874015748" header="0.5118110236220472" footer="0.5118110236220472"/>
  <pageSetup horizontalDpi="300" verticalDpi="300" orientation="portrait" paperSize="9" scale="95" r:id="rId1"/>
  <headerFooter alignWithMargins="0">
    <oddFooter>&amp;L&amp;"Times New Roman,Bold Italic"&amp;8c:\&amp;F.xls  &amp;D  &amp;T&amp;C&amp;"Times New Roman,Bold Italic"&amp;8&amp;A&amp;R&amp;"Times New Roman,Bold Italic"&amp;8Page  &amp;P  of  &amp;N</oddFooter>
  </headerFooter>
  <rowBreaks count="2" manualBreakCount="2">
    <brk id="47" max="255" man="1"/>
    <brk id="65" max="255" man="1"/>
  </rowBreaks>
</worksheet>
</file>

<file path=xl/worksheets/sheet2.xml><?xml version="1.0" encoding="utf-8"?>
<worksheet xmlns="http://schemas.openxmlformats.org/spreadsheetml/2006/main" xmlns:r="http://schemas.openxmlformats.org/officeDocument/2006/relationships">
  <dimension ref="A1:P523"/>
  <sheetViews>
    <sheetView zoomScale="75" zoomScaleNormal="75" workbookViewId="0" topLeftCell="A247">
      <selection activeCell="B271" sqref="B271"/>
    </sheetView>
  </sheetViews>
  <sheetFormatPr defaultColWidth="8.88671875" defaultRowHeight="15"/>
  <cols>
    <col min="1" max="1" width="3.6640625" style="0" customWidth="1"/>
    <col min="2" max="2" width="4.5546875" style="0" customWidth="1"/>
    <col min="3" max="3" width="32.77734375" style="0" customWidth="1"/>
    <col min="4" max="4" width="9.6640625" style="0" bestFit="1" customWidth="1"/>
    <col min="5" max="5" width="8.6640625" style="0" customWidth="1"/>
    <col min="6" max="6" width="8.5546875" style="0" customWidth="1"/>
    <col min="7" max="7" width="7.3359375" style="0" customWidth="1"/>
    <col min="8" max="8" width="13.10546875" style="0" customWidth="1"/>
  </cols>
  <sheetData>
    <row r="1" spans="1:7" ht="15">
      <c r="A1" s="153" t="s">
        <v>33</v>
      </c>
      <c r="B1" s="153"/>
      <c r="C1" s="153"/>
      <c r="D1" s="153"/>
      <c r="E1" s="153"/>
      <c r="F1" s="153"/>
      <c r="G1" s="153"/>
    </row>
    <row r="2" spans="1:7" ht="15">
      <c r="A2" s="172" t="s">
        <v>34</v>
      </c>
      <c r="B2" s="172"/>
      <c r="C2" s="172"/>
      <c r="D2" s="172"/>
      <c r="E2" s="172"/>
      <c r="F2" s="172"/>
      <c r="G2" s="172"/>
    </row>
    <row r="3" spans="1:7" ht="15">
      <c r="A3" s="172" t="s">
        <v>35</v>
      </c>
      <c r="B3" s="172"/>
      <c r="C3" s="172"/>
      <c r="D3" s="172"/>
      <c r="E3" s="172"/>
      <c r="F3" s="172"/>
      <c r="G3" s="172"/>
    </row>
    <row r="4" ht="15">
      <c r="A4" s="23"/>
    </row>
    <row r="5" spans="1:7" ht="15">
      <c r="A5" s="168" t="s">
        <v>174</v>
      </c>
      <c r="B5" s="168"/>
      <c r="C5" s="168"/>
      <c r="D5" s="168"/>
      <c r="E5" s="168"/>
      <c r="F5" s="168"/>
      <c r="G5" s="168"/>
    </row>
    <row r="6" spans="1:7" ht="15">
      <c r="A6" s="168" t="s">
        <v>210</v>
      </c>
      <c r="B6" s="168"/>
      <c r="C6" s="168"/>
      <c r="D6" s="168"/>
      <c r="E6" s="168"/>
      <c r="F6" s="168"/>
      <c r="G6" s="168"/>
    </row>
    <row r="7" spans="1:2" ht="15">
      <c r="A7" s="28"/>
      <c r="B7" s="28"/>
    </row>
    <row r="8" spans="1:2" ht="15">
      <c r="A8" s="171" t="s">
        <v>140</v>
      </c>
      <c r="B8" s="171"/>
    </row>
    <row r="9" spans="1:3" ht="21" customHeight="1">
      <c r="A9" s="54">
        <v>1</v>
      </c>
      <c r="B9" s="55" t="s">
        <v>151</v>
      </c>
      <c r="C9" s="4"/>
    </row>
    <row r="10" spans="1:7" ht="15" customHeight="1">
      <c r="A10" s="54"/>
      <c r="B10" s="158" t="s">
        <v>241</v>
      </c>
      <c r="C10" s="157"/>
      <c r="D10" s="157"/>
      <c r="E10" s="157"/>
      <c r="F10" s="157"/>
      <c r="G10" s="157"/>
    </row>
    <row r="11" spans="1:7" ht="12" customHeight="1">
      <c r="A11" s="54"/>
      <c r="B11" s="157"/>
      <c r="C11" s="157"/>
      <c r="D11" s="157"/>
      <c r="E11" s="157"/>
      <c r="F11" s="157"/>
      <c r="G11" s="157"/>
    </row>
    <row r="12" spans="1:7" ht="12" customHeight="1">
      <c r="A12" s="54"/>
      <c r="B12" s="157"/>
      <c r="C12" s="157"/>
      <c r="D12" s="157"/>
      <c r="E12" s="157"/>
      <c r="F12" s="157"/>
      <c r="G12" s="157"/>
    </row>
    <row r="13" spans="1:6" ht="12.75" customHeight="1">
      <c r="A13" s="51"/>
      <c r="B13" s="23"/>
      <c r="D13" s="22"/>
      <c r="E13" s="22"/>
      <c r="F13" s="22"/>
    </row>
    <row r="14" spans="1:6" ht="12.75" customHeight="1">
      <c r="A14" s="54">
        <v>2</v>
      </c>
      <c r="B14" s="55" t="s">
        <v>218</v>
      </c>
      <c r="C14" s="4"/>
      <c r="D14" s="22"/>
      <c r="E14" s="36" t="s">
        <v>27</v>
      </c>
      <c r="F14" s="22"/>
    </row>
    <row r="15" spans="1:4" ht="12.75" customHeight="1">
      <c r="A15" s="51"/>
      <c r="B15" s="136" t="s">
        <v>12</v>
      </c>
      <c r="D15" s="22"/>
    </row>
    <row r="16" spans="1:5" ht="12.75" customHeight="1">
      <c r="A16" s="51"/>
      <c r="B16" s="23"/>
      <c r="D16" s="22"/>
      <c r="E16" s="105" t="s">
        <v>220</v>
      </c>
    </row>
    <row r="17" spans="1:5" ht="12.75" customHeight="1">
      <c r="A17" s="51"/>
      <c r="B17" s="23"/>
      <c r="D17" s="22"/>
      <c r="E17" s="105" t="s">
        <v>219</v>
      </c>
    </row>
    <row r="18" spans="1:5" ht="12.75" customHeight="1" thickBot="1">
      <c r="A18" s="51"/>
      <c r="B18" s="23"/>
      <c r="D18" s="22"/>
      <c r="E18" s="52" t="s">
        <v>102</v>
      </c>
    </row>
    <row r="19" spans="1:5" ht="12.75" customHeight="1" thickTop="1">
      <c r="A19" s="51"/>
      <c r="B19" s="105" t="s">
        <v>72</v>
      </c>
      <c r="C19" s="23" t="s">
        <v>166</v>
      </c>
      <c r="D19" s="23"/>
      <c r="E19" s="22"/>
    </row>
    <row r="20" spans="1:5" ht="12.75" customHeight="1">
      <c r="A20" s="51"/>
      <c r="B20" s="105"/>
      <c r="C20" s="23" t="s">
        <v>167</v>
      </c>
      <c r="D20" s="22"/>
      <c r="E20" s="23">
        <v>778</v>
      </c>
    </row>
    <row r="21" spans="1:5" ht="12.75" customHeight="1">
      <c r="A21" s="51"/>
      <c r="B21" s="105"/>
      <c r="C21" s="23" t="s">
        <v>168</v>
      </c>
      <c r="D21" s="22"/>
      <c r="E21" s="23">
        <v>-824</v>
      </c>
    </row>
    <row r="22" spans="1:5" ht="6" customHeight="1">
      <c r="A22" s="51"/>
      <c r="B22" s="105"/>
      <c r="C22" s="23"/>
      <c r="D22" s="22"/>
      <c r="E22" s="23"/>
    </row>
    <row r="23" spans="1:5" ht="12.75" customHeight="1">
      <c r="A23" s="51"/>
      <c r="B23" s="105" t="s">
        <v>75</v>
      </c>
      <c r="C23" s="23" t="s">
        <v>169</v>
      </c>
      <c r="D23" s="22"/>
      <c r="E23" s="23"/>
    </row>
    <row r="24" spans="1:5" ht="12.75" customHeight="1">
      <c r="A24" s="51"/>
      <c r="B24" s="105" t="s">
        <v>27</v>
      </c>
      <c r="C24" s="23" t="s">
        <v>167</v>
      </c>
      <c r="D24" s="22"/>
      <c r="E24" s="23">
        <v>500</v>
      </c>
    </row>
    <row r="25" spans="1:5" ht="12.75" customHeight="1">
      <c r="A25" s="51"/>
      <c r="B25" s="105"/>
      <c r="C25" s="23" t="s">
        <v>168</v>
      </c>
      <c r="D25" s="22"/>
      <c r="E25" s="23">
        <v>29</v>
      </c>
    </row>
    <row r="26" spans="1:5" ht="6" customHeight="1">
      <c r="A26" s="51"/>
      <c r="B26" s="105"/>
      <c r="C26" s="23"/>
      <c r="D26" s="22"/>
      <c r="E26" s="23"/>
    </row>
    <row r="27" spans="1:5" ht="12.75" customHeight="1">
      <c r="A27" s="51"/>
      <c r="B27" s="105" t="s">
        <v>84</v>
      </c>
      <c r="C27" s="23" t="s">
        <v>170</v>
      </c>
      <c r="D27" s="22"/>
      <c r="E27" s="23">
        <v>-1949</v>
      </c>
    </row>
    <row r="28" spans="1:5" ht="6" customHeight="1">
      <c r="A28" s="51"/>
      <c r="B28" s="105"/>
      <c r="C28" s="23"/>
      <c r="D28" s="22"/>
      <c r="E28" s="23"/>
    </row>
    <row r="29" spans="1:5" ht="12.75" customHeight="1">
      <c r="A29" s="51"/>
      <c r="B29" s="105" t="s">
        <v>171</v>
      </c>
      <c r="C29" s="23" t="s">
        <v>172</v>
      </c>
      <c r="D29" s="22"/>
      <c r="E29" s="23">
        <v>-750</v>
      </c>
    </row>
    <row r="30" spans="1:5" ht="15" customHeight="1" thickBot="1">
      <c r="A30" s="51"/>
      <c r="B30" s="105"/>
      <c r="C30" s="23"/>
      <c r="D30" s="22"/>
      <c r="E30" s="118">
        <f>SUM(E20:E29)</f>
        <v>-2216</v>
      </c>
    </row>
    <row r="31" spans="1:5" ht="12.75" customHeight="1">
      <c r="A31" s="51"/>
      <c r="B31" s="23"/>
      <c r="C31" s="23"/>
      <c r="D31" s="22"/>
      <c r="E31" s="22"/>
    </row>
    <row r="32" spans="1:6" ht="12.75" customHeight="1">
      <c r="A32" s="54">
        <v>3</v>
      </c>
      <c r="B32" s="55" t="s">
        <v>152</v>
      </c>
      <c r="C32" s="4"/>
      <c r="D32" s="22"/>
      <c r="E32" s="22"/>
      <c r="F32" s="22"/>
    </row>
    <row r="33" spans="1:6" ht="12.75" customHeight="1">
      <c r="A33" s="51"/>
      <c r="B33" s="136" t="s">
        <v>13</v>
      </c>
      <c r="D33" s="22"/>
      <c r="E33" s="22"/>
      <c r="F33" s="22"/>
    </row>
    <row r="34" spans="1:6" ht="12.75" customHeight="1">
      <c r="A34" s="51"/>
      <c r="B34" s="23"/>
      <c r="D34" s="22"/>
      <c r="E34" s="22"/>
      <c r="F34" s="22"/>
    </row>
    <row r="35" spans="1:6" ht="12.75" customHeight="1">
      <c r="A35" s="54">
        <v>4</v>
      </c>
      <c r="B35" s="55" t="s">
        <v>28</v>
      </c>
      <c r="C35" s="4"/>
      <c r="D35" s="22"/>
      <c r="E35" s="22"/>
      <c r="F35" s="22"/>
    </row>
    <row r="36" spans="1:16" ht="12.75" customHeight="1">
      <c r="A36" s="54"/>
      <c r="B36" s="159" t="s">
        <v>207</v>
      </c>
      <c r="C36" s="159"/>
      <c r="D36" s="159"/>
      <c r="E36" s="159"/>
      <c r="F36" s="159"/>
      <c r="G36" s="159"/>
      <c r="H36" s="80"/>
      <c r="I36" s="80"/>
      <c r="J36" s="80"/>
      <c r="K36" s="80"/>
      <c r="L36" s="80"/>
      <c r="M36" s="80"/>
      <c r="N36" s="80"/>
      <c r="O36" s="80"/>
      <c r="P36" s="80"/>
    </row>
    <row r="37" spans="1:16" ht="12.75" customHeight="1">
      <c r="A37" s="54"/>
      <c r="B37" s="159"/>
      <c r="C37" s="159"/>
      <c r="D37" s="159"/>
      <c r="E37" s="159"/>
      <c r="F37" s="159"/>
      <c r="G37" s="159"/>
      <c r="H37" s="80"/>
      <c r="I37" s="80"/>
      <c r="J37" s="80"/>
      <c r="K37" s="80"/>
      <c r="L37" s="80"/>
      <c r="M37" s="80"/>
      <c r="N37" s="80"/>
      <c r="O37" s="80"/>
      <c r="P37" s="80"/>
    </row>
    <row r="38" spans="1:16" ht="12.75" customHeight="1">
      <c r="A38" s="54"/>
      <c r="B38" s="159"/>
      <c r="C38" s="159"/>
      <c r="D38" s="159"/>
      <c r="E38" s="159"/>
      <c r="F38" s="159"/>
      <c r="G38" s="159"/>
      <c r="H38" s="80"/>
      <c r="I38" s="80"/>
      <c r="J38" s="80"/>
      <c r="K38" s="80"/>
      <c r="L38" s="80"/>
      <c r="M38" s="80"/>
      <c r="N38" s="80"/>
      <c r="O38" s="80"/>
      <c r="P38" s="80"/>
    </row>
    <row r="39" spans="1:16" ht="21" customHeight="1" thickBot="1">
      <c r="A39" s="54"/>
      <c r="B39" s="80"/>
      <c r="C39" s="80"/>
      <c r="D39" s="80"/>
      <c r="E39" s="52" t="s">
        <v>102</v>
      </c>
      <c r="F39" s="80"/>
      <c r="G39" s="80"/>
      <c r="H39" s="80"/>
      <c r="I39" s="80"/>
      <c r="J39" s="80"/>
      <c r="K39" s="80"/>
      <c r="L39" s="80"/>
      <c r="M39" s="80"/>
      <c r="N39" s="80"/>
      <c r="O39" s="80"/>
      <c r="P39" s="80"/>
    </row>
    <row r="40" spans="1:16" ht="18" customHeight="1" thickTop="1">
      <c r="A40" s="54"/>
      <c r="B40" s="80"/>
      <c r="C40" s="137" t="s">
        <v>242</v>
      </c>
      <c r="D40" s="80"/>
      <c r="E40" s="80">
        <f>(+'[1]PL'!$DI$144+'[1]PL'!$DI$145)/1000</f>
        <v>-75.19110417</v>
      </c>
      <c r="F40" s="80"/>
      <c r="G40" s="80"/>
      <c r="H40" s="80"/>
      <c r="I40" s="80"/>
      <c r="J40" s="80"/>
      <c r="K40" s="80"/>
      <c r="L40" s="80"/>
      <c r="M40" s="80"/>
      <c r="N40" s="80"/>
      <c r="O40" s="80"/>
      <c r="P40" s="80"/>
    </row>
    <row r="41" spans="1:16" ht="12.75" customHeight="1">
      <c r="A41" s="54"/>
      <c r="B41" s="80"/>
      <c r="C41" s="80" t="s">
        <v>209</v>
      </c>
      <c r="D41" s="80"/>
      <c r="E41" s="80">
        <f>+'[1]PL'!$DI$146/1000</f>
        <v>-1826.179965</v>
      </c>
      <c r="F41" s="80"/>
      <c r="G41" s="80"/>
      <c r="H41" s="80"/>
      <c r="I41" s="80"/>
      <c r="J41" s="80"/>
      <c r="K41" s="80"/>
      <c r="L41" s="80"/>
      <c r="M41" s="80"/>
      <c r="N41" s="80"/>
      <c r="O41" s="80"/>
      <c r="P41" s="80"/>
    </row>
    <row r="42" spans="1:16" ht="12.75" customHeight="1">
      <c r="A42" s="54"/>
      <c r="B42" s="80"/>
      <c r="C42" s="80" t="s">
        <v>208</v>
      </c>
      <c r="D42" s="80"/>
      <c r="E42" s="80">
        <f>+'[1]PL'!$DI$147/1000</f>
        <v>617.31</v>
      </c>
      <c r="F42" s="80"/>
      <c r="G42" s="80"/>
      <c r="H42" s="80"/>
      <c r="I42" s="80"/>
      <c r="J42" s="80"/>
      <c r="K42" s="80"/>
      <c r="L42" s="80"/>
      <c r="M42" s="80"/>
      <c r="N42" s="80"/>
      <c r="O42" s="80"/>
      <c r="P42" s="80"/>
    </row>
    <row r="43" spans="1:16" ht="4.5" customHeight="1">
      <c r="A43" s="54"/>
      <c r="B43" s="80"/>
      <c r="C43" s="80"/>
      <c r="D43" s="80"/>
      <c r="E43" s="80"/>
      <c r="F43" s="80"/>
      <c r="G43" s="80"/>
      <c r="H43" s="80"/>
      <c r="I43" s="80"/>
      <c r="J43" s="80"/>
      <c r="K43" s="80"/>
      <c r="L43" s="80"/>
      <c r="M43" s="80"/>
      <c r="N43" s="80"/>
      <c r="O43" s="80"/>
      <c r="P43" s="80"/>
    </row>
    <row r="44" spans="1:16" ht="15" customHeight="1" thickBot="1">
      <c r="A44" s="54"/>
      <c r="B44" s="80"/>
      <c r="C44" s="80"/>
      <c r="D44" s="80"/>
      <c r="E44" s="102">
        <f>SUM(E40:E43)</f>
        <v>-1284.06106917</v>
      </c>
      <c r="F44" s="80"/>
      <c r="G44" s="80"/>
      <c r="H44" s="80"/>
      <c r="I44" s="80"/>
      <c r="J44" s="80"/>
      <c r="K44" s="80"/>
      <c r="L44" s="80"/>
      <c r="M44" s="80"/>
      <c r="N44" s="80"/>
      <c r="O44" s="80"/>
      <c r="P44" s="80"/>
    </row>
    <row r="45" spans="1:16" ht="12.75" customHeight="1" thickTop="1">
      <c r="A45" s="54"/>
      <c r="B45" s="80"/>
      <c r="C45" s="80"/>
      <c r="D45" s="80"/>
      <c r="E45" s="80"/>
      <c r="F45" s="80"/>
      <c r="G45" s="80"/>
      <c r="H45" s="80"/>
      <c r="I45" s="80"/>
      <c r="J45" s="80"/>
      <c r="K45" s="80"/>
      <c r="L45" s="80"/>
      <c r="M45" s="80"/>
      <c r="N45" s="80"/>
      <c r="O45" s="80"/>
      <c r="P45" s="80"/>
    </row>
    <row r="46" spans="1:6" ht="12.75" customHeight="1">
      <c r="A46" s="54">
        <v>5</v>
      </c>
      <c r="B46" s="55" t="s">
        <v>229</v>
      </c>
      <c r="C46" s="4"/>
      <c r="D46" s="22"/>
      <c r="E46" s="22"/>
      <c r="F46" s="22"/>
    </row>
    <row r="47" spans="1:6" ht="12.75" customHeight="1">
      <c r="A47" s="51"/>
      <c r="B47" s="23" t="s">
        <v>173</v>
      </c>
      <c r="D47" s="22"/>
      <c r="E47" s="22"/>
      <c r="F47" s="22"/>
    </row>
    <row r="48" spans="1:6" ht="12.75" customHeight="1">
      <c r="A48" s="51"/>
      <c r="B48" s="23"/>
      <c r="D48" s="22"/>
      <c r="E48" s="22"/>
      <c r="F48" s="22"/>
    </row>
    <row r="49" spans="1:6" ht="12.75" customHeight="1">
      <c r="A49" s="54">
        <v>6</v>
      </c>
      <c r="B49" s="55" t="s">
        <v>153</v>
      </c>
      <c r="C49" s="4"/>
      <c r="D49" s="22"/>
      <c r="E49" s="22"/>
      <c r="F49" s="22"/>
    </row>
    <row r="50" spans="1:6" ht="12.75" customHeight="1">
      <c r="A50" s="51"/>
      <c r="B50" s="23" t="s">
        <v>231</v>
      </c>
      <c r="D50" s="22"/>
      <c r="E50" s="22"/>
      <c r="F50" s="22"/>
    </row>
    <row r="51" spans="1:6" ht="12.75" customHeight="1">
      <c r="A51" s="51"/>
      <c r="B51" s="21"/>
      <c r="D51" s="22"/>
      <c r="E51" s="22"/>
      <c r="F51" s="22"/>
    </row>
    <row r="52" spans="1:6" ht="12.75" customHeight="1">
      <c r="A52" s="54">
        <v>7</v>
      </c>
      <c r="B52" s="55" t="s">
        <v>154</v>
      </c>
      <c r="D52" s="22"/>
      <c r="E52" s="22"/>
      <c r="F52" s="22"/>
    </row>
    <row r="53" spans="1:6" ht="12.75" customHeight="1">
      <c r="A53" s="54"/>
      <c r="B53" s="100" t="s">
        <v>48</v>
      </c>
      <c r="C53" s="137" t="s">
        <v>14</v>
      </c>
      <c r="D53" s="23"/>
      <c r="E53" s="23"/>
      <c r="F53" s="22"/>
    </row>
    <row r="54" spans="1:6" ht="12.75" customHeight="1">
      <c r="A54" s="54"/>
      <c r="B54" s="55"/>
      <c r="C54" s="23"/>
      <c r="D54" s="23"/>
      <c r="E54" s="23"/>
      <c r="F54" s="22"/>
    </row>
    <row r="55" spans="1:6" ht="12.75" customHeight="1">
      <c r="A55" s="54"/>
      <c r="B55" s="86"/>
      <c r="C55" s="87"/>
      <c r="D55" s="90" t="s">
        <v>211</v>
      </c>
      <c r="E55" s="23"/>
      <c r="F55" s="22"/>
    </row>
    <row r="56" spans="1:6" ht="13.5" customHeight="1">
      <c r="A56" s="54"/>
      <c r="B56" s="81"/>
      <c r="C56" s="71" t="s">
        <v>192</v>
      </c>
      <c r="D56" s="85">
        <v>0</v>
      </c>
      <c r="E56" s="23"/>
      <c r="F56" s="22"/>
    </row>
    <row r="57" spans="1:6" ht="13.5" customHeight="1">
      <c r="A57" s="54"/>
      <c r="B57" s="86"/>
      <c r="C57" s="89" t="s">
        <v>193</v>
      </c>
      <c r="D57" s="89">
        <v>5449798</v>
      </c>
      <c r="E57" s="23"/>
      <c r="F57" s="22"/>
    </row>
    <row r="58" spans="1:6" ht="13.5" customHeight="1">
      <c r="A58" s="54"/>
      <c r="B58" s="81"/>
      <c r="C58" s="82" t="s">
        <v>194</v>
      </c>
      <c r="D58" s="82">
        <v>-45900</v>
      </c>
      <c r="E58" s="23"/>
      <c r="F58" s="22"/>
    </row>
    <row r="59" spans="1:6" ht="2.25" customHeight="1">
      <c r="A59" s="54"/>
      <c r="B59" s="83"/>
      <c r="C59" s="84"/>
      <c r="D59" s="84"/>
      <c r="E59" s="23"/>
      <c r="F59" s="22"/>
    </row>
    <row r="60" spans="1:6" ht="12" customHeight="1">
      <c r="A60" s="54"/>
      <c r="B60" s="88"/>
      <c r="C60" s="71"/>
      <c r="D60" s="71"/>
      <c r="E60" s="23"/>
      <c r="F60" s="22"/>
    </row>
    <row r="61" spans="1:6" ht="12.75" customHeight="1">
      <c r="A61" s="54"/>
      <c r="B61" s="100" t="s">
        <v>49</v>
      </c>
      <c r="C61" s="23" t="s">
        <v>212</v>
      </c>
      <c r="D61" s="23"/>
      <c r="E61" s="23"/>
      <c r="F61" s="22"/>
    </row>
    <row r="62" spans="1:6" ht="12.75" customHeight="1">
      <c r="A62" s="54"/>
      <c r="B62" s="86"/>
      <c r="C62" s="87"/>
      <c r="D62" s="90" t="s">
        <v>211</v>
      </c>
      <c r="E62" s="23"/>
      <c r="F62" s="22"/>
    </row>
    <row r="63" spans="1:6" ht="13.5" customHeight="1">
      <c r="A63" s="54"/>
      <c r="B63" s="81"/>
      <c r="C63" s="71" t="s">
        <v>213</v>
      </c>
      <c r="D63" s="85">
        <v>7992309</v>
      </c>
      <c r="E63" s="23"/>
      <c r="F63" s="22"/>
    </row>
    <row r="64" spans="1:6" ht="13.5" customHeight="1">
      <c r="A64" s="54"/>
      <c r="B64" s="86"/>
      <c r="C64" s="87" t="s">
        <v>214</v>
      </c>
      <c r="D64" s="104">
        <v>7992309</v>
      </c>
      <c r="E64" s="23"/>
      <c r="F64" s="22"/>
    </row>
    <row r="65" spans="1:6" ht="13.5" customHeight="1">
      <c r="A65" s="54"/>
      <c r="B65" s="81"/>
      <c r="C65" s="82" t="s">
        <v>215</v>
      </c>
      <c r="D65" s="82">
        <v>13189785</v>
      </c>
      <c r="E65" s="23"/>
      <c r="F65" s="22"/>
    </row>
    <row r="66" spans="1:6" ht="2.25" customHeight="1">
      <c r="A66" s="51"/>
      <c r="B66" s="83"/>
      <c r="C66" s="84"/>
      <c r="D66" s="84"/>
      <c r="E66" s="23"/>
      <c r="F66" s="22"/>
    </row>
    <row r="67" spans="1:6" ht="12.75" customHeight="1">
      <c r="A67" s="51"/>
      <c r="B67" s="88"/>
      <c r="C67" s="71"/>
      <c r="D67" s="71"/>
      <c r="E67" s="23"/>
      <c r="F67" s="22"/>
    </row>
    <row r="68" spans="1:6" ht="12.75" customHeight="1">
      <c r="A68" s="54">
        <v>8</v>
      </c>
      <c r="B68" s="55" t="s">
        <v>155</v>
      </c>
      <c r="C68" s="4"/>
      <c r="D68" s="22"/>
      <c r="E68" s="22"/>
      <c r="F68" s="22"/>
    </row>
    <row r="69" spans="1:7" ht="12.75" customHeight="1">
      <c r="A69" s="54"/>
      <c r="B69" s="156" t="s">
        <v>243</v>
      </c>
      <c r="C69" s="159"/>
      <c r="D69" s="159"/>
      <c r="E69" s="159"/>
      <c r="F69" s="159"/>
      <c r="G69" s="159"/>
    </row>
    <row r="70" spans="1:7" ht="12.75" customHeight="1">
      <c r="A70" s="54"/>
      <c r="B70" s="159"/>
      <c r="C70" s="159"/>
      <c r="D70" s="159"/>
      <c r="E70" s="159"/>
      <c r="F70" s="159"/>
      <c r="G70" s="159"/>
    </row>
    <row r="71" spans="1:6" ht="12.75" customHeight="1">
      <c r="A71" s="51"/>
      <c r="B71" s="23"/>
      <c r="D71" s="22"/>
      <c r="E71" s="22"/>
      <c r="F71" s="22"/>
    </row>
    <row r="72" spans="1:6" ht="12.75" customHeight="1">
      <c r="A72" s="54">
        <v>9</v>
      </c>
      <c r="B72" s="55" t="s">
        <v>156</v>
      </c>
      <c r="C72" s="4"/>
      <c r="D72" s="22"/>
      <c r="E72" s="22"/>
      <c r="F72" s="22"/>
    </row>
    <row r="73" spans="1:9" ht="12.75" customHeight="1">
      <c r="A73" s="54"/>
      <c r="B73" s="156" t="s">
        <v>251</v>
      </c>
      <c r="C73" s="157"/>
      <c r="D73" s="157"/>
      <c r="E73" s="157"/>
      <c r="F73" s="157"/>
      <c r="G73" s="157"/>
      <c r="H73" s="80"/>
      <c r="I73" s="80"/>
    </row>
    <row r="74" spans="1:9" ht="12" customHeight="1">
      <c r="A74" s="54"/>
      <c r="B74" s="157"/>
      <c r="C74" s="157"/>
      <c r="D74" s="157"/>
      <c r="E74" s="157"/>
      <c r="F74" s="157"/>
      <c r="G74" s="157"/>
      <c r="H74" s="80"/>
      <c r="I74" s="80"/>
    </row>
    <row r="75" spans="1:9" ht="12.75" customHeight="1">
      <c r="A75" s="54"/>
      <c r="B75" s="100"/>
      <c r="C75" s="103"/>
      <c r="D75" s="103"/>
      <c r="E75" s="103"/>
      <c r="F75" s="103"/>
      <c r="G75" s="103"/>
      <c r="H75" s="80"/>
      <c r="I75" s="80"/>
    </row>
    <row r="76" spans="1:9" ht="12.75" customHeight="1">
      <c r="A76" s="54"/>
      <c r="B76" s="100" t="s">
        <v>48</v>
      </c>
      <c r="C76" s="156" t="s">
        <v>5</v>
      </c>
      <c r="D76" s="159"/>
      <c r="E76" s="159"/>
      <c r="F76" s="159"/>
      <c r="G76" s="159"/>
      <c r="H76" s="80"/>
      <c r="I76" s="80"/>
    </row>
    <row r="77" spans="1:9" ht="12.75" customHeight="1">
      <c r="A77" s="54"/>
      <c r="B77" s="80"/>
      <c r="C77" s="159"/>
      <c r="D77" s="159"/>
      <c r="E77" s="159"/>
      <c r="F77" s="159"/>
      <c r="G77" s="159"/>
      <c r="H77" s="80"/>
      <c r="I77" s="80"/>
    </row>
    <row r="78" spans="1:9" ht="12.75" customHeight="1">
      <c r="A78" s="54"/>
      <c r="B78" s="80"/>
      <c r="C78" s="159"/>
      <c r="D78" s="159"/>
      <c r="E78" s="159"/>
      <c r="F78" s="159"/>
      <c r="G78" s="159"/>
      <c r="H78" s="80"/>
      <c r="I78" s="80"/>
    </row>
    <row r="79" spans="1:9" ht="12.75" customHeight="1">
      <c r="A79" s="54"/>
      <c r="B79" s="80"/>
      <c r="C79" s="103"/>
      <c r="D79" s="103"/>
      <c r="E79" s="103"/>
      <c r="F79" s="103"/>
      <c r="G79" s="103"/>
      <c r="H79" s="80"/>
      <c r="I79" s="80"/>
    </row>
    <row r="80" spans="1:9" ht="12.75" customHeight="1">
      <c r="A80" s="54"/>
      <c r="B80" s="100" t="s">
        <v>49</v>
      </c>
      <c r="C80" s="156" t="s">
        <v>0</v>
      </c>
      <c r="D80" s="159"/>
      <c r="E80" s="159"/>
      <c r="F80" s="159"/>
      <c r="G80" s="159"/>
      <c r="H80" s="80"/>
      <c r="I80" s="80"/>
    </row>
    <row r="81" spans="1:9" ht="12.75" customHeight="1">
      <c r="A81" s="54"/>
      <c r="B81" s="80"/>
      <c r="C81" s="159"/>
      <c r="D81" s="159"/>
      <c r="E81" s="159"/>
      <c r="F81" s="159"/>
      <c r="G81" s="159"/>
      <c r="H81" s="80"/>
      <c r="I81" s="80"/>
    </row>
    <row r="82" spans="1:9" ht="12.75" customHeight="1">
      <c r="A82" s="54"/>
      <c r="B82" s="80"/>
      <c r="C82" s="103"/>
      <c r="D82" s="103"/>
      <c r="E82" s="103"/>
      <c r="F82" s="103"/>
      <c r="G82" s="103"/>
      <c r="H82" s="80"/>
      <c r="I82" s="80"/>
    </row>
    <row r="83" spans="1:9" ht="12.75" customHeight="1">
      <c r="A83" s="54"/>
      <c r="B83" s="100" t="s">
        <v>50</v>
      </c>
      <c r="C83" s="80" t="s">
        <v>230</v>
      </c>
      <c r="D83" s="80"/>
      <c r="E83" s="80"/>
      <c r="F83" s="80"/>
      <c r="G83" s="80"/>
      <c r="H83" s="80"/>
      <c r="I83" s="80"/>
    </row>
    <row r="84" spans="1:9" ht="12.75" customHeight="1">
      <c r="A84" s="54"/>
      <c r="B84" s="100"/>
      <c r="C84" s="80"/>
      <c r="D84" s="80"/>
      <c r="E84" s="80"/>
      <c r="F84" s="80"/>
      <c r="G84" s="80"/>
      <c r="H84" s="80"/>
      <c r="I84" s="80"/>
    </row>
    <row r="85" spans="1:9" ht="12.75" customHeight="1">
      <c r="A85" s="54"/>
      <c r="B85" s="156" t="s">
        <v>244</v>
      </c>
      <c r="C85" s="159"/>
      <c r="D85" s="159"/>
      <c r="E85" s="159"/>
      <c r="F85" s="159"/>
      <c r="G85" s="159"/>
      <c r="H85" s="80"/>
      <c r="I85" s="80"/>
    </row>
    <row r="86" spans="1:9" ht="12.75" customHeight="1">
      <c r="A86" s="54"/>
      <c r="B86" s="159"/>
      <c r="C86" s="159"/>
      <c r="D86" s="159"/>
      <c r="E86" s="159"/>
      <c r="F86" s="159"/>
      <c r="G86" s="159"/>
      <c r="H86" s="80"/>
      <c r="I86" s="80"/>
    </row>
    <row r="87" spans="1:9" ht="12.75" customHeight="1">
      <c r="A87" s="54"/>
      <c r="B87" s="100"/>
      <c r="C87" s="80"/>
      <c r="D87" s="80"/>
      <c r="E87" s="80"/>
      <c r="F87" s="80"/>
      <c r="G87" s="80"/>
      <c r="H87" s="80"/>
      <c r="I87" s="80"/>
    </row>
    <row r="88" spans="1:9" ht="16.5" customHeight="1">
      <c r="A88" s="54"/>
      <c r="B88" s="156" t="s">
        <v>15</v>
      </c>
      <c r="C88" s="157"/>
      <c r="D88" s="157"/>
      <c r="E88" s="157"/>
      <c r="F88" s="157"/>
      <c r="G88" s="157"/>
      <c r="H88" s="80"/>
      <c r="I88" s="80"/>
    </row>
    <row r="89" spans="1:9" ht="12.75" customHeight="1">
      <c r="A89" s="54"/>
      <c r="B89" s="157"/>
      <c r="C89" s="157"/>
      <c r="D89" s="157"/>
      <c r="E89" s="157"/>
      <c r="F89" s="157"/>
      <c r="G89" s="157"/>
      <c r="H89" s="80"/>
      <c r="I89" s="80"/>
    </row>
    <row r="90" spans="1:9" ht="12.75" customHeight="1">
      <c r="A90" s="54"/>
      <c r="B90" s="157"/>
      <c r="C90" s="157"/>
      <c r="D90" s="157"/>
      <c r="E90" s="157"/>
      <c r="F90" s="157"/>
      <c r="G90" s="157"/>
      <c r="H90" s="80"/>
      <c r="I90" s="80"/>
    </row>
    <row r="91" spans="1:9" ht="12.75" customHeight="1">
      <c r="A91" s="54"/>
      <c r="B91" s="157"/>
      <c r="C91" s="157"/>
      <c r="D91" s="157"/>
      <c r="E91" s="157"/>
      <c r="F91" s="157"/>
      <c r="G91" s="157"/>
      <c r="H91" s="80"/>
      <c r="I91" s="80"/>
    </row>
    <row r="92" spans="1:9" ht="12.75" customHeight="1">
      <c r="A92" s="54"/>
      <c r="B92" s="157"/>
      <c r="C92" s="157"/>
      <c r="D92" s="157"/>
      <c r="E92" s="157"/>
      <c r="F92" s="157"/>
      <c r="G92" s="157"/>
      <c r="H92" s="80"/>
      <c r="I92" s="80"/>
    </row>
    <row r="93" spans="1:9" ht="12.75" customHeight="1">
      <c r="A93" s="54"/>
      <c r="B93" s="119"/>
      <c r="C93" s="119"/>
      <c r="D93" s="119"/>
      <c r="E93" s="119"/>
      <c r="F93" s="119"/>
      <c r="G93" s="119"/>
      <c r="H93" s="80"/>
      <c r="I93" s="80"/>
    </row>
    <row r="94" spans="1:9" ht="12.75" customHeight="1">
      <c r="A94" s="54"/>
      <c r="B94" s="80"/>
      <c r="C94" s="80"/>
      <c r="D94" s="80"/>
      <c r="E94" s="80"/>
      <c r="F94" s="80"/>
      <c r="G94" s="80"/>
      <c r="H94" s="80"/>
      <c r="I94" s="80"/>
    </row>
    <row r="95" spans="1:6" ht="12.75" customHeight="1">
      <c r="A95" s="54" t="s">
        <v>126</v>
      </c>
      <c r="B95" s="55" t="s">
        <v>157</v>
      </c>
      <c r="C95" s="4"/>
      <c r="D95" s="22"/>
      <c r="E95" s="22"/>
      <c r="F95" s="22"/>
    </row>
    <row r="96" spans="1:7" ht="12.75" customHeight="1">
      <c r="A96" s="54"/>
      <c r="B96" s="156" t="s">
        <v>6</v>
      </c>
      <c r="C96" s="159"/>
      <c r="D96" s="159"/>
      <c r="E96" s="159"/>
      <c r="F96" s="159"/>
      <c r="G96" s="159"/>
    </row>
    <row r="97" spans="1:7" ht="12.75" customHeight="1">
      <c r="A97" s="54"/>
      <c r="B97" s="159"/>
      <c r="C97" s="159"/>
      <c r="D97" s="159"/>
      <c r="E97" s="159"/>
      <c r="F97" s="159"/>
      <c r="G97" s="159"/>
    </row>
    <row r="98" spans="1:6" ht="12.75" customHeight="1">
      <c r="A98" s="51"/>
      <c r="B98" s="23"/>
      <c r="D98" s="22"/>
      <c r="E98" s="22"/>
      <c r="F98" s="22"/>
    </row>
    <row r="99" spans="1:6" ht="12.75" customHeight="1">
      <c r="A99" s="51"/>
      <c r="B99" s="23"/>
      <c r="D99" s="22"/>
      <c r="E99" s="22"/>
      <c r="F99" s="22"/>
    </row>
    <row r="100" spans="1:6" ht="12.75" customHeight="1">
      <c r="A100" s="54" t="s">
        <v>127</v>
      </c>
      <c r="B100" s="55" t="s">
        <v>246</v>
      </c>
      <c r="D100" s="22"/>
      <c r="E100" s="22"/>
      <c r="F100" s="22"/>
    </row>
    <row r="101" spans="1:7" ht="12" customHeight="1">
      <c r="A101" s="54"/>
      <c r="B101" s="100" t="s">
        <v>48</v>
      </c>
      <c r="C101" s="156" t="s">
        <v>245</v>
      </c>
      <c r="D101" s="159"/>
      <c r="E101" s="159"/>
      <c r="F101" s="159"/>
      <c r="G101" s="159"/>
    </row>
    <row r="102" spans="1:7" ht="12.75" customHeight="1">
      <c r="A102" s="54"/>
      <c r="B102" s="80"/>
      <c r="C102" s="159"/>
      <c r="D102" s="159"/>
      <c r="E102" s="159"/>
      <c r="F102" s="159"/>
      <c r="G102" s="159"/>
    </row>
    <row r="103" spans="1:7" ht="12" customHeight="1">
      <c r="A103" s="54"/>
      <c r="B103" s="80"/>
      <c r="C103" s="159"/>
      <c r="D103" s="159"/>
      <c r="E103" s="159"/>
      <c r="F103" s="159"/>
      <c r="G103" s="159"/>
    </row>
    <row r="104" spans="1:7" ht="12" customHeight="1">
      <c r="A104" s="54"/>
      <c r="B104" s="80"/>
      <c r="C104" s="98"/>
      <c r="D104" s="98"/>
      <c r="E104" s="98"/>
      <c r="F104" s="98"/>
      <c r="G104" s="98"/>
    </row>
    <row r="105" spans="1:7" ht="12.75" customHeight="1">
      <c r="A105" s="54"/>
      <c r="B105" s="138" t="s">
        <v>49</v>
      </c>
      <c r="C105" s="156" t="s">
        <v>16</v>
      </c>
      <c r="D105" s="157"/>
      <c r="E105" s="157"/>
      <c r="F105" s="157"/>
      <c r="G105" s="157"/>
    </row>
    <row r="106" spans="1:7" ht="12.75" customHeight="1">
      <c r="A106" s="54"/>
      <c r="B106" s="139"/>
      <c r="C106" s="157"/>
      <c r="D106" s="157"/>
      <c r="E106" s="157"/>
      <c r="F106" s="157"/>
      <c r="G106" s="157"/>
    </row>
    <row r="107" spans="1:7" ht="12.75" customHeight="1">
      <c r="A107" s="54"/>
      <c r="B107" s="139"/>
      <c r="C107" s="157"/>
      <c r="D107" s="157"/>
      <c r="E107" s="157"/>
      <c r="F107" s="157"/>
      <c r="G107" s="157"/>
    </row>
    <row r="108" spans="1:7" ht="12.75" customHeight="1">
      <c r="A108" s="54"/>
      <c r="B108" s="139"/>
      <c r="C108" s="157"/>
      <c r="D108" s="157"/>
      <c r="E108" s="157"/>
      <c r="F108" s="157"/>
      <c r="G108" s="157"/>
    </row>
    <row r="109" spans="1:7" ht="12.75" customHeight="1">
      <c r="A109" s="54"/>
      <c r="B109" s="139"/>
      <c r="C109" s="157"/>
      <c r="D109" s="157"/>
      <c r="E109" s="157"/>
      <c r="F109" s="157"/>
      <c r="G109" s="157"/>
    </row>
    <row r="110" spans="1:7" ht="12.75" customHeight="1">
      <c r="A110" s="54"/>
      <c r="B110" s="139"/>
      <c r="C110" s="157"/>
      <c r="D110" s="157"/>
      <c r="E110" s="157"/>
      <c r="F110" s="157"/>
      <c r="G110" s="157"/>
    </row>
    <row r="111" spans="1:7" ht="15.75" customHeight="1">
      <c r="A111" s="54"/>
      <c r="B111" s="139"/>
      <c r="C111" s="157"/>
      <c r="D111" s="157"/>
      <c r="E111" s="157"/>
      <c r="F111" s="157"/>
      <c r="G111" s="157"/>
    </row>
    <row r="112" spans="1:7" ht="15.75" customHeight="1">
      <c r="A112" s="54"/>
      <c r="B112" s="139"/>
      <c r="C112" s="157"/>
      <c r="D112" s="157"/>
      <c r="E112" s="157"/>
      <c r="F112" s="157"/>
      <c r="G112" s="157"/>
    </row>
    <row r="113" spans="1:7" ht="12.75" customHeight="1">
      <c r="A113" s="54"/>
      <c r="C113" s="103"/>
      <c r="D113" s="103"/>
      <c r="E113" s="103"/>
      <c r="F113" s="103"/>
      <c r="G113" s="103"/>
    </row>
    <row r="114" spans="1:7" ht="12" customHeight="1">
      <c r="A114" s="54"/>
      <c r="B114" s="160" t="s">
        <v>234</v>
      </c>
      <c r="C114" s="156" t="s">
        <v>7</v>
      </c>
      <c r="D114" s="157"/>
      <c r="E114" s="157"/>
      <c r="F114" s="157"/>
      <c r="G114" s="157"/>
    </row>
    <row r="115" spans="1:7" ht="12.75" customHeight="1">
      <c r="A115" s="54"/>
      <c r="B115" s="161"/>
      <c r="C115" s="157"/>
      <c r="D115" s="157"/>
      <c r="E115" s="157"/>
      <c r="F115" s="157"/>
      <c r="G115" s="157"/>
    </row>
    <row r="116" spans="1:7" ht="13.5" customHeight="1">
      <c r="A116" s="54"/>
      <c r="B116" s="109"/>
      <c r="C116" s="120"/>
      <c r="D116" s="120"/>
      <c r="E116" s="120"/>
      <c r="F116" s="120"/>
      <c r="G116" s="120"/>
    </row>
    <row r="117" spans="1:6" ht="12.75" customHeight="1">
      <c r="A117" s="54" t="s">
        <v>131</v>
      </c>
      <c r="B117" s="55" t="s">
        <v>158</v>
      </c>
      <c r="C117" s="4"/>
      <c r="D117" s="22"/>
      <c r="E117" s="22"/>
      <c r="F117" s="22"/>
    </row>
    <row r="118" spans="1:6" ht="12.75" customHeight="1">
      <c r="A118" s="54"/>
      <c r="B118" s="55"/>
      <c r="C118" s="4"/>
      <c r="D118" s="22"/>
      <c r="E118" s="90" t="s">
        <v>102</v>
      </c>
      <c r="F118" s="22"/>
    </row>
    <row r="119" spans="1:6" ht="12.75" customHeight="1">
      <c r="A119" s="54"/>
      <c r="B119" s="112" t="s">
        <v>48</v>
      </c>
      <c r="C119" s="80" t="s">
        <v>195</v>
      </c>
      <c r="D119" s="96"/>
      <c r="E119" s="22"/>
      <c r="F119" s="22"/>
    </row>
    <row r="120" spans="1:6" ht="12.75" customHeight="1">
      <c r="A120" s="54"/>
      <c r="B120" s="112"/>
      <c r="C120" s="80" t="s">
        <v>196</v>
      </c>
      <c r="D120" s="96"/>
      <c r="E120" s="23">
        <v>317970</v>
      </c>
      <c r="F120" s="22"/>
    </row>
    <row r="121" spans="1:6" ht="12.75" customHeight="1">
      <c r="A121" s="54"/>
      <c r="B121" s="112"/>
      <c r="C121" s="80"/>
      <c r="D121" s="96"/>
      <c r="E121" s="23"/>
      <c r="F121" s="22"/>
    </row>
    <row r="122" spans="1:6" ht="12.75" customHeight="1">
      <c r="A122" s="54"/>
      <c r="B122" s="112"/>
      <c r="C122" s="137" t="s">
        <v>224</v>
      </c>
      <c r="D122" s="96"/>
      <c r="E122" s="23">
        <v>5376</v>
      </c>
      <c r="F122" s="22"/>
    </row>
    <row r="123" spans="1:6" ht="4.5" customHeight="1">
      <c r="A123" s="54"/>
      <c r="B123" s="112"/>
      <c r="C123" s="96"/>
      <c r="D123" s="96"/>
      <c r="E123" s="23"/>
      <c r="F123" s="22"/>
    </row>
    <row r="124" spans="1:6" ht="15" customHeight="1" thickBot="1">
      <c r="A124" s="54"/>
      <c r="B124" s="112"/>
      <c r="C124" s="96"/>
      <c r="D124" s="96"/>
      <c r="E124" s="97">
        <f>SUM(E120:E123)</f>
        <v>323346</v>
      </c>
      <c r="F124" s="22"/>
    </row>
    <row r="125" spans="1:6" ht="12.75" customHeight="1" thickTop="1">
      <c r="A125" s="54"/>
      <c r="B125" s="112"/>
      <c r="C125" s="96"/>
      <c r="D125" s="96"/>
      <c r="E125" s="23"/>
      <c r="F125" s="22"/>
    </row>
    <row r="126" spans="1:6" ht="12.75" customHeight="1">
      <c r="A126" s="54"/>
      <c r="B126" s="112" t="s">
        <v>49</v>
      </c>
      <c r="C126" s="80" t="s">
        <v>198</v>
      </c>
      <c r="D126" s="96"/>
      <c r="E126" s="23"/>
      <c r="F126" s="22"/>
    </row>
    <row r="127" spans="1:6" ht="12.75" customHeight="1">
      <c r="A127" s="54"/>
      <c r="B127" s="112"/>
      <c r="C127" s="137" t="s">
        <v>223</v>
      </c>
      <c r="D127" s="96"/>
      <c r="E127" s="23">
        <v>16793</v>
      </c>
      <c r="F127" s="22"/>
    </row>
    <row r="128" spans="1:6" ht="12.75" customHeight="1">
      <c r="A128" s="54"/>
      <c r="B128" s="113"/>
      <c r="C128" s="80" t="s">
        <v>197</v>
      </c>
      <c r="D128" s="22"/>
      <c r="E128" s="23">
        <v>-5376</v>
      </c>
      <c r="F128" s="22"/>
    </row>
    <row r="129" spans="1:6" ht="4.5" customHeight="1">
      <c r="A129" s="54"/>
      <c r="B129" s="113"/>
      <c r="C129" s="4"/>
      <c r="D129" s="22"/>
      <c r="E129" s="23"/>
      <c r="F129" s="22"/>
    </row>
    <row r="130" spans="1:6" ht="15" customHeight="1" thickBot="1">
      <c r="A130" s="54"/>
      <c r="B130" s="113"/>
      <c r="C130" s="4"/>
      <c r="D130" s="22"/>
      <c r="E130" s="97">
        <f>SUM(E127:E129)</f>
        <v>11417</v>
      </c>
      <c r="F130" s="22"/>
    </row>
    <row r="131" spans="1:6" ht="15" customHeight="1" thickTop="1">
      <c r="A131" s="54"/>
      <c r="B131" s="113"/>
      <c r="C131" s="4"/>
      <c r="D131" s="22"/>
      <c r="E131" s="71"/>
      <c r="F131" s="22"/>
    </row>
    <row r="132" spans="1:6" ht="15" customHeight="1">
      <c r="A132" s="54"/>
      <c r="B132" s="112" t="s">
        <v>50</v>
      </c>
      <c r="C132" s="80" t="s">
        <v>235</v>
      </c>
      <c r="D132" s="22"/>
      <c r="E132" s="71"/>
      <c r="F132" s="22"/>
    </row>
    <row r="133" spans="1:6" ht="15" customHeight="1">
      <c r="A133" s="54"/>
      <c r="B133" s="113"/>
      <c r="C133" s="4"/>
      <c r="D133" s="105" t="s">
        <v>236</v>
      </c>
      <c r="E133" s="108"/>
      <c r="F133" s="105" t="s">
        <v>238</v>
      </c>
    </row>
    <row r="134" spans="1:6" ht="15" customHeight="1">
      <c r="A134" s="54"/>
      <c r="B134" s="113"/>
      <c r="C134" s="4"/>
      <c r="D134" s="105" t="s">
        <v>237</v>
      </c>
      <c r="E134" s="108"/>
      <c r="F134" s="105" t="s">
        <v>239</v>
      </c>
    </row>
    <row r="135" spans="1:6" ht="3" customHeight="1" thickBot="1">
      <c r="A135" s="54"/>
      <c r="B135" s="113"/>
      <c r="C135" s="4"/>
      <c r="D135" s="111"/>
      <c r="E135" s="110"/>
      <c r="F135" s="111"/>
    </row>
    <row r="136" spans="1:6" ht="18" customHeight="1">
      <c r="A136" s="54"/>
      <c r="B136" s="113"/>
      <c r="C136" s="100"/>
      <c r="D136" s="23"/>
      <c r="E136" s="71"/>
      <c r="F136" s="23"/>
    </row>
    <row r="137" spans="1:6" ht="12" customHeight="1">
      <c r="A137" s="54"/>
      <c r="B137" s="113"/>
      <c r="C137" s="112" t="s">
        <v>222</v>
      </c>
      <c r="D137" s="23">
        <v>2513853</v>
      </c>
      <c r="E137" s="71"/>
      <c r="F137" s="23">
        <f>+D137*2.229</f>
        <v>5603378.337</v>
      </c>
    </row>
    <row r="138" spans="1:6" ht="12" customHeight="1">
      <c r="A138" s="54"/>
      <c r="B138" s="113"/>
      <c r="C138" s="112" t="s">
        <v>8</v>
      </c>
      <c r="D138" s="23">
        <v>7800000</v>
      </c>
      <c r="E138" s="71"/>
      <c r="F138" s="23">
        <f>1509300*2.229</f>
        <v>3364229.7</v>
      </c>
    </row>
    <row r="139" spans="1:6" ht="9" customHeight="1">
      <c r="A139" s="54"/>
      <c r="B139" s="113"/>
      <c r="C139" s="100"/>
      <c r="D139" s="23"/>
      <c r="E139" s="71"/>
      <c r="F139" s="23"/>
    </row>
    <row r="140" spans="1:6" ht="15" customHeight="1" thickBot="1">
      <c r="A140" s="54"/>
      <c r="B140" s="113"/>
      <c r="C140" s="100"/>
      <c r="D140" s="23"/>
      <c r="E140" s="71"/>
      <c r="F140" s="97">
        <f>SUM(F136:F139)</f>
        <v>8967608.037</v>
      </c>
    </row>
    <row r="141" spans="1:6" ht="12.75" customHeight="1" thickTop="1">
      <c r="A141" s="54"/>
      <c r="B141" s="55"/>
      <c r="C141" s="4"/>
      <c r="D141" s="23"/>
      <c r="E141" s="23"/>
      <c r="F141" s="23"/>
    </row>
    <row r="142" spans="1:6" ht="12.75" customHeight="1">
      <c r="A142" s="54" t="s">
        <v>141</v>
      </c>
      <c r="B142" s="55" t="s">
        <v>159</v>
      </c>
      <c r="C142" s="4"/>
      <c r="D142" s="22"/>
      <c r="E142" s="22"/>
      <c r="F142" s="22"/>
    </row>
    <row r="143" spans="1:6" ht="12.75" customHeight="1">
      <c r="A143" s="54"/>
      <c r="B143" s="137" t="s">
        <v>9</v>
      </c>
      <c r="C143" s="80"/>
      <c r="D143" s="80"/>
      <c r="E143" s="80"/>
      <c r="F143" s="80"/>
    </row>
    <row r="144" spans="1:6" ht="12.75" customHeight="1">
      <c r="A144" s="54"/>
      <c r="B144" s="80"/>
      <c r="C144" s="80"/>
      <c r="E144" s="99"/>
      <c r="F144" s="80"/>
    </row>
    <row r="145" spans="1:6" ht="12.75" customHeight="1">
      <c r="A145" s="54"/>
      <c r="B145" s="80"/>
      <c r="C145" s="80"/>
      <c r="E145" s="45" t="s">
        <v>46</v>
      </c>
      <c r="F145" s="80"/>
    </row>
    <row r="146" spans="1:6" ht="12.75" customHeight="1">
      <c r="A146" s="54"/>
      <c r="B146" s="80"/>
      <c r="C146" s="80"/>
      <c r="E146" s="69" t="s">
        <v>102</v>
      </c>
      <c r="F146" s="80"/>
    </row>
    <row r="147" spans="1:6" ht="12.75" customHeight="1">
      <c r="A147" s="54"/>
      <c r="B147" s="80"/>
      <c r="C147" s="80"/>
      <c r="E147" s="110"/>
      <c r="F147" s="80"/>
    </row>
    <row r="148" spans="1:6" ht="12.75" customHeight="1">
      <c r="A148" s="54"/>
      <c r="B148" s="80" t="s">
        <v>202</v>
      </c>
      <c r="C148" s="80"/>
      <c r="D148" s="80"/>
      <c r="E148" s="80"/>
      <c r="F148" s="80"/>
    </row>
    <row r="149" spans="1:6" ht="12.75" customHeight="1">
      <c r="A149" s="54"/>
      <c r="B149" s="137" t="s">
        <v>17</v>
      </c>
      <c r="C149" s="80"/>
      <c r="D149" s="80"/>
      <c r="E149" s="80">
        <v>20369</v>
      </c>
      <c r="F149" s="80"/>
    </row>
    <row r="150" spans="1:6" ht="12.75" customHeight="1">
      <c r="A150" s="54"/>
      <c r="B150" s="100"/>
      <c r="C150" s="80"/>
      <c r="D150" s="80"/>
      <c r="E150" s="80" t="s">
        <v>27</v>
      </c>
      <c r="F150" s="80"/>
    </row>
    <row r="151" spans="1:6" ht="12.75" customHeight="1">
      <c r="A151" s="54"/>
      <c r="B151" s="101" t="s">
        <v>203</v>
      </c>
      <c r="C151" s="80"/>
      <c r="D151" s="80"/>
      <c r="E151" s="80">
        <v>19148</v>
      </c>
      <c r="F151" s="80"/>
    </row>
    <row r="152" spans="1:6" ht="12.75" customHeight="1">
      <c r="A152" s="54"/>
      <c r="B152" s="101" t="s">
        <v>204</v>
      </c>
      <c r="C152" s="80"/>
      <c r="D152" s="80"/>
      <c r="E152" s="80"/>
      <c r="F152" s="80"/>
    </row>
    <row r="153" spans="1:6" ht="12.75" customHeight="1">
      <c r="A153" s="54"/>
      <c r="B153" s="101"/>
      <c r="C153" s="80"/>
      <c r="D153" s="80"/>
      <c r="E153" s="80"/>
      <c r="F153" s="80"/>
    </row>
    <row r="154" spans="1:6" ht="12.75" customHeight="1">
      <c r="A154" s="54"/>
      <c r="B154" s="101" t="s">
        <v>247</v>
      </c>
      <c r="C154" s="80"/>
      <c r="D154" s="80"/>
      <c r="E154" s="80"/>
      <c r="F154" s="80"/>
    </row>
    <row r="155" spans="1:6" ht="12.75" customHeight="1">
      <c r="A155" s="54"/>
      <c r="B155" s="103" t="s">
        <v>248</v>
      </c>
      <c r="C155" s="80"/>
      <c r="D155" s="80"/>
      <c r="E155" s="80">
        <v>4620</v>
      </c>
      <c r="F155" s="80"/>
    </row>
    <row r="156" spans="1:6" ht="6" customHeight="1">
      <c r="A156" s="54"/>
      <c r="B156" s="101"/>
      <c r="C156" s="80"/>
      <c r="D156" s="80"/>
      <c r="E156" s="80"/>
      <c r="F156" s="80"/>
    </row>
    <row r="157" spans="1:6" ht="15" customHeight="1" thickBot="1">
      <c r="A157" s="54"/>
      <c r="B157" s="100"/>
      <c r="C157" s="80"/>
      <c r="D157" s="80"/>
      <c r="E157" s="102">
        <f>SUM(E147:E156)</f>
        <v>44137</v>
      </c>
      <c r="F157" s="80"/>
    </row>
    <row r="158" spans="1:6" ht="12.75" customHeight="1" thickTop="1">
      <c r="A158" s="54"/>
      <c r="B158" s="100"/>
      <c r="C158" s="80"/>
      <c r="D158" s="80"/>
      <c r="E158" s="80"/>
      <c r="F158" s="80"/>
    </row>
    <row r="159" spans="1:6" ht="12.75" customHeight="1">
      <c r="A159" s="54"/>
      <c r="B159" s="156" t="s">
        <v>18</v>
      </c>
      <c r="C159" s="157"/>
      <c r="D159" s="157"/>
      <c r="E159" s="157"/>
      <c r="F159" s="157"/>
    </row>
    <row r="160" spans="1:6" ht="12.75" customHeight="1">
      <c r="A160" s="54"/>
      <c r="B160" s="157"/>
      <c r="C160" s="157"/>
      <c r="D160" s="157"/>
      <c r="E160" s="157"/>
      <c r="F160" s="157"/>
    </row>
    <row r="161" spans="1:6" ht="12.75" customHeight="1">
      <c r="A161" s="54"/>
      <c r="B161" s="101"/>
      <c r="C161" s="80"/>
      <c r="D161" s="80"/>
      <c r="E161" s="80"/>
      <c r="F161" s="80"/>
    </row>
    <row r="162" spans="1:6" ht="12.75" customHeight="1">
      <c r="A162" s="54"/>
      <c r="B162" s="100"/>
      <c r="C162" s="80"/>
      <c r="D162" s="80"/>
      <c r="E162" s="80"/>
      <c r="F162" s="80"/>
    </row>
    <row r="163" spans="1:6" ht="12.75" customHeight="1">
      <c r="A163" s="54" t="s">
        <v>142</v>
      </c>
      <c r="B163" s="55" t="s">
        <v>160</v>
      </c>
      <c r="C163" s="4"/>
      <c r="D163" s="22"/>
      <c r="E163" s="22"/>
      <c r="F163" s="22"/>
    </row>
    <row r="164" spans="1:7" ht="12.75" customHeight="1">
      <c r="A164" s="51"/>
      <c r="B164" s="169" t="s">
        <v>199</v>
      </c>
      <c r="C164" s="157"/>
      <c r="D164" s="157"/>
      <c r="E164" s="157"/>
      <c r="F164" s="157"/>
      <c r="G164" s="170"/>
    </row>
    <row r="165" spans="1:7" ht="12.75" customHeight="1">
      <c r="A165" s="51"/>
      <c r="B165" s="157"/>
      <c r="C165" s="157"/>
      <c r="D165" s="157"/>
      <c r="E165" s="157"/>
      <c r="F165" s="157"/>
      <c r="G165" s="170"/>
    </row>
    <row r="166" spans="1:6" ht="12.75" customHeight="1">
      <c r="A166" s="51"/>
      <c r="B166" s="23"/>
      <c r="D166" s="22"/>
      <c r="E166" s="22"/>
      <c r="F166" s="22"/>
    </row>
    <row r="167" spans="1:6" ht="12.75" customHeight="1">
      <c r="A167" s="54" t="s">
        <v>143</v>
      </c>
      <c r="B167" s="151" t="s">
        <v>19</v>
      </c>
      <c r="C167" s="4"/>
      <c r="D167" s="22"/>
      <c r="E167" s="22"/>
      <c r="F167" s="22"/>
    </row>
    <row r="168" spans="1:7" ht="12.75" customHeight="1">
      <c r="A168" s="54"/>
      <c r="B168" s="173" t="s">
        <v>20</v>
      </c>
      <c r="C168" s="174"/>
      <c r="D168" s="174"/>
      <c r="E168" s="174"/>
      <c r="F168" s="174"/>
      <c r="G168" s="120"/>
    </row>
    <row r="169" spans="1:7" ht="12.75" customHeight="1">
      <c r="A169" s="54"/>
      <c r="B169" s="174"/>
      <c r="C169" s="174"/>
      <c r="D169" s="174"/>
      <c r="E169" s="174"/>
      <c r="F169" s="174"/>
      <c r="G169" s="120"/>
    </row>
    <row r="170" spans="1:6" ht="12.75" customHeight="1">
      <c r="A170" s="54"/>
      <c r="B170" s="151"/>
      <c r="C170" s="4"/>
      <c r="D170" s="22"/>
      <c r="E170" s="22"/>
      <c r="F170" s="22"/>
    </row>
    <row r="171" spans="1:11" ht="12" customHeight="1">
      <c r="A171" s="54"/>
      <c r="B171" s="152" t="s">
        <v>72</v>
      </c>
      <c r="C171" s="162" t="s">
        <v>2</v>
      </c>
      <c r="D171" s="175"/>
      <c r="E171" s="175"/>
      <c r="F171" s="175"/>
      <c r="G171" s="175"/>
      <c r="H171" s="117"/>
      <c r="I171" s="117"/>
      <c r="J171" s="117"/>
      <c r="K171" s="117"/>
    </row>
    <row r="172" spans="1:11" ht="12" customHeight="1">
      <c r="A172" s="54"/>
      <c r="B172" s="23"/>
      <c r="C172" s="175"/>
      <c r="D172" s="175"/>
      <c r="E172" s="175"/>
      <c r="F172" s="175"/>
      <c r="G172" s="175"/>
      <c r="H172" s="117"/>
      <c r="I172" s="117"/>
      <c r="J172" s="117"/>
      <c r="K172" s="117"/>
    </row>
    <row r="173" spans="1:11" ht="12" customHeight="1">
      <c r="A173" s="54"/>
      <c r="B173" s="23"/>
      <c r="C173" s="175"/>
      <c r="D173" s="175"/>
      <c r="E173" s="175"/>
      <c r="F173" s="175"/>
      <c r="G173" s="175"/>
      <c r="H173" s="117"/>
      <c r="I173" s="117"/>
      <c r="J173" s="117"/>
      <c r="K173" s="117"/>
    </row>
    <row r="174" spans="1:11" ht="12" customHeight="1">
      <c r="A174" s="54"/>
      <c r="B174" s="23"/>
      <c r="C174" s="175"/>
      <c r="D174" s="175"/>
      <c r="E174" s="175"/>
      <c r="F174" s="175"/>
      <c r="G174" s="175"/>
      <c r="H174" s="117"/>
      <c r="I174" s="117"/>
      <c r="J174" s="117"/>
      <c r="K174" s="117"/>
    </row>
    <row r="175" spans="1:11" ht="12" customHeight="1">
      <c r="A175" s="54"/>
      <c r="B175" s="23"/>
      <c r="C175" s="175"/>
      <c r="D175" s="175"/>
      <c r="E175" s="175"/>
      <c r="F175" s="175"/>
      <c r="G175" s="175"/>
      <c r="H175" s="117"/>
      <c r="I175" s="117"/>
      <c r="J175" s="117"/>
      <c r="K175" s="117"/>
    </row>
    <row r="176" spans="1:11" ht="12" customHeight="1">
      <c r="A176" s="54"/>
      <c r="B176" s="23"/>
      <c r="C176" s="175"/>
      <c r="D176" s="175"/>
      <c r="E176" s="175"/>
      <c r="F176" s="175"/>
      <c r="G176" s="175"/>
      <c r="H176" s="117"/>
      <c r="I176" s="117"/>
      <c r="J176" s="117"/>
      <c r="K176" s="117"/>
    </row>
    <row r="177" spans="1:11" ht="12" customHeight="1">
      <c r="A177" s="54"/>
      <c r="B177" s="23"/>
      <c r="C177" s="175"/>
      <c r="D177" s="175"/>
      <c r="E177" s="175"/>
      <c r="F177" s="175"/>
      <c r="G177" s="175"/>
      <c r="H177" s="117"/>
      <c r="I177" s="117"/>
      <c r="J177" s="117"/>
      <c r="K177" s="117"/>
    </row>
    <row r="178" spans="1:11" ht="12" customHeight="1">
      <c r="A178" s="54"/>
      <c r="B178" s="23"/>
      <c r="C178" s="175"/>
      <c r="D178" s="175"/>
      <c r="E178" s="175"/>
      <c r="F178" s="175"/>
      <c r="G178" s="175"/>
      <c r="H178" s="117"/>
      <c r="I178" s="117"/>
      <c r="J178" s="117"/>
      <c r="K178" s="117"/>
    </row>
    <row r="179" spans="1:11" ht="12" customHeight="1">
      <c r="A179" s="54"/>
      <c r="B179" s="23"/>
      <c r="C179" s="175"/>
      <c r="D179" s="175"/>
      <c r="E179" s="175"/>
      <c r="F179" s="175"/>
      <c r="G179" s="175"/>
      <c r="H179" s="117"/>
      <c r="I179" s="117"/>
      <c r="J179" s="117"/>
      <c r="K179" s="117"/>
    </row>
    <row r="180" spans="1:11" ht="12" customHeight="1">
      <c r="A180" s="54"/>
      <c r="B180" s="23"/>
      <c r="C180" s="175"/>
      <c r="D180" s="175"/>
      <c r="E180" s="175"/>
      <c r="F180" s="175"/>
      <c r="G180" s="175"/>
      <c r="H180" s="117"/>
      <c r="I180" s="117"/>
      <c r="J180" s="117"/>
      <c r="K180" s="117"/>
    </row>
    <row r="181" spans="1:11" ht="12" customHeight="1">
      <c r="A181" s="54"/>
      <c r="B181" s="23"/>
      <c r="C181" s="175"/>
      <c r="D181" s="175"/>
      <c r="E181" s="175"/>
      <c r="F181" s="175"/>
      <c r="G181" s="175"/>
      <c r="H181" s="117"/>
      <c r="I181" s="117"/>
      <c r="J181" s="117"/>
      <c r="K181" s="117"/>
    </row>
    <row r="182" spans="1:11" ht="12" customHeight="1">
      <c r="A182" s="54"/>
      <c r="B182" s="23"/>
      <c r="C182" s="175"/>
      <c r="D182" s="175"/>
      <c r="E182" s="175"/>
      <c r="F182" s="175"/>
      <c r="G182" s="175"/>
      <c r="H182" s="117"/>
      <c r="I182" s="117"/>
      <c r="J182" s="117"/>
      <c r="K182" s="117"/>
    </row>
    <row r="183" spans="1:11" ht="12" customHeight="1">
      <c r="A183" s="54"/>
      <c r="B183" s="23"/>
      <c r="C183" s="176" t="s">
        <v>1</v>
      </c>
      <c r="D183" s="157"/>
      <c r="E183" s="157"/>
      <c r="F183" s="157"/>
      <c r="G183" s="157"/>
      <c r="H183" s="117"/>
      <c r="I183" s="117"/>
      <c r="J183" s="117"/>
      <c r="K183" s="117"/>
    </row>
    <row r="184" spans="1:7" ht="12.75" customHeight="1">
      <c r="A184" s="54"/>
      <c r="B184" s="23"/>
      <c r="C184" s="157"/>
      <c r="D184" s="157"/>
      <c r="E184" s="157"/>
      <c r="F184" s="157"/>
      <c r="G184" s="157"/>
    </row>
    <row r="185" spans="1:7" ht="12.75" customHeight="1">
      <c r="A185" s="54"/>
      <c r="B185" s="23"/>
      <c r="C185" s="119"/>
      <c r="D185" s="119"/>
      <c r="E185" s="119"/>
      <c r="F185" s="119"/>
      <c r="G185" s="119"/>
    </row>
    <row r="186" spans="1:7" ht="12" customHeight="1">
      <c r="A186" s="54"/>
      <c r="B186" s="152" t="s">
        <v>75</v>
      </c>
      <c r="C186" s="162" t="s">
        <v>25</v>
      </c>
      <c r="D186" s="162"/>
      <c r="E186" s="162"/>
      <c r="F186" s="162"/>
      <c r="G186" s="162"/>
    </row>
    <row r="187" spans="1:7" ht="12" customHeight="1">
      <c r="A187" s="54"/>
      <c r="B187" s="105"/>
      <c r="C187" s="162"/>
      <c r="D187" s="162"/>
      <c r="E187" s="162"/>
      <c r="F187" s="162"/>
      <c r="G187" s="162"/>
    </row>
    <row r="188" spans="1:7" ht="12" customHeight="1">
      <c r="A188" s="54"/>
      <c r="B188" s="105"/>
      <c r="C188" s="162"/>
      <c r="D188" s="162"/>
      <c r="E188" s="162"/>
      <c r="F188" s="162"/>
      <c r="G188" s="162"/>
    </row>
    <row r="189" spans="1:7" ht="12" customHeight="1">
      <c r="A189" s="54"/>
      <c r="B189" s="105"/>
      <c r="C189" s="162"/>
      <c r="D189" s="162"/>
      <c r="E189" s="162"/>
      <c r="F189" s="162"/>
      <c r="G189" s="162"/>
    </row>
    <row r="190" spans="1:7" ht="12" customHeight="1">
      <c r="A190" s="54"/>
      <c r="B190" s="105"/>
      <c r="C190" s="162"/>
      <c r="D190" s="162"/>
      <c r="E190" s="162"/>
      <c r="F190" s="162"/>
      <c r="G190" s="162"/>
    </row>
    <row r="191" spans="1:7" ht="12" customHeight="1">
      <c r="A191" s="54"/>
      <c r="B191" s="105"/>
      <c r="C191" s="162"/>
      <c r="D191" s="162"/>
      <c r="E191" s="162"/>
      <c r="F191" s="162"/>
      <c r="G191" s="162"/>
    </row>
    <row r="192" spans="1:7" ht="12" customHeight="1">
      <c r="A192" s="54"/>
      <c r="B192" s="105"/>
      <c r="C192" s="162"/>
      <c r="D192" s="162"/>
      <c r="E192" s="162"/>
      <c r="F192" s="162"/>
      <c r="G192" s="162"/>
    </row>
    <row r="193" spans="1:7" ht="12" customHeight="1">
      <c r="A193" s="54"/>
      <c r="B193" s="105"/>
      <c r="C193" s="162"/>
      <c r="D193" s="162"/>
      <c r="E193" s="162"/>
      <c r="F193" s="162"/>
      <c r="G193" s="162"/>
    </row>
    <row r="194" spans="1:7" ht="12" customHeight="1">
      <c r="A194" s="54"/>
      <c r="B194" s="105"/>
      <c r="C194" s="114"/>
      <c r="D194" s="114"/>
      <c r="E194" s="114"/>
      <c r="F194" s="114"/>
      <c r="G194" s="114"/>
    </row>
    <row r="195" spans="1:7" ht="12.75" customHeight="1">
      <c r="A195" s="54"/>
      <c r="B195" s="152" t="s">
        <v>84</v>
      </c>
      <c r="C195" s="162" t="s">
        <v>225</v>
      </c>
      <c r="D195" s="162"/>
      <c r="E195" s="162"/>
      <c r="F195" s="162"/>
      <c r="G195" s="162"/>
    </row>
    <row r="196" spans="1:7" ht="12.75" customHeight="1">
      <c r="A196" s="54"/>
      <c r="B196" s="105"/>
      <c r="C196" s="162"/>
      <c r="D196" s="162"/>
      <c r="E196" s="162"/>
      <c r="F196" s="162"/>
      <c r="G196" s="162"/>
    </row>
    <row r="197" spans="1:7" ht="12.75" customHeight="1">
      <c r="A197" s="54"/>
      <c r="B197" s="105"/>
      <c r="C197" s="162"/>
      <c r="D197" s="162"/>
      <c r="E197" s="162"/>
      <c r="F197" s="162"/>
      <c r="G197" s="162"/>
    </row>
    <row r="198" spans="1:7" ht="12.75" customHeight="1">
      <c r="A198" s="54"/>
      <c r="B198" s="105"/>
      <c r="C198" s="162"/>
      <c r="D198" s="162"/>
      <c r="E198" s="162"/>
      <c r="F198" s="162"/>
      <c r="G198" s="162"/>
    </row>
    <row r="199" spans="1:7" ht="12.75" customHeight="1">
      <c r="A199" s="54"/>
      <c r="B199" s="105"/>
      <c r="C199" s="162"/>
      <c r="D199" s="162"/>
      <c r="E199" s="162"/>
      <c r="F199" s="162"/>
      <c r="G199" s="162"/>
    </row>
    <row r="200" spans="1:7" ht="12.75" customHeight="1">
      <c r="A200" s="54"/>
      <c r="B200" s="105"/>
      <c r="C200" s="162"/>
      <c r="D200" s="162"/>
      <c r="E200" s="162"/>
      <c r="F200" s="162"/>
      <c r="G200" s="162"/>
    </row>
    <row r="201" spans="1:7" ht="21" customHeight="1">
      <c r="A201" s="54"/>
      <c r="B201" s="105"/>
      <c r="C201" s="162"/>
      <c r="D201" s="162"/>
      <c r="E201" s="162"/>
      <c r="F201" s="162"/>
      <c r="G201" s="162"/>
    </row>
    <row r="202" spans="1:7" ht="12.75" customHeight="1">
      <c r="A202" s="54"/>
      <c r="B202" s="105"/>
      <c r="C202" s="115"/>
      <c r="D202" s="115"/>
      <c r="E202" s="115"/>
      <c r="F202" s="115"/>
      <c r="G202" s="115"/>
    </row>
    <row r="203" spans="1:7" ht="15" customHeight="1">
      <c r="A203" s="54"/>
      <c r="B203" s="152" t="s">
        <v>171</v>
      </c>
      <c r="C203" s="162" t="s">
        <v>226</v>
      </c>
      <c r="D203" s="175"/>
      <c r="E203" s="175"/>
      <c r="F203" s="175"/>
      <c r="G203" s="175"/>
    </row>
    <row r="204" spans="1:7" ht="15" customHeight="1">
      <c r="A204" s="54"/>
      <c r="B204" s="105"/>
      <c r="C204" s="175"/>
      <c r="D204" s="175"/>
      <c r="E204" s="175"/>
      <c r="F204" s="175"/>
      <c r="G204" s="175"/>
    </row>
    <row r="205" spans="1:7" ht="15" customHeight="1">
      <c r="A205" s="54"/>
      <c r="B205" s="23"/>
      <c r="C205" s="175"/>
      <c r="D205" s="175"/>
      <c r="E205" s="175"/>
      <c r="F205" s="175"/>
      <c r="G205" s="175"/>
    </row>
    <row r="206" spans="1:7" ht="12.75" customHeight="1">
      <c r="A206" s="54"/>
      <c r="B206" s="23"/>
      <c r="C206" s="175"/>
      <c r="D206" s="175"/>
      <c r="E206" s="175"/>
      <c r="F206" s="175"/>
      <c r="G206" s="175"/>
    </row>
    <row r="207" spans="1:7" ht="12.75" customHeight="1">
      <c r="A207" s="54"/>
      <c r="B207" s="23"/>
      <c r="C207" s="175"/>
      <c r="D207" s="175"/>
      <c r="E207" s="175"/>
      <c r="F207" s="175"/>
      <c r="G207" s="175"/>
    </row>
    <row r="208" spans="1:7" ht="12.75" customHeight="1">
      <c r="A208" s="54"/>
      <c r="B208" s="23"/>
      <c r="C208" s="114"/>
      <c r="D208" s="114"/>
      <c r="E208" s="114"/>
      <c r="F208" s="114"/>
      <c r="G208" s="114"/>
    </row>
    <row r="209" spans="1:7" ht="12.75" customHeight="1">
      <c r="A209" s="51"/>
      <c r="B209" s="152" t="s">
        <v>200</v>
      </c>
      <c r="C209" s="177" t="s">
        <v>21</v>
      </c>
      <c r="D209" s="162"/>
      <c r="E209" s="162"/>
      <c r="F209" s="162"/>
      <c r="G209" s="162"/>
    </row>
    <row r="210" spans="1:7" ht="12.75" customHeight="1">
      <c r="A210" s="51"/>
      <c r="B210" s="23"/>
      <c r="C210" s="162"/>
      <c r="D210" s="162"/>
      <c r="E210" s="162"/>
      <c r="F210" s="162"/>
      <c r="G210" s="162"/>
    </row>
    <row r="211" spans="1:7" ht="12.75" customHeight="1">
      <c r="A211" s="51"/>
      <c r="B211" s="23"/>
      <c r="C211" s="162"/>
      <c r="D211" s="162"/>
      <c r="E211" s="162"/>
      <c r="F211" s="162"/>
      <c r="G211" s="162"/>
    </row>
    <row r="212" spans="1:7" ht="12.75" customHeight="1">
      <c r="A212" s="51"/>
      <c r="B212" s="23"/>
      <c r="C212" s="162"/>
      <c r="D212" s="162"/>
      <c r="E212" s="162"/>
      <c r="F212" s="162"/>
      <c r="G212" s="162"/>
    </row>
    <row r="213" spans="1:7" ht="12.75" customHeight="1">
      <c r="A213" s="51"/>
      <c r="B213" s="23"/>
      <c r="C213" s="162"/>
      <c r="D213" s="162"/>
      <c r="E213" s="162"/>
      <c r="F213" s="162"/>
      <c r="G213" s="162"/>
    </row>
    <row r="214" spans="1:7" ht="12.75" customHeight="1">
      <c r="A214" s="51"/>
      <c r="B214" s="23"/>
      <c r="C214" s="162"/>
      <c r="D214" s="162"/>
      <c r="E214" s="162"/>
      <c r="F214" s="162"/>
      <c r="G214" s="162"/>
    </row>
    <row r="215" spans="1:7" ht="12.75" customHeight="1">
      <c r="A215" s="51"/>
      <c r="B215" s="23"/>
      <c r="C215" s="162"/>
      <c r="D215" s="162"/>
      <c r="E215" s="162"/>
      <c r="F215" s="162"/>
      <c r="G215" s="162"/>
    </row>
    <row r="216" spans="1:7" ht="12.75" customHeight="1">
      <c r="A216" s="51"/>
      <c r="B216" s="23"/>
      <c r="C216" s="162"/>
      <c r="D216" s="162"/>
      <c r="E216" s="162"/>
      <c r="F216" s="162"/>
      <c r="G216" s="162"/>
    </row>
    <row r="217" spans="1:7" ht="20.25" customHeight="1">
      <c r="A217" s="51"/>
      <c r="B217" s="23"/>
      <c r="C217" s="162"/>
      <c r="D217" s="162"/>
      <c r="E217" s="162"/>
      <c r="F217" s="162"/>
      <c r="G217" s="162"/>
    </row>
    <row r="218" spans="1:7" ht="12.75" customHeight="1">
      <c r="A218" s="51"/>
      <c r="B218" s="23"/>
      <c r="C218" s="115"/>
      <c r="D218" s="115"/>
      <c r="E218" s="115"/>
      <c r="F218" s="115"/>
      <c r="G218" s="115"/>
    </row>
    <row r="219" spans="1:7" ht="12.75" customHeight="1">
      <c r="A219" s="51"/>
      <c r="B219" s="23"/>
      <c r="C219" s="115"/>
      <c r="D219" s="115"/>
      <c r="E219" s="115"/>
      <c r="F219" s="115"/>
      <c r="G219" s="115"/>
    </row>
    <row r="220" spans="1:7" ht="12.75" customHeight="1">
      <c r="A220" s="51"/>
      <c r="B220" s="152" t="s">
        <v>201</v>
      </c>
      <c r="C220" s="162" t="s">
        <v>249</v>
      </c>
      <c r="D220" s="162"/>
      <c r="E220" s="162"/>
      <c r="F220" s="162"/>
      <c r="G220" s="162"/>
    </row>
    <row r="221" spans="1:7" ht="12.75" customHeight="1">
      <c r="A221" s="51"/>
      <c r="B221" s="23"/>
      <c r="C221" s="162"/>
      <c r="D221" s="162"/>
      <c r="E221" s="162"/>
      <c r="F221" s="162"/>
      <c r="G221" s="162"/>
    </row>
    <row r="222" spans="1:7" ht="12.75" customHeight="1">
      <c r="A222" s="51"/>
      <c r="B222" s="23"/>
      <c r="C222" s="162"/>
      <c r="D222" s="162"/>
      <c r="E222" s="162"/>
      <c r="F222" s="162"/>
      <c r="G222" s="162"/>
    </row>
    <row r="223" spans="1:7" ht="12.75" customHeight="1">
      <c r="A223" s="51"/>
      <c r="B223" s="23"/>
      <c r="C223" s="162"/>
      <c r="D223" s="162"/>
      <c r="E223" s="162"/>
      <c r="F223" s="162"/>
      <c r="G223" s="162"/>
    </row>
    <row r="224" spans="1:7" ht="15" customHeight="1">
      <c r="A224" s="51"/>
      <c r="B224" s="23"/>
      <c r="C224" s="162"/>
      <c r="D224" s="162"/>
      <c r="E224" s="162"/>
      <c r="F224" s="162"/>
      <c r="G224" s="162"/>
    </row>
    <row r="225" spans="1:7" ht="12.75" customHeight="1">
      <c r="A225" s="51"/>
      <c r="B225" s="23"/>
      <c r="C225" s="115"/>
      <c r="D225" s="115"/>
      <c r="E225" s="115"/>
      <c r="F225" s="115"/>
      <c r="G225" s="115"/>
    </row>
    <row r="226" spans="1:7" ht="12.75" customHeight="1">
      <c r="A226" s="51"/>
      <c r="B226" s="55"/>
      <c r="C226" s="116"/>
      <c r="D226" s="116"/>
      <c r="E226" s="116"/>
      <c r="F226" s="116"/>
      <c r="G226" s="116"/>
    </row>
    <row r="227" spans="1:6" ht="12.75" customHeight="1">
      <c r="A227" s="54" t="s">
        <v>144</v>
      </c>
      <c r="B227" s="55" t="s">
        <v>161</v>
      </c>
      <c r="C227" s="4"/>
      <c r="D227" s="22"/>
      <c r="E227" s="22"/>
      <c r="F227" s="22"/>
    </row>
    <row r="228" spans="1:6" ht="6" customHeight="1">
      <c r="A228" s="54"/>
      <c r="B228" s="55"/>
      <c r="C228" s="4"/>
      <c r="D228" s="22"/>
      <c r="E228" s="22"/>
      <c r="F228" s="22"/>
    </row>
    <row r="229" spans="1:6" ht="15" customHeight="1">
      <c r="A229" s="51"/>
      <c r="B229" s="56"/>
      <c r="C229" s="57"/>
      <c r="D229" s="165" t="s">
        <v>181</v>
      </c>
      <c r="E229" s="166"/>
      <c r="F229" s="167"/>
    </row>
    <row r="230" spans="1:6" ht="15" customHeight="1">
      <c r="A230" s="51"/>
      <c r="B230" s="58"/>
      <c r="C230" s="59"/>
      <c r="D230" s="64" t="s">
        <v>32</v>
      </c>
      <c r="E230" s="66" t="s">
        <v>250</v>
      </c>
      <c r="F230" s="60" t="s">
        <v>183</v>
      </c>
    </row>
    <row r="231" spans="1:6" ht="10.5" customHeight="1">
      <c r="A231" s="51"/>
      <c r="B231" s="163" t="s">
        <v>216</v>
      </c>
      <c r="C231" s="164"/>
      <c r="D231" s="64" t="s">
        <v>27</v>
      </c>
      <c r="E231" s="66" t="s">
        <v>182</v>
      </c>
      <c r="F231" s="60" t="s">
        <v>184</v>
      </c>
    </row>
    <row r="232" spans="1:6" ht="10.5" customHeight="1">
      <c r="A232" s="51"/>
      <c r="B232" s="62"/>
      <c r="C232" s="63"/>
      <c r="D232" s="68" t="s">
        <v>102</v>
      </c>
      <c r="E232" s="69" t="s">
        <v>102</v>
      </c>
      <c r="F232" s="70" t="s">
        <v>102</v>
      </c>
    </row>
    <row r="233" spans="1:6" ht="12.75" customHeight="1">
      <c r="A233" s="51"/>
      <c r="B233" s="58"/>
      <c r="C233" s="59"/>
      <c r="D233" s="65"/>
      <c r="E233" s="67"/>
      <c r="F233" s="61"/>
    </row>
    <row r="234" spans="1:6" ht="12.75" customHeight="1">
      <c r="A234" s="51"/>
      <c r="B234" s="58"/>
      <c r="C234" s="72" t="s">
        <v>185</v>
      </c>
      <c r="D234" s="65"/>
      <c r="E234" s="67"/>
      <c r="F234" s="61"/>
    </row>
    <row r="235" spans="1:6" ht="6" customHeight="1">
      <c r="A235" s="51"/>
      <c r="B235" s="58"/>
      <c r="C235" s="71"/>
      <c r="D235" s="65"/>
      <c r="E235" s="67"/>
      <c r="F235" s="61"/>
    </row>
    <row r="236" spans="1:6" ht="12.75" customHeight="1">
      <c r="A236" s="51"/>
      <c r="B236" s="58"/>
      <c r="C236" s="71" t="s">
        <v>186</v>
      </c>
      <c r="D236" s="91">
        <f>(+'[1]PL'!$DI$80+'[1]PL'!$DI$91-'[1]PL'!$AC$80-'[1]PL'!$AI$80-'[1]PL'!$AC$91)/1000</f>
        <v>149156.63598936</v>
      </c>
      <c r="E236" s="145">
        <f>((+'[1]PL'!$DI$137-'[1]PL'!$AC$137-'[1]PL'!$AI$137-'[1]PL'!$AO$137-'[2]B'!$I$18-'[2]B'!$I$24-'[2]B'!$I$25)/1000)-16+500-750</f>
        <v>-42940.56892957777</v>
      </c>
      <c r="F236" s="93">
        <f>SUM('Announ-PL BS'!F76:F86)-SUM('Announ-note'!F237:F239)-1</f>
        <v>359427.86550665565</v>
      </c>
    </row>
    <row r="237" spans="1:6" ht="12.75" customHeight="1">
      <c r="A237" s="51"/>
      <c r="B237" s="58"/>
      <c r="C237" s="71" t="s">
        <v>187</v>
      </c>
      <c r="D237" s="91">
        <f>(+'[1]PL'!$AC$80+'[1]PL'!$AC$91)/1000</f>
        <v>29637.70125</v>
      </c>
      <c r="E237" s="145">
        <f>(+'[1]PL'!$AC$137/1000)-1949</f>
        <v>-1771.172645000002</v>
      </c>
      <c r="F237" s="93">
        <v>360124</v>
      </c>
    </row>
    <row r="238" spans="1:6" ht="12.75" customHeight="1">
      <c r="A238" s="51"/>
      <c r="B238" s="58"/>
      <c r="C238" s="71" t="s">
        <v>188</v>
      </c>
      <c r="D238" s="91">
        <f>+'[1]PL'!$AI$80/1000</f>
        <v>3796.3743759999998</v>
      </c>
      <c r="E238" s="145">
        <f>ROUNDDOWN((+'[1]PL'!$AI$137+'[2]B'!$I$25)/1000,0)</f>
        <v>607</v>
      </c>
      <c r="F238" s="93">
        <v>36963</v>
      </c>
    </row>
    <row r="239" spans="1:6" ht="12.75" customHeight="1">
      <c r="A239" s="51"/>
      <c r="B239" s="58"/>
      <c r="C239" s="71" t="s">
        <v>22</v>
      </c>
      <c r="D239" s="91">
        <f>+'[1]PL'!$AO$80</f>
        <v>0</v>
      </c>
      <c r="E239" s="145">
        <f>(+'[1]PL'!$AO$137+'[2]B'!$I$18+'[2]B'!$I$24)/1000</f>
        <v>10352.1908</v>
      </c>
      <c r="F239" s="93">
        <v>90479</v>
      </c>
    </row>
    <row r="240" spans="1:6" ht="15" customHeight="1" thickBot="1">
      <c r="A240" s="51"/>
      <c r="B240" s="58"/>
      <c r="C240" s="71"/>
      <c r="D240" s="94">
        <f>SUM(D236:D239)</f>
        <v>182590.71161535996</v>
      </c>
      <c r="E240" s="95">
        <f>SUM(E236:E239)</f>
        <v>-33752.55077457777</v>
      </c>
      <c r="F240" s="95">
        <f>SUM(F236:F239)</f>
        <v>846993.8655066557</v>
      </c>
    </row>
    <row r="241" spans="1:6" ht="12.75" customHeight="1" thickTop="1">
      <c r="A241" s="51"/>
      <c r="B241" s="58"/>
      <c r="C241" s="71"/>
      <c r="D241" s="74"/>
      <c r="E241" s="75"/>
      <c r="F241" s="76"/>
    </row>
    <row r="242" spans="1:6" ht="12.75" customHeight="1">
      <c r="A242" s="51"/>
      <c r="B242" s="58"/>
      <c r="C242" s="72" t="s">
        <v>189</v>
      </c>
      <c r="D242" s="74"/>
      <c r="E242" s="75"/>
      <c r="F242" s="76"/>
    </row>
    <row r="243" spans="1:6" ht="6" customHeight="1">
      <c r="A243" s="51"/>
      <c r="B243" s="58"/>
      <c r="C243" s="71"/>
      <c r="D243" s="74"/>
      <c r="E243" s="75"/>
      <c r="F243" s="76"/>
    </row>
    <row r="244" spans="1:6" ht="12.75" customHeight="1">
      <c r="A244" s="51"/>
      <c r="B244" s="58"/>
      <c r="C244" s="71" t="s">
        <v>190</v>
      </c>
      <c r="D244" s="91">
        <f>ROUNDUP(+D248-SUM(D246:D247),0)</f>
        <v>109682</v>
      </c>
      <c r="E244" s="145">
        <f>ROUNDUP(+E248-SUM(E246:E247),0)</f>
        <v>-25208</v>
      </c>
      <c r="F244" s="92">
        <f>SUM('Announ-PL BS'!F76:F86)-SUM('Announ-note'!F246:F247)-1</f>
        <v>780085.8655066557</v>
      </c>
    </row>
    <row r="245" spans="1:6" ht="12.75" customHeight="1">
      <c r="A245" s="51"/>
      <c r="B245" s="58"/>
      <c r="C245" s="71" t="s">
        <v>191</v>
      </c>
      <c r="D245" s="91"/>
      <c r="E245" s="92"/>
      <c r="F245" s="93"/>
    </row>
    <row r="246" spans="1:6" ht="12.75" customHeight="1">
      <c r="A246" s="51"/>
      <c r="B246" s="58"/>
      <c r="C246" s="149" t="s">
        <v>10</v>
      </c>
      <c r="D246" s="91">
        <v>58430</v>
      </c>
      <c r="E246" s="92">
        <v>-8514</v>
      </c>
      <c r="F246" s="93">
        <v>49629</v>
      </c>
    </row>
    <row r="247" spans="1:6" ht="12.75" customHeight="1">
      <c r="A247" s="51"/>
      <c r="B247" s="58"/>
      <c r="C247" s="149" t="s">
        <v>206</v>
      </c>
      <c r="D247" s="91">
        <v>14479</v>
      </c>
      <c r="E247" s="92">
        <v>-31</v>
      </c>
      <c r="F247" s="93">
        <v>17279</v>
      </c>
    </row>
    <row r="248" spans="1:6" ht="15" customHeight="1" thickBot="1">
      <c r="A248" s="51"/>
      <c r="B248" s="58"/>
      <c r="C248" s="71"/>
      <c r="D248" s="94">
        <f>+D240</f>
        <v>182590.71161535996</v>
      </c>
      <c r="E248" s="95">
        <f>+E240</f>
        <v>-33752.55077457777</v>
      </c>
      <c r="F248" s="148">
        <f>SUM(F244:F247)</f>
        <v>846993.8655066557</v>
      </c>
    </row>
    <row r="249" spans="1:6" ht="18" customHeight="1" thickTop="1">
      <c r="A249" s="51"/>
      <c r="B249" s="62"/>
      <c r="C249" s="73"/>
      <c r="D249" s="77"/>
      <c r="E249" s="78"/>
      <c r="F249" s="79"/>
    </row>
    <row r="250" spans="1:6" ht="12.75" customHeight="1">
      <c r="A250" s="51"/>
      <c r="B250" s="23"/>
      <c r="D250" s="22"/>
      <c r="E250" s="22"/>
      <c r="F250" s="22"/>
    </row>
    <row r="251" spans="1:6" ht="12.75" customHeight="1">
      <c r="A251" s="54" t="s">
        <v>145</v>
      </c>
      <c r="B251" s="55" t="s">
        <v>227</v>
      </c>
      <c r="C251" s="4"/>
      <c r="D251" s="22"/>
      <c r="E251" s="22"/>
      <c r="F251" s="22"/>
    </row>
    <row r="252" spans="1:7" ht="12.75" customHeight="1">
      <c r="A252" s="54"/>
      <c r="B252" s="159" t="s">
        <v>228</v>
      </c>
      <c r="C252" s="159"/>
      <c r="D252" s="159"/>
      <c r="E252" s="159"/>
      <c r="F252" s="159"/>
      <c r="G252" s="159"/>
    </row>
    <row r="253" spans="1:7" ht="12.75" customHeight="1">
      <c r="A253" s="54"/>
      <c r="B253" s="159"/>
      <c r="C253" s="159"/>
      <c r="D253" s="159"/>
      <c r="E253" s="159"/>
      <c r="F253" s="159"/>
      <c r="G253" s="159"/>
    </row>
    <row r="254" spans="1:6" ht="12.75" customHeight="1">
      <c r="A254" s="51"/>
      <c r="B254" s="23"/>
      <c r="D254" s="22"/>
      <c r="E254" s="22"/>
      <c r="F254" s="22"/>
    </row>
    <row r="255" spans="1:6" ht="12.75" customHeight="1">
      <c r="A255" s="54" t="s">
        <v>146</v>
      </c>
      <c r="B255" s="55" t="s">
        <v>162</v>
      </c>
      <c r="C255" s="4"/>
      <c r="D255" s="22"/>
      <c r="E255" s="22"/>
      <c r="F255" s="22"/>
    </row>
    <row r="256" spans="1:7" ht="12.75" customHeight="1">
      <c r="A256" s="54"/>
      <c r="B256" s="156" t="s">
        <v>23</v>
      </c>
      <c r="C256" s="157"/>
      <c r="D256" s="157"/>
      <c r="E256" s="157"/>
      <c r="F256" s="157"/>
      <c r="G256" s="157"/>
    </row>
    <row r="257" spans="1:7" ht="12.75" customHeight="1">
      <c r="A257" s="54"/>
      <c r="B257" s="157"/>
      <c r="C257" s="157"/>
      <c r="D257" s="157"/>
      <c r="E257" s="157"/>
      <c r="F257" s="157"/>
      <c r="G257" s="157"/>
    </row>
    <row r="258" spans="1:7" ht="12.75" customHeight="1">
      <c r="A258" s="54"/>
      <c r="B258" s="157"/>
      <c r="C258" s="157"/>
      <c r="D258" s="157"/>
      <c r="E258" s="157"/>
      <c r="F258" s="157"/>
      <c r="G258" s="157"/>
    </row>
    <row r="259" spans="1:7" ht="12.75" customHeight="1">
      <c r="A259" s="54"/>
      <c r="B259" s="119"/>
      <c r="C259" s="119"/>
      <c r="D259" s="119"/>
      <c r="E259" s="119"/>
      <c r="F259" s="119"/>
      <c r="G259" s="119"/>
    </row>
    <row r="260" spans="1:7" ht="12.75" customHeight="1">
      <c r="A260" s="54"/>
      <c r="B260" s="158" t="s">
        <v>221</v>
      </c>
      <c r="C260" s="157"/>
      <c r="D260" s="157"/>
      <c r="E260" s="157"/>
      <c r="F260" s="157"/>
      <c r="G260" s="157"/>
    </row>
    <row r="261" spans="1:7" ht="12.75" customHeight="1">
      <c r="A261" s="54"/>
      <c r="B261" s="157"/>
      <c r="C261" s="157"/>
      <c r="D261" s="157"/>
      <c r="E261" s="157"/>
      <c r="F261" s="157"/>
      <c r="G261" s="157"/>
    </row>
    <row r="262" spans="1:7" ht="12.75" customHeight="1">
      <c r="A262" s="54"/>
      <c r="B262" s="157"/>
      <c r="C262" s="157"/>
      <c r="D262" s="157"/>
      <c r="E262" s="157"/>
      <c r="F262" s="157"/>
      <c r="G262" s="157"/>
    </row>
    <row r="263" spans="1:7" ht="13.5" customHeight="1">
      <c r="A263" s="54"/>
      <c r="B263" s="157"/>
      <c r="C263" s="157"/>
      <c r="D263" s="157"/>
      <c r="E263" s="157"/>
      <c r="F263" s="157"/>
      <c r="G263" s="157"/>
    </row>
    <row r="264" spans="1:7" ht="13.5" customHeight="1">
      <c r="A264" s="54"/>
      <c r="B264" s="157"/>
      <c r="C264" s="157"/>
      <c r="D264" s="157"/>
      <c r="E264" s="157"/>
      <c r="F264" s="157"/>
      <c r="G264" s="157"/>
    </row>
    <row r="265" spans="1:6" ht="12.75" customHeight="1">
      <c r="A265" s="51"/>
      <c r="B265" s="23"/>
      <c r="D265" s="22"/>
      <c r="E265" s="22"/>
      <c r="F265" s="22"/>
    </row>
    <row r="266" spans="1:6" ht="12.75" customHeight="1">
      <c r="A266" s="54" t="s">
        <v>147</v>
      </c>
      <c r="B266" s="151" t="s">
        <v>24</v>
      </c>
      <c r="C266" s="4"/>
      <c r="D266" s="22"/>
      <c r="E266" s="22"/>
      <c r="F266" s="22"/>
    </row>
    <row r="267" spans="1:7" ht="12.75" customHeight="1">
      <c r="A267" s="54"/>
      <c r="B267" s="156" t="s">
        <v>252</v>
      </c>
      <c r="C267" s="157"/>
      <c r="D267" s="157"/>
      <c r="E267" s="157"/>
      <c r="F267" s="157"/>
      <c r="G267" s="157"/>
    </row>
    <row r="268" spans="1:7" ht="12.75" customHeight="1">
      <c r="A268" s="54"/>
      <c r="B268" s="157"/>
      <c r="C268" s="157"/>
      <c r="D268" s="157"/>
      <c r="E268" s="157"/>
      <c r="F268" s="157"/>
      <c r="G268" s="157"/>
    </row>
    <row r="269" spans="1:7" ht="12.75" customHeight="1">
      <c r="A269" s="54"/>
      <c r="B269" s="157"/>
      <c r="C269" s="157"/>
      <c r="D269" s="157"/>
      <c r="E269" s="157"/>
      <c r="F269" s="157"/>
      <c r="G269" s="157"/>
    </row>
    <row r="270" spans="1:7" ht="12.75" customHeight="1">
      <c r="A270" s="54"/>
      <c r="B270" s="157"/>
      <c r="C270" s="157"/>
      <c r="D270" s="157"/>
      <c r="E270" s="157"/>
      <c r="F270" s="157"/>
      <c r="G270" s="157"/>
    </row>
    <row r="271" spans="1:7" ht="12.75" customHeight="1">
      <c r="A271" s="54"/>
      <c r="B271" s="120"/>
      <c r="C271" s="120"/>
      <c r="D271" s="120"/>
      <c r="E271" s="120"/>
      <c r="F271" s="120"/>
      <c r="G271" s="120"/>
    </row>
    <row r="272" spans="1:6" ht="12.75" customHeight="1">
      <c r="A272" s="51"/>
      <c r="B272" s="23"/>
      <c r="D272" s="22"/>
      <c r="E272" s="22"/>
      <c r="F272" s="22"/>
    </row>
    <row r="273" spans="1:6" ht="12.75" customHeight="1">
      <c r="A273" s="54" t="s">
        <v>148</v>
      </c>
      <c r="B273" s="55" t="s">
        <v>163</v>
      </c>
      <c r="D273" s="22"/>
      <c r="E273" s="22"/>
      <c r="F273" s="22"/>
    </row>
    <row r="274" spans="1:6" ht="12.75" customHeight="1">
      <c r="A274" s="54"/>
      <c r="B274" s="137" t="s">
        <v>11</v>
      </c>
      <c r="D274" s="22"/>
      <c r="E274" s="22"/>
      <c r="F274" s="22"/>
    </row>
    <row r="275" spans="1:6" ht="12.75" customHeight="1">
      <c r="A275" s="51"/>
      <c r="B275" s="23"/>
      <c r="D275" s="22"/>
      <c r="E275" s="22"/>
      <c r="F275" s="22"/>
    </row>
    <row r="276" spans="1:6" ht="12.75" customHeight="1">
      <c r="A276" s="54" t="s">
        <v>149</v>
      </c>
      <c r="B276" s="55" t="s">
        <v>164</v>
      </c>
      <c r="C276" s="4"/>
      <c r="D276" s="22"/>
      <c r="E276" s="22"/>
      <c r="F276" s="22"/>
    </row>
    <row r="277" spans="1:6" ht="12.75" customHeight="1">
      <c r="A277" s="51"/>
      <c r="B277" s="23" t="s">
        <v>217</v>
      </c>
      <c r="D277" s="22"/>
      <c r="E277" s="22"/>
      <c r="F277" s="22"/>
    </row>
    <row r="278" spans="1:6" ht="12.75" customHeight="1">
      <c r="A278" s="51"/>
      <c r="B278" s="23"/>
      <c r="D278" s="22"/>
      <c r="E278" s="22"/>
      <c r="F278" s="22"/>
    </row>
    <row r="279" spans="1:6" ht="12.75" customHeight="1">
      <c r="A279" s="54" t="s">
        <v>150</v>
      </c>
      <c r="B279" s="55" t="s">
        <v>165</v>
      </c>
      <c r="C279" s="54"/>
      <c r="D279" s="22"/>
      <c r="E279" s="22"/>
      <c r="F279" s="22"/>
    </row>
    <row r="280" spans="2:6" ht="12.75" customHeight="1">
      <c r="B280" s="23" t="s">
        <v>3</v>
      </c>
      <c r="D280" s="22"/>
      <c r="E280" s="22"/>
      <c r="F280" s="22"/>
    </row>
    <row r="281" spans="1:6" ht="12.75" customHeight="1">
      <c r="A281" s="51"/>
      <c r="B281" s="23" t="s">
        <v>179</v>
      </c>
      <c r="D281" s="22"/>
      <c r="E281" s="22"/>
      <c r="F281" s="22"/>
    </row>
    <row r="282" spans="1:6" ht="12.75" customHeight="1">
      <c r="A282" s="51"/>
      <c r="B282" s="23"/>
      <c r="D282" s="22"/>
      <c r="E282" s="22"/>
      <c r="F282" s="22"/>
    </row>
    <row r="283" spans="1:6" ht="12.75" customHeight="1">
      <c r="A283" s="51"/>
      <c r="B283" s="23"/>
      <c r="D283" s="22"/>
      <c r="E283" s="22"/>
      <c r="F283" s="22"/>
    </row>
    <row r="284" spans="1:6" ht="12.75" customHeight="1">
      <c r="A284" s="53" t="s">
        <v>175</v>
      </c>
      <c r="B284" s="23"/>
      <c r="D284" s="22"/>
      <c r="E284" s="22"/>
      <c r="F284" s="22"/>
    </row>
    <row r="285" spans="1:6" ht="12.75" customHeight="1">
      <c r="A285" s="28"/>
      <c r="B285" s="23"/>
      <c r="D285" s="22"/>
      <c r="E285" s="22"/>
      <c r="F285" s="22"/>
    </row>
    <row r="286" spans="1:6" ht="12.75" customHeight="1">
      <c r="A286" s="23" t="s">
        <v>176</v>
      </c>
      <c r="B286" s="23"/>
      <c r="D286" s="22"/>
      <c r="E286" s="22"/>
      <c r="F286" s="22"/>
    </row>
    <row r="287" spans="1:6" ht="12.75" customHeight="1">
      <c r="A287" s="23" t="s">
        <v>177</v>
      </c>
      <c r="B287" s="23"/>
      <c r="D287" s="22"/>
      <c r="E287" s="22"/>
      <c r="F287" s="22"/>
    </row>
    <row r="288" spans="1:6" ht="12.75" customHeight="1">
      <c r="A288" s="23" t="s">
        <v>180</v>
      </c>
      <c r="B288" s="23"/>
      <c r="D288" s="22"/>
      <c r="E288" s="22"/>
      <c r="F288" s="22"/>
    </row>
    <row r="289" spans="1:6" ht="12.75" customHeight="1">
      <c r="A289" s="28"/>
      <c r="B289" s="23"/>
      <c r="D289" s="22"/>
      <c r="E289" s="22"/>
      <c r="F289" s="22"/>
    </row>
    <row r="290" spans="1:6" ht="12.75" customHeight="1">
      <c r="A290" s="23" t="s">
        <v>178</v>
      </c>
      <c r="B290" s="23"/>
      <c r="D290" s="22"/>
      <c r="E290" s="22"/>
      <c r="F290" s="22"/>
    </row>
    <row r="291" spans="1:6" ht="12.75" customHeight="1">
      <c r="A291" s="131" t="s">
        <v>205</v>
      </c>
      <c r="B291" s="23"/>
      <c r="D291" s="22"/>
      <c r="E291" s="22"/>
      <c r="F291" s="22"/>
    </row>
    <row r="292" spans="1:6" ht="12.75" customHeight="1">
      <c r="A292" s="28"/>
      <c r="B292" s="23"/>
      <c r="D292" s="22"/>
      <c r="E292" s="22"/>
      <c r="F292" s="22"/>
    </row>
    <row r="293" spans="1:6" ht="12.75" customHeight="1">
      <c r="A293" s="28"/>
      <c r="B293" s="23"/>
      <c r="D293" s="22"/>
      <c r="E293" s="22"/>
      <c r="F293" s="22"/>
    </row>
    <row r="294" spans="1:6" ht="12.75" customHeight="1">
      <c r="A294" s="28"/>
      <c r="B294" s="23"/>
      <c r="D294" s="22"/>
      <c r="E294" s="22"/>
      <c r="F294" s="22"/>
    </row>
    <row r="295" spans="1:6" ht="12.75" customHeight="1">
      <c r="A295" s="28"/>
      <c r="B295" s="23"/>
      <c r="D295" s="22"/>
      <c r="E295" s="22"/>
      <c r="F295" s="22"/>
    </row>
    <row r="296" spans="1:6" ht="12.75" customHeight="1">
      <c r="A296" s="28"/>
      <c r="B296" s="23"/>
      <c r="D296" s="22"/>
      <c r="E296" s="22"/>
      <c r="F296" s="22"/>
    </row>
    <row r="297" spans="1:6" ht="12.75" customHeight="1">
      <c r="A297" s="28"/>
      <c r="B297" s="23"/>
      <c r="D297" s="22"/>
      <c r="E297" s="22"/>
      <c r="F297" s="22"/>
    </row>
    <row r="298" spans="1:6" ht="12.75" customHeight="1">
      <c r="A298" s="28"/>
      <c r="B298" s="23"/>
      <c r="D298" s="22"/>
      <c r="E298" s="22"/>
      <c r="F298" s="22"/>
    </row>
    <row r="299" spans="1:6" ht="12.75" customHeight="1">
      <c r="A299" s="28"/>
      <c r="B299" s="23"/>
      <c r="D299" s="22"/>
      <c r="E299" s="22"/>
      <c r="F299" s="22"/>
    </row>
    <row r="300" spans="1:6" ht="12.75" customHeight="1">
      <c r="A300" s="28"/>
      <c r="B300" s="28"/>
      <c r="D300" s="22"/>
      <c r="E300" s="22"/>
      <c r="F300" s="22"/>
    </row>
    <row r="301" spans="1:6" ht="12.75" customHeight="1">
      <c r="A301" s="28"/>
      <c r="B301" s="28"/>
      <c r="D301" s="22"/>
      <c r="E301" s="22"/>
      <c r="F301" s="22"/>
    </row>
    <row r="302" spans="1:6" ht="12.75" customHeight="1">
      <c r="A302" s="28"/>
      <c r="B302" s="28"/>
      <c r="D302" s="22"/>
      <c r="E302" s="22"/>
      <c r="F302" s="22"/>
    </row>
    <row r="303" spans="1:6" ht="12.75" customHeight="1">
      <c r="A303" s="28"/>
      <c r="B303" s="28"/>
      <c r="D303" s="22"/>
      <c r="E303" s="22"/>
      <c r="F303" s="22"/>
    </row>
    <row r="304" spans="1:6" ht="12.75" customHeight="1">
      <c r="A304" s="28"/>
      <c r="B304" s="28"/>
      <c r="D304" s="22"/>
      <c r="E304" s="22"/>
      <c r="F304" s="22"/>
    </row>
    <row r="305" spans="1:6" ht="12.75" customHeight="1">
      <c r="A305" s="28"/>
      <c r="B305" s="28"/>
      <c r="D305" s="22"/>
      <c r="E305" s="22"/>
      <c r="F305" s="22"/>
    </row>
    <row r="306" spans="1:6" ht="12.75" customHeight="1">
      <c r="A306" s="28"/>
      <c r="B306" s="28"/>
      <c r="D306" s="22"/>
      <c r="E306" s="22"/>
      <c r="F306" s="22"/>
    </row>
    <row r="307" spans="1:6" ht="12.75" customHeight="1">
      <c r="A307" s="28"/>
      <c r="B307" s="28"/>
      <c r="D307" s="22"/>
      <c r="E307" s="22"/>
      <c r="F307" s="22"/>
    </row>
    <row r="308" spans="1:6" ht="12.75" customHeight="1">
      <c r="A308" s="28"/>
      <c r="B308" s="28"/>
      <c r="D308" s="22"/>
      <c r="E308" s="22"/>
      <c r="F308" s="22"/>
    </row>
    <row r="309" spans="1:6" ht="12.75" customHeight="1">
      <c r="A309" s="28"/>
      <c r="B309" s="28"/>
      <c r="D309" s="22"/>
      <c r="E309" s="22"/>
      <c r="F309" s="22"/>
    </row>
    <row r="310" spans="1:2" ht="12.75" customHeight="1">
      <c r="A310" s="28"/>
      <c r="B310" s="28"/>
    </row>
    <row r="311" spans="1:2" ht="12.75" customHeight="1">
      <c r="A311" s="28"/>
      <c r="B311" s="28"/>
    </row>
    <row r="312" spans="1:2" ht="12.75" customHeight="1">
      <c r="A312" s="28"/>
      <c r="B312" s="28"/>
    </row>
    <row r="313" spans="1:2" ht="12.75" customHeight="1">
      <c r="A313" s="28"/>
      <c r="B313" s="28"/>
    </row>
    <row r="314" spans="1:2" ht="12.75" customHeight="1">
      <c r="A314" s="28"/>
      <c r="B314" s="28"/>
    </row>
    <row r="315" spans="1:2" ht="12.75" customHeight="1">
      <c r="A315" s="28"/>
      <c r="B315" s="28"/>
    </row>
    <row r="316" spans="1:2" ht="12.75" customHeight="1">
      <c r="A316" s="28"/>
      <c r="B316" s="28"/>
    </row>
    <row r="317" spans="1:2" ht="12.75" customHeight="1">
      <c r="A317" s="28"/>
      <c r="B317" s="28"/>
    </row>
    <row r="318" spans="1:2" ht="12.75" customHeight="1">
      <c r="A318" s="28"/>
      <c r="B318" s="28"/>
    </row>
    <row r="319" spans="1:2" ht="12.75" customHeight="1">
      <c r="A319" s="28"/>
      <c r="B319" s="28"/>
    </row>
    <row r="320" spans="1:2" ht="12.75" customHeight="1">
      <c r="A320" s="28"/>
      <c r="B320" s="28"/>
    </row>
    <row r="321" spans="1:2" ht="12.75" customHeight="1">
      <c r="A321" s="28"/>
      <c r="B321" s="28"/>
    </row>
    <row r="322" spans="1:2" ht="12.75" customHeight="1">
      <c r="A322" s="28"/>
      <c r="B322" s="28"/>
    </row>
    <row r="323" spans="1:2" ht="12.75" customHeight="1">
      <c r="A323" s="28"/>
      <c r="B323" s="28"/>
    </row>
    <row r="324" spans="1:2" ht="12.75" customHeight="1">
      <c r="A324" s="28"/>
      <c r="B324" s="28"/>
    </row>
    <row r="325" spans="1:2" ht="12.75" customHeight="1">
      <c r="A325" s="28"/>
      <c r="B325" s="28"/>
    </row>
    <row r="326" spans="1:2" ht="12.75" customHeight="1">
      <c r="A326" s="28"/>
      <c r="B326" s="28"/>
    </row>
    <row r="327" spans="1:2" ht="12.75" customHeight="1">
      <c r="A327" s="28"/>
      <c r="B327" s="28"/>
    </row>
    <row r="328" spans="1:2" ht="12.75" customHeight="1">
      <c r="A328" s="28"/>
      <c r="B328" s="28"/>
    </row>
    <row r="329" spans="1:2" ht="12.75" customHeight="1">
      <c r="A329" s="28"/>
      <c r="B329" s="28"/>
    </row>
    <row r="330" spans="1:2" ht="12.75" customHeight="1">
      <c r="A330" s="28"/>
      <c r="B330" s="28"/>
    </row>
    <row r="331" spans="1:2" ht="12.75" customHeight="1">
      <c r="A331" s="28"/>
      <c r="B331" s="28"/>
    </row>
    <row r="332" spans="1:2" ht="12.75" customHeight="1">
      <c r="A332" s="28"/>
      <c r="B332" s="28"/>
    </row>
    <row r="333" spans="1:2" ht="12.75" customHeight="1">
      <c r="A333" s="28"/>
      <c r="B333" s="28"/>
    </row>
    <row r="334" spans="1:2" ht="12.75" customHeight="1">
      <c r="A334" s="28"/>
      <c r="B334" s="28"/>
    </row>
    <row r="335" spans="1:2" ht="12.75" customHeight="1">
      <c r="A335" s="28"/>
      <c r="B335" s="28"/>
    </row>
    <row r="336" spans="1:2" ht="12.75" customHeight="1">
      <c r="A336" s="28"/>
      <c r="B336" s="28"/>
    </row>
    <row r="337" spans="1:2" ht="12.75" customHeight="1">
      <c r="A337" s="28"/>
      <c r="B337" s="28"/>
    </row>
    <row r="338" spans="1:2" ht="12.75" customHeight="1">
      <c r="A338" s="28"/>
      <c r="B338" s="28"/>
    </row>
    <row r="339" spans="1:2" ht="15">
      <c r="A339" s="28"/>
      <c r="B339" s="28"/>
    </row>
    <row r="340" spans="1:2" ht="15">
      <c r="A340" s="28"/>
      <c r="B340" s="28"/>
    </row>
    <row r="341" spans="1:2" ht="15">
      <c r="A341" s="28"/>
      <c r="B341" s="28"/>
    </row>
    <row r="342" spans="1:2" ht="15">
      <c r="A342" s="28"/>
      <c r="B342" s="28"/>
    </row>
    <row r="343" spans="1:2" ht="15">
      <c r="A343" s="28"/>
      <c r="B343" s="28"/>
    </row>
    <row r="344" spans="1:2" ht="15">
      <c r="A344" s="28"/>
      <c r="B344" s="28"/>
    </row>
    <row r="345" spans="1:2" ht="15">
      <c r="A345" s="28"/>
      <c r="B345" s="28"/>
    </row>
    <row r="346" spans="1:2" ht="15">
      <c r="A346" s="28"/>
      <c r="B346" s="28"/>
    </row>
    <row r="347" spans="1:2" ht="15">
      <c r="A347" s="28"/>
      <c r="B347" s="28"/>
    </row>
    <row r="348" spans="1:2" ht="15">
      <c r="A348" s="28"/>
      <c r="B348" s="28"/>
    </row>
    <row r="349" spans="1:2" ht="15">
      <c r="A349" s="28"/>
      <c r="B349" s="28"/>
    </row>
    <row r="350" spans="1:2" ht="15">
      <c r="A350" s="28"/>
      <c r="B350" s="28"/>
    </row>
    <row r="351" spans="1:2" ht="15">
      <c r="A351" s="28"/>
      <c r="B351" s="28"/>
    </row>
    <row r="352" spans="1:2" ht="15">
      <c r="A352" s="28"/>
      <c r="B352" s="28"/>
    </row>
    <row r="353" spans="1:2" ht="15">
      <c r="A353" s="28"/>
      <c r="B353" s="28"/>
    </row>
    <row r="354" spans="1:2" ht="15">
      <c r="A354" s="28"/>
      <c r="B354" s="28"/>
    </row>
    <row r="355" spans="1:2" ht="15">
      <c r="A355" s="28"/>
      <c r="B355" s="28"/>
    </row>
    <row r="356" spans="1:2" ht="15">
      <c r="A356" s="28"/>
      <c r="B356" s="28"/>
    </row>
    <row r="357" spans="1:2" ht="15">
      <c r="A357" s="28"/>
      <c r="B357" s="28"/>
    </row>
    <row r="358" spans="1:2" ht="15">
      <c r="A358" s="28"/>
      <c r="B358" s="28"/>
    </row>
    <row r="359" spans="1:2" ht="15">
      <c r="A359" s="28"/>
      <c r="B359" s="28"/>
    </row>
    <row r="360" spans="1:2" ht="15">
      <c r="A360" s="28"/>
      <c r="B360" s="28"/>
    </row>
    <row r="361" spans="1:2" ht="15">
      <c r="A361" s="28"/>
      <c r="B361" s="28"/>
    </row>
    <row r="362" spans="1:2" ht="15">
      <c r="A362" s="28"/>
      <c r="B362" s="28"/>
    </row>
    <row r="363" spans="1:2" ht="15">
      <c r="A363" s="28"/>
      <c r="B363" s="28"/>
    </row>
    <row r="364" spans="1:2" ht="15">
      <c r="A364" s="28"/>
      <c r="B364" s="28"/>
    </row>
    <row r="365" spans="1:2" ht="15">
      <c r="A365" s="28"/>
      <c r="B365" s="28"/>
    </row>
    <row r="366" spans="1:2" ht="15">
      <c r="A366" s="28"/>
      <c r="B366" s="28"/>
    </row>
    <row r="367" spans="1:2" ht="15">
      <c r="A367" s="28"/>
      <c r="B367" s="28"/>
    </row>
    <row r="368" spans="1:2" ht="15">
      <c r="A368" s="28"/>
      <c r="B368" s="28"/>
    </row>
    <row r="369" spans="1:2" ht="15">
      <c r="A369" s="28"/>
      <c r="B369" s="28"/>
    </row>
    <row r="370" spans="1:2" ht="15">
      <c r="A370" s="28"/>
      <c r="B370" s="28"/>
    </row>
    <row r="371" spans="1:2" ht="15">
      <c r="A371" s="28"/>
      <c r="B371" s="28"/>
    </row>
    <row r="372" spans="1:2" ht="15">
      <c r="A372" s="28"/>
      <c r="B372" s="28"/>
    </row>
    <row r="373" spans="1:2" ht="15">
      <c r="A373" s="28"/>
      <c r="B373" s="28"/>
    </row>
    <row r="374" spans="1:2" ht="15">
      <c r="A374" s="28"/>
      <c r="B374" s="28"/>
    </row>
    <row r="375" spans="1:2" ht="15">
      <c r="A375" s="28"/>
      <c r="B375" s="28"/>
    </row>
    <row r="376" spans="1:2" ht="15">
      <c r="A376" s="28"/>
      <c r="B376" s="28"/>
    </row>
    <row r="377" spans="1:2" ht="15">
      <c r="A377" s="28"/>
      <c r="B377" s="28"/>
    </row>
    <row r="378" spans="1:2" ht="15">
      <c r="A378" s="28"/>
      <c r="B378" s="28"/>
    </row>
    <row r="379" spans="1:2" ht="15">
      <c r="A379" s="28"/>
      <c r="B379" s="28"/>
    </row>
    <row r="380" spans="1:2" ht="15">
      <c r="A380" s="28"/>
      <c r="B380" s="28"/>
    </row>
    <row r="381" spans="1:2" ht="15">
      <c r="A381" s="28"/>
      <c r="B381" s="28"/>
    </row>
    <row r="382" spans="1:2" ht="15">
      <c r="A382" s="28"/>
      <c r="B382" s="28"/>
    </row>
    <row r="383" spans="1:2" ht="15">
      <c r="A383" s="28"/>
      <c r="B383" s="28"/>
    </row>
    <row r="384" spans="1:2" ht="15">
      <c r="A384" s="28"/>
      <c r="B384" s="28"/>
    </row>
    <row r="385" spans="1:2" ht="15">
      <c r="A385" s="28"/>
      <c r="B385" s="28"/>
    </row>
    <row r="386" spans="1:2" ht="15">
      <c r="A386" s="28"/>
      <c r="B386" s="28"/>
    </row>
    <row r="387" spans="1:2" ht="15">
      <c r="A387" s="28"/>
      <c r="B387" s="28"/>
    </row>
    <row r="388" spans="1:2" ht="15">
      <c r="A388" s="28"/>
      <c r="B388" s="28"/>
    </row>
    <row r="389" spans="1:2" ht="15">
      <c r="A389" s="28"/>
      <c r="B389" s="28"/>
    </row>
    <row r="390" spans="1:2" ht="15">
      <c r="A390" s="28"/>
      <c r="B390" s="28"/>
    </row>
    <row r="391" spans="1:2" ht="15">
      <c r="A391" s="28"/>
      <c r="B391" s="28"/>
    </row>
    <row r="392" spans="1:2" ht="15">
      <c r="A392" s="28"/>
      <c r="B392" s="28"/>
    </row>
    <row r="393" spans="1:2" ht="15">
      <c r="A393" s="28"/>
      <c r="B393" s="28"/>
    </row>
    <row r="394" spans="1:2" ht="15">
      <c r="A394" s="28"/>
      <c r="B394" s="28"/>
    </row>
    <row r="395" spans="1:2" ht="15">
      <c r="A395" s="28"/>
      <c r="B395" s="28"/>
    </row>
    <row r="396" spans="1:2" ht="15">
      <c r="A396" s="28"/>
      <c r="B396" s="28"/>
    </row>
    <row r="397" spans="1:2" ht="15">
      <c r="A397" s="28"/>
      <c r="B397" s="28"/>
    </row>
    <row r="398" spans="1:2" ht="15">
      <c r="A398" s="28"/>
      <c r="B398" s="28"/>
    </row>
    <row r="399" spans="1:2" ht="15">
      <c r="A399" s="28"/>
      <c r="B399" s="28"/>
    </row>
    <row r="400" spans="1:2" ht="15">
      <c r="A400" s="28"/>
      <c r="B400" s="28"/>
    </row>
    <row r="401" spans="1:2" ht="15">
      <c r="A401" s="28"/>
      <c r="B401" s="28"/>
    </row>
    <row r="402" spans="1:2" ht="15">
      <c r="A402" s="28"/>
      <c r="B402" s="28"/>
    </row>
    <row r="403" spans="1:2" ht="15">
      <c r="A403" s="28"/>
      <c r="B403" s="28"/>
    </row>
    <row r="404" spans="1:2" ht="15">
      <c r="A404" s="28"/>
      <c r="B404" s="28"/>
    </row>
    <row r="405" spans="1:2" ht="15">
      <c r="A405" s="28"/>
      <c r="B405" s="28"/>
    </row>
    <row r="406" spans="1:2" ht="15">
      <c r="A406" s="28"/>
      <c r="B406" s="28"/>
    </row>
    <row r="407" spans="1:2" ht="15">
      <c r="A407" s="28"/>
      <c r="B407" s="28"/>
    </row>
    <row r="408" spans="1:2" ht="15">
      <c r="A408" s="28"/>
      <c r="B408" s="28"/>
    </row>
    <row r="409" spans="1:2" ht="15">
      <c r="A409" s="28"/>
      <c r="B409" s="28"/>
    </row>
    <row r="410" spans="1:2" ht="15">
      <c r="A410" s="28"/>
      <c r="B410" s="28"/>
    </row>
    <row r="411" spans="1:2" ht="15">
      <c r="A411" s="28"/>
      <c r="B411" s="28"/>
    </row>
    <row r="412" spans="1:2" ht="15">
      <c r="A412" s="28"/>
      <c r="B412" s="28"/>
    </row>
    <row r="413" spans="1:2" ht="15">
      <c r="A413" s="28"/>
      <c r="B413" s="28"/>
    </row>
    <row r="414" spans="1:2" ht="15">
      <c r="A414" s="28"/>
      <c r="B414" s="28"/>
    </row>
    <row r="415" spans="1:2" ht="15">
      <c r="A415" s="28"/>
      <c r="B415" s="28"/>
    </row>
    <row r="416" spans="1:2" ht="15">
      <c r="A416" s="28"/>
      <c r="B416" s="28"/>
    </row>
    <row r="417" spans="1:2" ht="15">
      <c r="A417" s="28"/>
      <c r="B417" s="28"/>
    </row>
    <row r="418" spans="1:2" ht="15">
      <c r="A418" s="28"/>
      <c r="B418" s="28"/>
    </row>
    <row r="419" spans="1:2" ht="15">
      <c r="A419" s="28"/>
      <c r="B419" s="28"/>
    </row>
    <row r="420" spans="1:2" ht="15">
      <c r="A420" s="28"/>
      <c r="B420" s="28"/>
    </row>
    <row r="421" spans="1:2" ht="15">
      <c r="A421" s="28"/>
      <c r="B421" s="28"/>
    </row>
    <row r="422" spans="1:2" ht="15">
      <c r="A422" s="28"/>
      <c r="B422" s="28"/>
    </row>
    <row r="423" spans="1:2" ht="15">
      <c r="A423" s="28"/>
      <c r="B423" s="28"/>
    </row>
    <row r="424" spans="1:2" ht="15">
      <c r="A424" s="28"/>
      <c r="B424" s="28"/>
    </row>
    <row r="425" spans="1:2" ht="15">
      <c r="A425" s="28"/>
      <c r="B425" s="28"/>
    </row>
    <row r="426" spans="1:2" ht="15">
      <c r="A426" s="28"/>
      <c r="B426" s="28"/>
    </row>
    <row r="427" spans="1:2" ht="15">
      <c r="A427" s="28"/>
      <c r="B427" s="28"/>
    </row>
    <row r="428" spans="1:2" ht="15">
      <c r="A428" s="28"/>
      <c r="B428" s="28"/>
    </row>
    <row r="429" spans="1:2" ht="15">
      <c r="A429" s="28"/>
      <c r="B429" s="28"/>
    </row>
    <row r="430" spans="1:2" ht="15">
      <c r="A430" s="28"/>
      <c r="B430" s="28"/>
    </row>
    <row r="431" spans="1:2" ht="15">
      <c r="A431" s="28"/>
      <c r="B431" s="28"/>
    </row>
    <row r="432" spans="1:2" ht="15">
      <c r="A432" s="28"/>
      <c r="B432" s="28"/>
    </row>
    <row r="433" spans="1:2" ht="15">
      <c r="A433" s="28"/>
      <c r="B433" s="28"/>
    </row>
    <row r="434" spans="1:2" ht="15">
      <c r="A434" s="28"/>
      <c r="B434" s="28"/>
    </row>
    <row r="435" spans="1:2" ht="15">
      <c r="A435" s="28"/>
      <c r="B435" s="28"/>
    </row>
    <row r="436" spans="1:2" ht="15">
      <c r="A436" s="28"/>
      <c r="B436" s="28"/>
    </row>
    <row r="437" spans="1:2" ht="15">
      <c r="A437" s="28"/>
      <c r="B437" s="28"/>
    </row>
    <row r="438" spans="1:2" ht="15">
      <c r="A438" s="28"/>
      <c r="B438" s="28"/>
    </row>
    <row r="439" spans="1:2" ht="15">
      <c r="A439" s="28"/>
      <c r="B439" s="28"/>
    </row>
    <row r="440" spans="1:2" ht="15">
      <c r="A440" s="28"/>
      <c r="B440" s="28"/>
    </row>
    <row r="441" spans="1:2" ht="15">
      <c r="A441" s="28"/>
      <c r="B441" s="28"/>
    </row>
    <row r="442" spans="1:2" ht="15">
      <c r="A442" s="28"/>
      <c r="B442" s="28"/>
    </row>
    <row r="443" spans="1:2" ht="15">
      <c r="A443" s="28"/>
      <c r="B443" s="28"/>
    </row>
    <row r="444" spans="1:2" ht="15">
      <c r="A444" s="28"/>
      <c r="B444" s="28"/>
    </row>
    <row r="445" spans="1:2" ht="15">
      <c r="A445" s="28"/>
      <c r="B445" s="28"/>
    </row>
    <row r="446" spans="1:2" ht="15">
      <c r="A446" s="28"/>
      <c r="B446" s="28"/>
    </row>
    <row r="447" spans="1:2" ht="15">
      <c r="A447" s="28"/>
      <c r="B447" s="28"/>
    </row>
    <row r="448" spans="1:2" ht="15">
      <c r="A448" s="28"/>
      <c r="B448" s="28"/>
    </row>
    <row r="449" spans="1:2" ht="15">
      <c r="A449" s="28"/>
      <c r="B449" s="28"/>
    </row>
    <row r="450" spans="1:2" ht="15">
      <c r="A450" s="28"/>
      <c r="B450" s="28"/>
    </row>
    <row r="451" spans="1:2" ht="15">
      <c r="A451" s="28"/>
      <c r="B451" s="28"/>
    </row>
    <row r="452" spans="1:2" ht="15">
      <c r="A452" s="28"/>
      <c r="B452" s="28"/>
    </row>
    <row r="453" spans="1:2" ht="15">
      <c r="A453" s="28"/>
      <c r="B453" s="28"/>
    </row>
    <row r="454" spans="1:2" ht="15">
      <c r="A454" s="28"/>
      <c r="B454" s="28"/>
    </row>
    <row r="455" spans="1:2" ht="15">
      <c r="A455" s="28"/>
      <c r="B455" s="28"/>
    </row>
    <row r="456" spans="1:2" ht="15">
      <c r="A456" s="28"/>
      <c r="B456" s="28"/>
    </row>
    <row r="457" spans="1:2" ht="15">
      <c r="A457" s="28"/>
      <c r="B457" s="28"/>
    </row>
    <row r="458" spans="1:2" ht="15">
      <c r="A458" s="28"/>
      <c r="B458" s="28"/>
    </row>
    <row r="459" spans="1:2" ht="15">
      <c r="A459" s="28"/>
      <c r="B459" s="28"/>
    </row>
    <row r="460" spans="1:2" ht="15">
      <c r="A460" s="28"/>
      <c r="B460" s="28"/>
    </row>
    <row r="461" spans="1:2" ht="15">
      <c r="A461" s="28"/>
      <c r="B461" s="28"/>
    </row>
    <row r="462" spans="1:2" ht="15">
      <c r="A462" s="28"/>
      <c r="B462" s="28"/>
    </row>
    <row r="463" spans="1:2" ht="15">
      <c r="A463" s="28"/>
      <c r="B463" s="28"/>
    </row>
    <row r="464" spans="1:2" ht="15">
      <c r="A464" s="28"/>
      <c r="B464" s="28"/>
    </row>
    <row r="465" spans="1:2" ht="15">
      <c r="A465" s="28"/>
      <c r="B465" s="28"/>
    </row>
    <row r="466" spans="1:2" ht="15">
      <c r="A466" s="28"/>
      <c r="B466" s="28"/>
    </row>
    <row r="467" spans="1:2" ht="15">
      <c r="A467" s="28"/>
      <c r="B467" s="28"/>
    </row>
    <row r="468" spans="1:2" ht="15">
      <c r="A468" s="28"/>
      <c r="B468" s="28"/>
    </row>
    <row r="469" spans="1:2" ht="15">
      <c r="A469" s="28"/>
      <c r="B469" s="28"/>
    </row>
    <row r="470" spans="1:2" ht="15">
      <c r="A470" s="28"/>
      <c r="B470" s="28"/>
    </row>
    <row r="471" spans="1:2" ht="15">
      <c r="A471" s="28"/>
      <c r="B471" s="28"/>
    </row>
    <row r="472" spans="1:2" ht="15">
      <c r="A472" s="28"/>
      <c r="B472" s="28"/>
    </row>
    <row r="473" spans="1:2" ht="15">
      <c r="A473" s="28"/>
      <c r="B473" s="28"/>
    </row>
    <row r="474" spans="1:2" ht="15">
      <c r="A474" s="28"/>
      <c r="B474" s="28"/>
    </row>
    <row r="475" spans="1:2" ht="15">
      <c r="A475" s="28"/>
      <c r="B475" s="28"/>
    </row>
    <row r="476" spans="1:2" ht="15">
      <c r="A476" s="28"/>
      <c r="B476" s="28"/>
    </row>
    <row r="477" spans="1:2" ht="15">
      <c r="A477" s="28"/>
      <c r="B477" s="28"/>
    </row>
    <row r="478" spans="1:2" ht="15">
      <c r="A478" s="28"/>
      <c r="B478" s="28"/>
    </row>
    <row r="479" spans="1:2" ht="15">
      <c r="A479" s="28"/>
      <c r="B479" s="28"/>
    </row>
    <row r="480" spans="1:2" ht="15">
      <c r="A480" s="28"/>
      <c r="B480" s="28"/>
    </row>
    <row r="481" spans="1:2" ht="15">
      <c r="A481" s="28"/>
      <c r="B481" s="28"/>
    </row>
    <row r="482" spans="1:2" ht="15">
      <c r="A482" s="28"/>
      <c r="B482" s="28"/>
    </row>
    <row r="483" spans="1:2" ht="15">
      <c r="A483" s="28"/>
      <c r="B483" s="28"/>
    </row>
    <row r="484" spans="1:2" ht="15">
      <c r="A484" s="28"/>
      <c r="B484" s="28"/>
    </row>
    <row r="485" spans="1:2" ht="15">
      <c r="A485" s="28"/>
      <c r="B485" s="28"/>
    </row>
    <row r="486" spans="1:2" ht="15">
      <c r="A486" s="28"/>
      <c r="B486" s="28"/>
    </row>
    <row r="487" spans="1:2" ht="15">
      <c r="A487" s="28"/>
      <c r="B487" s="28"/>
    </row>
    <row r="488" spans="1:2" ht="15">
      <c r="A488" s="28"/>
      <c r="B488" s="28"/>
    </row>
    <row r="489" spans="1:2" ht="15">
      <c r="A489" s="28"/>
      <c r="B489" s="28"/>
    </row>
    <row r="490" spans="1:2" ht="15">
      <c r="A490" s="28"/>
      <c r="B490" s="28"/>
    </row>
    <row r="491" spans="1:2" ht="15">
      <c r="A491" s="28"/>
      <c r="B491" s="28"/>
    </row>
    <row r="492" spans="1:2" ht="15">
      <c r="A492" s="28"/>
      <c r="B492" s="28"/>
    </row>
    <row r="493" spans="1:2" ht="15">
      <c r="A493" s="28"/>
      <c r="B493" s="28"/>
    </row>
    <row r="494" spans="1:2" ht="15">
      <c r="A494" s="28"/>
      <c r="B494" s="28"/>
    </row>
    <row r="495" spans="1:2" ht="15">
      <c r="A495" s="28"/>
      <c r="B495" s="28"/>
    </row>
    <row r="496" spans="1:2" ht="15">
      <c r="A496" s="28"/>
      <c r="B496" s="28"/>
    </row>
    <row r="497" spans="1:2" ht="15">
      <c r="A497" s="28"/>
      <c r="B497" s="28"/>
    </row>
    <row r="498" spans="1:2" ht="15">
      <c r="A498" s="28"/>
      <c r="B498" s="28"/>
    </row>
    <row r="499" spans="1:2" ht="15">
      <c r="A499" s="28"/>
      <c r="B499" s="28"/>
    </row>
    <row r="500" spans="1:2" ht="15">
      <c r="A500" s="28"/>
      <c r="B500" s="28"/>
    </row>
    <row r="501" spans="1:2" ht="15">
      <c r="A501" s="28"/>
      <c r="B501" s="28"/>
    </row>
    <row r="502" spans="1:2" ht="15">
      <c r="A502" s="28"/>
      <c r="B502" s="28"/>
    </row>
    <row r="503" spans="1:2" ht="15">
      <c r="A503" s="28"/>
      <c r="B503" s="28"/>
    </row>
    <row r="504" spans="1:2" ht="15">
      <c r="A504" s="28"/>
      <c r="B504" s="28"/>
    </row>
    <row r="505" spans="1:2" ht="15">
      <c r="A505" s="28"/>
      <c r="B505" s="28"/>
    </row>
    <row r="506" spans="1:2" ht="15">
      <c r="A506" s="28"/>
      <c r="B506" s="28"/>
    </row>
    <row r="507" spans="1:2" ht="15">
      <c r="A507" s="28"/>
      <c r="B507" s="28"/>
    </row>
    <row r="508" spans="1:2" ht="15">
      <c r="A508" s="28"/>
      <c r="B508" s="28"/>
    </row>
    <row r="509" spans="1:2" ht="15">
      <c r="A509" s="28"/>
      <c r="B509" s="28"/>
    </row>
    <row r="510" spans="1:2" ht="15">
      <c r="A510" s="28"/>
      <c r="B510" s="28"/>
    </row>
    <row r="511" spans="1:2" ht="15">
      <c r="A511" s="28"/>
      <c r="B511" s="28"/>
    </row>
    <row r="512" spans="1:2" ht="15">
      <c r="A512" s="28"/>
      <c r="B512" s="28"/>
    </row>
    <row r="513" spans="1:2" ht="15">
      <c r="A513" s="28"/>
      <c r="B513" s="28"/>
    </row>
    <row r="514" spans="1:2" ht="15">
      <c r="A514" s="28"/>
      <c r="B514" s="28"/>
    </row>
    <row r="515" spans="1:2" ht="15">
      <c r="A515" s="28"/>
      <c r="B515" s="28"/>
    </row>
    <row r="516" spans="1:2" ht="15">
      <c r="A516" s="28"/>
      <c r="B516" s="28"/>
    </row>
    <row r="517" spans="1:2" ht="15">
      <c r="A517" s="28"/>
      <c r="B517" s="28"/>
    </row>
    <row r="518" spans="1:2" ht="15">
      <c r="A518" s="28"/>
      <c r="B518" s="28"/>
    </row>
    <row r="519" spans="1:2" ht="15">
      <c r="A519" s="28"/>
      <c r="B519" s="28"/>
    </row>
    <row r="520" spans="1:2" ht="15">
      <c r="A520" s="28"/>
      <c r="B520" s="28"/>
    </row>
    <row r="521" spans="1:2" ht="15">
      <c r="A521" s="28"/>
      <c r="B521" s="28"/>
    </row>
    <row r="522" spans="1:2" ht="15">
      <c r="A522" s="28"/>
      <c r="B522" s="28"/>
    </row>
    <row r="523" spans="1:2" ht="15">
      <c r="A523" s="28"/>
      <c r="B523" s="28"/>
    </row>
  </sheetData>
  <mergeCells count="35">
    <mergeCell ref="C209:G217"/>
    <mergeCell ref="B256:G258"/>
    <mergeCell ref="B168:F169"/>
    <mergeCell ref="C203:G207"/>
    <mergeCell ref="C186:G193"/>
    <mergeCell ref="C171:G182"/>
    <mergeCell ref="C183:G184"/>
    <mergeCell ref="C195:G201"/>
    <mergeCell ref="B96:G97"/>
    <mergeCell ref="C80:G81"/>
    <mergeCell ref="B159:F160"/>
    <mergeCell ref="A1:G1"/>
    <mergeCell ref="A2:G2"/>
    <mergeCell ref="A3:G3"/>
    <mergeCell ref="A5:G5"/>
    <mergeCell ref="B252:G253"/>
    <mergeCell ref="B231:C231"/>
    <mergeCell ref="D229:F229"/>
    <mergeCell ref="A6:G6"/>
    <mergeCell ref="B36:G38"/>
    <mergeCell ref="B69:G70"/>
    <mergeCell ref="B164:G165"/>
    <mergeCell ref="A8:B8"/>
    <mergeCell ref="B10:G12"/>
    <mergeCell ref="B85:G86"/>
    <mergeCell ref="B267:G270"/>
    <mergeCell ref="B260:G264"/>
    <mergeCell ref="B73:G74"/>
    <mergeCell ref="C76:G78"/>
    <mergeCell ref="B88:G92"/>
    <mergeCell ref="C114:G115"/>
    <mergeCell ref="C105:G112"/>
    <mergeCell ref="C101:G103"/>
    <mergeCell ref="B114:B115"/>
    <mergeCell ref="C220:G224"/>
  </mergeCells>
  <printOptions/>
  <pageMargins left="0.708661417322835" right="0" top="0.8" bottom="0.590551181102362" header="0" footer="0"/>
  <pageSetup horizontalDpi="300" verticalDpi="300" orientation="portrait" paperSize="9" scale="92" r:id="rId1"/>
  <rowBreaks count="5" manualBreakCount="5">
    <brk id="51" max="255" man="1"/>
    <brk id="104" max="255" man="1"/>
    <brk id="161" max="255" man="1"/>
    <brk id="218" max="255" man="1"/>
    <brk id="275" max="255" man="1"/>
  </rowBreaks>
</worksheet>
</file>

<file path=xl/worksheets/sheet3.xml><?xml version="1.0" encoding="utf-8"?>
<worksheet xmlns="http://schemas.openxmlformats.org/spreadsheetml/2006/main" xmlns:r="http://schemas.openxmlformats.org/officeDocument/2006/relationships">
  <dimension ref="A4:J265"/>
  <sheetViews>
    <sheetView workbookViewId="0" topLeftCell="A1">
      <selection activeCell="A1" sqref="A1:G67"/>
    </sheetView>
  </sheetViews>
  <sheetFormatPr defaultColWidth="8.88671875" defaultRowHeight="15"/>
  <cols>
    <col min="1" max="2" width="3.6640625" style="0" customWidth="1"/>
    <col min="3" max="3" width="2.21484375" style="0" customWidth="1"/>
    <col min="4" max="4" width="27.4453125" style="0" customWidth="1"/>
    <col min="5" max="7" width="9.6640625" style="0" customWidth="1"/>
    <col min="10" max="10" width="8.77734375" style="0" customWidth="1"/>
  </cols>
  <sheetData>
    <row r="4" ht="24" customHeight="1">
      <c r="A4" s="8"/>
    </row>
    <row r="5" ht="15">
      <c r="A5" s="8"/>
    </row>
    <row r="6" ht="15">
      <c r="A6" s="8"/>
    </row>
    <row r="7" ht="15">
      <c r="A7" s="8"/>
    </row>
    <row r="8" ht="15">
      <c r="A8" s="8"/>
    </row>
    <row r="9" ht="15">
      <c r="A9" s="8"/>
    </row>
    <row r="10" ht="15" customHeight="1">
      <c r="A10" s="8"/>
    </row>
    <row r="11" ht="12" customHeight="1">
      <c r="A11" s="8"/>
    </row>
    <row r="12" ht="12" customHeight="1">
      <c r="A12" s="8"/>
    </row>
    <row r="13" ht="12" customHeight="1">
      <c r="A13" s="8"/>
    </row>
    <row r="14" ht="12" customHeight="1">
      <c r="A14" s="8"/>
    </row>
    <row r="15" ht="12" customHeight="1">
      <c r="A15" s="8"/>
    </row>
    <row r="16" ht="15">
      <c r="A16" s="3"/>
    </row>
    <row r="17" ht="15">
      <c r="A17" s="3"/>
    </row>
    <row r="18" ht="15">
      <c r="A18" s="3"/>
    </row>
    <row r="19" ht="15">
      <c r="A19" s="3"/>
    </row>
    <row r="20" ht="15">
      <c r="A20" s="3"/>
    </row>
    <row r="21" ht="15">
      <c r="A21" s="3"/>
    </row>
    <row r="22" ht="15">
      <c r="A22" s="3"/>
    </row>
    <row r="23" ht="15">
      <c r="A23" s="3"/>
    </row>
    <row r="24" ht="15">
      <c r="A24" s="3"/>
    </row>
    <row r="25" ht="15">
      <c r="A25" s="3"/>
    </row>
    <row r="26" ht="15">
      <c r="A26" s="3"/>
    </row>
    <row r="27" ht="15">
      <c r="A27" s="3"/>
    </row>
    <row r="28" ht="15">
      <c r="A28" s="3"/>
    </row>
    <row r="29" ht="15">
      <c r="A29" s="3"/>
    </row>
    <row r="30" ht="15">
      <c r="A30" s="3"/>
    </row>
    <row r="31" ht="15">
      <c r="A31" s="3"/>
    </row>
    <row r="32" ht="15">
      <c r="A32" s="3"/>
    </row>
    <row r="33" ht="15">
      <c r="A33" s="3"/>
    </row>
    <row r="34" ht="15">
      <c r="A34" s="3"/>
    </row>
    <row r="35" ht="15">
      <c r="A35" s="3"/>
    </row>
    <row r="36" ht="15">
      <c r="A36" s="3"/>
    </row>
    <row r="37" ht="15">
      <c r="A37" s="3"/>
    </row>
    <row r="38" ht="15">
      <c r="A38" s="3"/>
    </row>
    <row r="39" ht="15">
      <c r="A39" s="3"/>
    </row>
    <row r="40" ht="15">
      <c r="A40" s="3"/>
    </row>
    <row r="41" ht="15">
      <c r="A41" s="3"/>
    </row>
    <row r="42" ht="15">
      <c r="A42" s="3"/>
    </row>
    <row r="43" ht="15">
      <c r="A43" s="3"/>
    </row>
    <row r="44" ht="15">
      <c r="A44" s="3"/>
    </row>
    <row r="45" ht="15">
      <c r="A45" s="3"/>
    </row>
    <row r="46" ht="15">
      <c r="A46" s="3"/>
    </row>
    <row r="47" ht="15">
      <c r="A47" s="3"/>
    </row>
    <row r="48" ht="15">
      <c r="A48" s="3"/>
    </row>
    <row r="49" ht="15" customHeight="1">
      <c r="A49" s="3"/>
    </row>
    <row r="50" ht="12" customHeight="1">
      <c r="A50" s="3"/>
    </row>
    <row r="51" ht="12" customHeight="1">
      <c r="A51" s="3"/>
    </row>
    <row r="52" ht="12" customHeight="1">
      <c r="A52" s="3"/>
    </row>
    <row r="53" ht="12" customHeight="1">
      <c r="A53" s="3"/>
    </row>
    <row r="54" ht="12" customHeight="1">
      <c r="A54" s="3"/>
    </row>
    <row r="55" ht="24.75" customHeight="1">
      <c r="A55" s="3"/>
    </row>
    <row r="56" ht="15">
      <c r="A56" s="3"/>
    </row>
    <row r="57" ht="15">
      <c r="A57" s="3"/>
    </row>
    <row r="58" ht="15">
      <c r="A58" s="3"/>
    </row>
    <row r="59" ht="15">
      <c r="A59" s="3"/>
    </row>
    <row r="60" ht="15">
      <c r="A60" s="3"/>
    </row>
    <row r="61" ht="15">
      <c r="A61" s="3"/>
    </row>
    <row r="62" ht="15">
      <c r="A62" s="3"/>
    </row>
    <row r="63" ht="15">
      <c r="A63" s="3"/>
    </row>
    <row r="64" ht="15">
      <c r="A64" s="3"/>
    </row>
    <row r="65" ht="15">
      <c r="A65" s="3"/>
    </row>
    <row r="66" ht="15">
      <c r="A66" s="3"/>
    </row>
    <row r="70" ht="12" customHeight="1"/>
    <row r="71" ht="12" customHeight="1"/>
    <row r="72" ht="12" customHeight="1"/>
    <row r="73" ht="12" customHeight="1"/>
    <row r="74" ht="12" customHeight="1"/>
    <row r="91" ht="15">
      <c r="J91" s="8">
        <f>2167406+495852+490483+97623+1679004+474523+3762457+490007+621744+4128356+3064612+2353321+6652396+4952941+887757+2250000+2937181+1974853+571733+490004</f>
        <v>40542253</v>
      </c>
    </row>
    <row r="95" ht="19.5" customHeight="1"/>
    <row r="122" spans="1:8" ht="15">
      <c r="A122" s="28"/>
      <c r="B122" s="28"/>
      <c r="C122" s="28"/>
      <c r="D122" s="28"/>
      <c r="E122" s="3"/>
      <c r="F122" s="3"/>
      <c r="G122" s="3"/>
      <c r="H122" s="3"/>
    </row>
    <row r="123" spans="1:8" ht="15">
      <c r="A123" s="28"/>
      <c r="B123" s="28"/>
      <c r="C123" s="28"/>
      <c r="D123" s="28"/>
      <c r="E123" s="3"/>
      <c r="F123" s="3"/>
      <c r="G123" s="3"/>
      <c r="H123" s="3"/>
    </row>
    <row r="124" spans="1:8" ht="15">
      <c r="A124" s="28"/>
      <c r="B124" s="28"/>
      <c r="C124" s="28"/>
      <c r="D124" s="28"/>
      <c r="E124" s="3"/>
      <c r="F124" s="3"/>
      <c r="G124" s="3"/>
      <c r="H124" s="3"/>
    </row>
    <row r="125" spans="1:8" ht="15">
      <c r="A125" s="28"/>
      <c r="B125" s="28"/>
      <c r="C125" s="28"/>
      <c r="D125" s="28"/>
      <c r="E125" s="3"/>
      <c r="F125" s="3"/>
      <c r="G125" s="3"/>
      <c r="H125" s="3"/>
    </row>
    <row r="126" spans="1:8" ht="15">
      <c r="A126" s="28"/>
      <c r="B126" s="28"/>
      <c r="C126" s="28"/>
      <c r="D126" s="28"/>
      <c r="E126" s="3"/>
      <c r="F126" s="3"/>
      <c r="G126" s="3"/>
      <c r="H126" s="3"/>
    </row>
    <row r="127" spans="1:8" ht="15">
      <c r="A127" s="28"/>
      <c r="B127" s="28"/>
      <c r="C127" s="28"/>
      <c r="D127" s="28"/>
      <c r="E127" s="3"/>
      <c r="F127" s="3"/>
      <c r="G127" s="3"/>
      <c r="H127" s="3"/>
    </row>
    <row r="128" spans="1:8" ht="15">
      <c r="A128" s="28"/>
      <c r="B128" s="28"/>
      <c r="C128" s="28"/>
      <c r="D128" s="28"/>
      <c r="E128" s="3"/>
      <c r="F128" s="3"/>
      <c r="G128" s="3"/>
      <c r="H128" s="3"/>
    </row>
    <row r="129" spans="1:8" ht="15">
      <c r="A129" s="3"/>
      <c r="B129" s="3"/>
      <c r="C129" s="3"/>
      <c r="D129" s="3"/>
      <c r="E129" s="3"/>
      <c r="F129" s="3"/>
      <c r="G129" s="3"/>
      <c r="H129" s="3"/>
    </row>
    <row r="130" spans="1:8" ht="15">
      <c r="A130" s="3"/>
      <c r="B130" s="3"/>
      <c r="C130" s="3"/>
      <c r="D130" s="3"/>
      <c r="E130" s="3"/>
      <c r="F130" s="3"/>
      <c r="G130" s="3"/>
      <c r="H130" s="3"/>
    </row>
    <row r="131" spans="1:8" ht="15">
      <c r="A131" s="3"/>
      <c r="B131" s="3"/>
      <c r="C131" s="3"/>
      <c r="D131" s="3"/>
      <c r="E131" s="3"/>
      <c r="F131" s="3"/>
      <c r="G131" s="3"/>
      <c r="H131" s="3"/>
    </row>
    <row r="132" spans="1:8" ht="15">
      <c r="A132" s="3"/>
      <c r="B132" s="3"/>
      <c r="C132" s="3"/>
      <c r="D132" s="3"/>
      <c r="E132" s="3"/>
      <c r="F132" s="3"/>
      <c r="G132" s="3"/>
      <c r="H132" s="3"/>
    </row>
    <row r="133" spans="1:8" ht="15">
      <c r="A133" s="3"/>
      <c r="B133" s="3"/>
      <c r="C133" s="3"/>
      <c r="D133" s="3"/>
      <c r="E133" s="3"/>
      <c r="F133" s="3"/>
      <c r="G133" s="3"/>
      <c r="H133" s="3"/>
    </row>
    <row r="134" spans="1:8" ht="15">
      <c r="A134" s="3"/>
      <c r="B134" s="3"/>
      <c r="C134" s="3"/>
      <c r="D134" s="3"/>
      <c r="E134" s="3"/>
      <c r="F134" s="3"/>
      <c r="G134" s="3"/>
      <c r="H134" s="3"/>
    </row>
    <row r="135" spans="1:8" ht="15">
      <c r="A135" s="3"/>
      <c r="B135" s="3"/>
      <c r="C135" s="3"/>
      <c r="D135" s="3"/>
      <c r="E135" s="3"/>
      <c r="F135" s="3"/>
      <c r="G135" s="3"/>
      <c r="H135" s="3"/>
    </row>
    <row r="136" spans="1:8" ht="15">
      <c r="A136" s="3"/>
      <c r="B136" s="3"/>
      <c r="C136" s="3"/>
      <c r="D136" s="3"/>
      <c r="E136" s="3"/>
      <c r="F136" s="3"/>
      <c r="G136" s="3"/>
      <c r="H136" s="3"/>
    </row>
    <row r="137" spans="1:8" ht="15">
      <c r="A137" s="3"/>
      <c r="B137" s="3"/>
      <c r="C137" s="3"/>
      <c r="D137" s="3"/>
      <c r="E137" s="3"/>
      <c r="F137" s="3"/>
      <c r="G137" s="3"/>
      <c r="H137" s="3"/>
    </row>
    <row r="138" spans="1:8" ht="15">
      <c r="A138" s="3"/>
      <c r="B138" s="3"/>
      <c r="C138" s="3"/>
      <c r="D138" s="3"/>
      <c r="E138" s="3"/>
      <c r="F138" s="3"/>
      <c r="G138" s="3"/>
      <c r="H138" s="3"/>
    </row>
    <row r="139" spans="1:8" ht="15">
      <c r="A139" s="3"/>
      <c r="B139" s="3"/>
      <c r="C139" s="3"/>
      <c r="D139" s="3"/>
      <c r="E139" s="3"/>
      <c r="F139" s="3"/>
      <c r="G139" s="3"/>
      <c r="H139" s="3"/>
    </row>
    <row r="140" spans="1:8" ht="15">
      <c r="A140" s="3"/>
      <c r="B140" s="3"/>
      <c r="C140" s="3"/>
      <c r="D140" s="3"/>
      <c r="E140" s="3"/>
      <c r="F140" s="3"/>
      <c r="G140" s="3"/>
      <c r="H140" s="3"/>
    </row>
    <row r="141" spans="1:8" ht="15">
      <c r="A141" s="3"/>
      <c r="B141" s="3"/>
      <c r="C141" s="3"/>
      <c r="D141" s="3"/>
      <c r="E141" s="3"/>
      <c r="F141" s="3"/>
      <c r="G141" s="3"/>
      <c r="H141" s="3"/>
    </row>
    <row r="142" spans="1:8" ht="15">
      <c r="A142" s="3"/>
      <c r="B142" s="3"/>
      <c r="C142" s="3"/>
      <c r="D142" s="3"/>
      <c r="E142" s="3"/>
      <c r="F142" s="3"/>
      <c r="G142" s="3"/>
      <c r="H142" s="3"/>
    </row>
    <row r="143" spans="1:8" ht="15">
      <c r="A143" s="3"/>
      <c r="B143" s="3"/>
      <c r="C143" s="3"/>
      <c r="D143" s="3"/>
      <c r="E143" s="3"/>
      <c r="F143" s="3"/>
      <c r="G143" s="3"/>
      <c r="H143" s="3"/>
    </row>
    <row r="144" spans="1:8" ht="15">
      <c r="A144" s="3"/>
      <c r="B144" s="3"/>
      <c r="C144" s="3"/>
      <c r="D144" s="3"/>
      <c r="E144" s="3"/>
      <c r="F144" s="3"/>
      <c r="G144" s="3"/>
      <c r="H144" s="3"/>
    </row>
    <row r="145" spans="1:8" ht="15">
      <c r="A145" s="3"/>
      <c r="B145" s="3"/>
      <c r="C145" s="3"/>
      <c r="D145" s="3"/>
      <c r="E145" s="3"/>
      <c r="F145" s="3"/>
      <c r="G145" s="3"/>
      <c r="H145" s="3"/>
    </row>
    <row r="146" spans="1:8" ht="15">
      <c r="A146" s="3"/>
      <c r="B146" s="3"/>
      <c r="C146" s="3"/>
      <c r="D146" s="3"/>
      <c r="E146" s="3"/>
      <c r="F146" s="3"/>
      <c r="G146" s="3"/>
      <c r="H146" s="3"/>
    </row>
    <row r="147" spans="1:8" ht="15">
      <c r="A147" s="3"/>
      <c r="B147" s="3"/>
      <c r="C147" s="3"/>
      <c r="D147" s="3"/>
      <c r="E147" s="3"/>
      <c r="F147" s="3"/>
      <c r="G147" s="3"/>
      <c r="H147" s="3"/>
    </row>
    <row r="148" spans="1:8" ht="15">
      <c r="A148" s="3"/>
      <c r="B148" s="3"/>
      <c r="C148" s="3"/>
      <c r="D148" s="3"/>
      <c r="E148" s="3"/>
      <c r="F148" s="3"/>
      <c r="G148" s="3"/>
      <c r="H148" s="3"/>
    </row>
    <row r="149" spans="1:8" ht="15">
      <c r="A149" s="3"/>
      <c r="B149" s="3"/>
      <c r="C149" s="3"/>
      <c r="D149" s="3"/>
      <c r="E149" s="3"/>
      <c r="F149" s="3"/>
      <c r="G149" s="3"/>
      <c r="H149" s="3"/>
    </row>
    <row r="150" spans="1:8" ht="15">
      <c r="A150" s="3"/>
      <c r="B150" s="3"/>
      <c r="C150" s="3"/>
      <c r="D150" s="3"/>
      <c r="E150" s="3"/>
      <c r="F150" s="3"/>
      <c r="G150" s="3"/>
      <c r="H150" s="3"/>
    </row>
    <row r="151" spans="1:8" ht="15">
      <c r="A151" s="3"/>
      <c r="B151" s="3"/>
      <c r="C151" s="3"/>
      <c r="D151" s="3"/>
      <c r="E151" s="3"/>
      <c r="F151" s="3"/>
      <c r="G151" s="3"/>
      <c r="H151" s="3"/>
    </row>
    <row r="152" spans="1:8" ht="15">
      <c r="A152" s="3"/>
      <c r="B152" s="3"/>
      <c r="C152" s="3"/>
      <c r="D152" s="3"/>
      <c r="E152" s="3"/>
      <c r="F152" s="3"/>
      <c r="G152" s="3"/>
      <c r="H152" s="3"/>
    </row>
    <row r="153" spans="1:8" ht="15">
      <c r="A153" s="3"/>
      <c r="B153" s="3"/>
      <c r="C153" s="3"/>
      <c r="D153" s="3"/>
      <c r="E153" s="3"/>
      <c r="F153" s="3"/>
      <c r="G153" s="3"/>
      <c r="H153" s="3"/>
    </row>
    <row r="154" spans="1:8" ht="15">
      <c r="A154" s="3"/>
      <c r="B154" s="3"/>
      <c r="C154" s="3"/>
      <c r="D154" s="3"/>
      <c r="E154" s="3"/>
      <c r="F154" s="3"/>
      <c r="G154" s="3"/>
      <c r="H154" s="3"/>
    </row>
    <row r="155" spans="1:8" ht="15">
      <c r="A155" s="3"/>
      <c r="B155" s="3"/>
      <c r="C155" s="3"/>
      <c r="D155" s="3"/>
      <c r="E155" s="3"/>
      <c r="F155" s="3"/>
      <c r="G155" s="3"/>
      <c r="H155" s="3"/>
    </row>
    <row r="156" spans="1:8" ht="15">
      <c r="A156" s="3"/>
      <c r="B156" s="3"/>
      <c r="C156" s="3"/>
      <c r="D156" s="3"/>
      <c r="E156" s="3"/>
      <c r="F156" s="3"/>
      <c r="G156" s="3"/>
      <c r="H156" s="3"/>
    </row>
    <row r="157" spans="1:8" ht="15">
      <c r="A157" s="3"/>
      <c r="B157" s="3"/>
      <c r="C157" s="3"/>
      <c r="D157" s="3"/>
      <c r="E157" s="3"/>
      <c r="F157" s="3"/>
      <c r="G157" s="3"/>
      <c r="H157" s="3"/>
    </row>
    <row r="158" spans="1:8" ht="15">
      <c r="A158" s="3"/>
      <c r="B158" s="3"/>
      <c r="C158" s="3"/>
      <c r="D158" s="3"/>
      <c r="E158" s="3"/>
      <c r="F158" s="3"/>
      <c r="G158" s="3"/>
      <c r="H158" s="3"/>
    </row>
    <row r="159" spans="1:8" ht="15">
      <c r="A159" s="3"/>
      <c r="B159" s="3"/>
      <c r="C159" s="3"/>
      <c r="D159" s="3"/>
      <c r="E159" s="3"/>
      <c r="F159" s="3"/>
      <c r="G159" s="3"/>
      <c r="H159" s="3"/>
    </row>
    <row r="160" spans="1:8" ht="15">
      <c r="A160" s="3"/>
      <c r="B160" s="3"/>
      <c r="C160" s="3"/>
      <c r="D160" s="3"/>
      <c r="E160" s="3"/>
      <c r="F160" s="3"/>
      <c r="G160" s="3"/>
      <c r="H160" s="3"/>
    </row>
    <row r="161" spans="1:8" ht="15">
      <c r="A161" s="3"/>
      <c r="B161" s="3"/>
      <c r="C161" s="3"/>
      <c r="D161" s="3"/>
      <c r="E161" s="3"/>
      <c r="F161" s="3"/>
      <c r="G161" s="3"/>
      <c r="H161" s="3"/>
    </row>
    <row r="162" spans="1:8" ht="15">
      <c r="A162" s="3"/>
      <c r="B162" s="3"/>
      <c r="C162" s="3"/>
      <c r="D162" s="3"/>
      <c r="E162" s="3"/>
      <c r="F162" s="3"/>
      <c r="G162" s="3"/>
      <c r="H162" s="3"/>
    </row>
    <row r="163" spans="1:8" ht="15">
      <c r="A163" s="3"/>
      <c r="B163" s="3"/>
      <c r="C163" s="3"/>
      <c r="D163" s="3"/>
      <c r="E163" s="3"/>
      <c r="F163" s="3"/>
      <c r="G163" s="3"/>
      <c r="H163" s="3"/>
    </row>
    <row r="164" spans="1:8" ht="15">
      <c r="A164" s="3"/>
      <c r="B164" s="3"/>
      <c r="C164" s="3"/>
      <c r="D164" s="3"/>
      <c r="E164" s="3"/>
      <c r="F164" s="3"/>
      <c r="G164" s="3"/>
      <c r="H164" s="3"/>
    </row>
    <row r="165" spans="1:8" ht="15">
      <c r="A165" s="3"/>
      <c r="B165" s="3"/>
      <c r="C165" s="3"/>
      <c r="D165" s="3"/>
      <c r="E165" s="3"/>
      <c r="F165" s="3"/>
      <c r="G165" s="3"/>
      <c r="H165" s="3"/>
    </row>
    <row r="166" spans="1:8" ht="15">
      <c r="A166" s="3"/>
      <c r="B166" s="3"/>
      <c r="C166" s="3"/>
      <c r="D166" s="3"/>
      <c r="E166" s="3"/>
      <c r="F166" s="3"/>
      <c r="G166" s="3"/>
      <c r="H166" s="3"/>
    </row>
    <row r="167" spans="1:8" ht="15">
      <c r="A167" s="3"/>
      <c r="B167" s="3"/>
      <c r="C167" s="3"/>
      <c r="D167" s="3"/>
      <c r="E167" s="3"/>
      <c r="F167" s="3"/>
      <c r="G167" s="3"/>
      <c r="H167" s="3"/>
    </row>
    <row r="168" spans="1:8" ht="15">
      <c r="A168" s="3"/>
      <c r="B168" s="3"/>
      <c r="C168" s="3"/>
      <c r="D168" s="3"/>
      <c r="E168" s="3"/>
      <c r="F168" s="3"/>
      <c r="G168" s="3"/>
      <c r="H168" s="3"/>
    </row>
    <row r="169" spans="1:8" ht="15">
      <c r="A169" s="3"/>
      <c r="B169" s="3"/>
      <c r="C169" s="3"/>
      <c r="D169" s="3"/>
      <c r="E169" s="3"/>
      <c r="F169" s="3"/>
      <c r="G169" s="3"/>
      <c r="H169" s="3"/>
    </row>
    <row r="170" spans="1:8" ht="15">
      <c r="A170" s="3"/>
      <c r="B170" s="3"/>
      <c r="C170" s="3"/>
      <c r="D170" s="3"/>
      <c r="E170" s="3"/>
      <c r="F170" s="3"/>
      <c r="G170" s="3"/>
      <c r="H170" s="3"/>
    </row>
    <row r="171" spans="1:8" ht="15">
      <c r="A171" s="3"/>
      <c r="B171" s="3"/>
      <c r="C171" s="3"/>
      <c r="D171" s="3"/>
      <c r="E171" s="3"/>
      <c r="F171" s="3"/>
      <c r="G171" s="3"/>
      <c r="H171" s="3"/>
    </row>
    <row r="172" spans="1:8" ht="15">
      <c r="A172" s="3"/>
      <c r="B172" s="3"/>
      <c r="C172" s="3"/>
      <c r="D172" s="3"/>
      <c r="E172" s="3"/>
      <c r="F172" s="3"/>
      <c r="G172" s="3"/>
      <c r="H172" s="3"/>
    </row>
    <row r="173" spans="1:8" ht="15">
      <c r="A173" s="3"/>
      <c r="B173" s="3"/>
      <c r="C173" s="3"/>
      <c r="D173" s="3"/>
      <c r="E173" s="3"/>
      <c r="F173" s="3"/>
      <c r="G173" s="3"/>
      <c r="H173" s="3"/>
    </row>
    <row r="174" spans="1:8" ht="15">
      <c r="A174" s="3"/>
      <c r="B174" s="3"/>
      <c r="C174" s="3"/>
      <c r="D174" s="3"/>
      <c r="E174" s="3"/>
      <c r="F174" s="3"/>
      <c r="G174" s="3"/>
      <c r="H174" s="3"/>
    </row>
    <row r="175" spans="1:8" ht="15">
      <c r="A175" s="3"/>
      <c r="B175" s="3"/>
      <c r="C175" s="3"/>
      <c r="D175" s="3"/>
      <c r="E175" s="3"/>
      <c r="F175" s="3"/>
      <c r="G175" s="3"/>
      <c r="H175" s="3"/>
    </row>
    <row r="176" spans="1:8" ht="15">
      <c r="A176" s="3"/>
      <c r="B176" s="3"/>
      <c r="C176" s="3"/>
      <c r="D176" s="3"/>
      <c r="E176" s="3"/>
      <c r="F176" s="3"/>
      <c r="G176" s="3"/>
      <c r="H176" s="3"/>
    </row>
    <row r="177" spans="1:8" ht="15">
      <c r="A177" s="3"/>
      <c r="B177" s="3"/>
      <c r="C177" s="3"/>
      <c r="D177" s="3"/>
      <c r="E177" s="3"/>
      <c r="F177" s="3"/>
      <c r="G177" s="3"/>
      <c r="H177" s="3"/>
    </row>
    <row r="178" spans="1:8" ht="15">
      <c r="A178" s="3"/>
      <c r="B178" s="3"/>
      <c r="C178" s="3"/>
      <c r="D178" s="3"/>
      <c r="E178" s="3"/>
      <c r="F178" s="3"/>
      <c r="G178" s="3"/>
      <c r="H178" s="3"/>
    </row>
    <row r="179" spans="1:8" ht="15">
      <c r="A179" s="3"/>
      <c r="B179" s="3"/>
      <c r="C179" s="3"/>
      <c r="D179" s="3"/>
      <c r="E179" s="3"/>
      <c r="F179" s="3"/>
      <c r="G179" s="3"/>
      <c r="H179" s="3"/>
    </row>
    <row r="180" spans="1:8" ht="15">
      <c r="A180" s="3"/>
      <c r="B180" s="3"/>
      <c r="C180" s="3"/>
      <c r="D180" s="3"/>
      <c r="E180" s="3"/>
      <c r="F180" s="3"/>
      <c r="G180" s="3"/>
      <c r="H180" s="3"/>
    </row>
    <row r="181" spans="1:8" ht="15">
      <c r="A181" s="3"/>
      <c r="B181" s="3"/>
      <c r="C181" s="3"/>
      <c r="D181" s="3"/>
      <c r="E181" s="3"/>
      <c r="F181" s="3"/>
      <c r="G181" s="3"/>
      <c r="H181" s="3"/>
    </row>
    <row r="182" spans="1:8" ht="15">
      <c r="A182" s="3"/>
      <c r="B182" s="3"/>
      <c r="C182" s="3"/>
      <c r="D182" s="3"/>
      <c r="E182" s="3"/>
      <c r="F182" s="3"/>
      <c r="G182" s="3"/>
      <c r="H182" s="3"/>
    </row>
    <row r="183" spans="1:8" ht="15">
      <c r="A183" s="3"/>
      <c r="B183" s="3"/>
      <c r="C183" s="3"/>
      <c r="D183" s="3"/>
      <c r="E183" s="3"/>
      <c r="F183" s="3"/>
      <c r="G183" s="3"/>
      <c r="H183" s="3"/>
    </row>
    <row r="184" spans="1:8" ht="15">
      <c r="A184" s="3"/>
      <c r="B184" s="3"/>
      <c r="C184" s="3"/>
      <c r="D184" s="3"/>
      <c r="E184" s="3"/>
      <c r="F184" s="3"/>
      <c r="G184" s="3"/>
      <c r="H184" s="3"/>
    </row>
    <row r="185" spans="1:8" ht="15">
      <c r="A185" s="3"/>
      <c r="B185" s="3"/>
      <c r="C185" s="3"/>
      <c r="D185" s="3"/>
      <c r="E185" s="3"/>
      <c r="F185" s="3"/>
      <c r="G185" s="3"/>
      <c r="H185" s="3"/>
    </row>
    <row r="186" spans="1:8" ht="15">
      <c r="A186" s="3"/>
      <c r="B186" s="3"/>
      <c r="C186" s="3"/>
      <c r="D186" s="3"/>
      <c r="E186" s="3"/>
      <c r="F186" s="3"/>
      <c r="G186" s="3"/>
      <c r="H186" s="3"/>
    </row>
    <row r="187" spans="1:8" ht="15">
      <c r="A187" s="3"/>
      <c r="B187" s="3"/>
      <c r="C187" s="3"/>
      <c r="D187" s="3"/>
      <c r="E187" s="3"/>
      <c r="F187" s="3"/>
      <c r="G187" s="3"/>
      <c r="H187" s="3"/>
    </row>
    <row r="188" spans="1:8" ht="15">
      <c r="A188" s="3"/>
      <c r="B188" s="3"/>
      <c r="C188" s="3"/>
      <c r="D188" s="3"/>
      <c r="E188" s="3"/>
      <c r="F188" s="3"/>
      <c r="G188" s="3"/>
      <c r="H188" s="3"/>
    </row>
    <row r="189" spans="1:8" ht="15">
      <c r="A189" s="3"/>
      <c r="B189" s="3"/>
      <c r="C189" s="3"/>
      <c r="D189" s="3"/>
      <c r="E189" s="3"/>
      <c r="F189" s="3"/>
      <c r="G189" s="3"/>
      <c r="H189" s="3"/>
    </row>
    <row r="190" spans="1:8" ht="15">
      <c r="A190" s="3"/>
      <c r="B190" s="3"/>
      <c r="C190" s="3"/>
      <c r="D190" s="3"/>
      <c r="E190" s="3"/>
      <c r="F190" s="3"/>
      <c r="G190" s="3"/>
      <c r="H190" s="3"/>
    </row>
    <row r="191" spans="1:8" ht="15">
      <c r="A191" s="3"/>
      <c r="B191" s="3"/>
      <c r="C191" s="3"/>
      <c r="D191" s="3"/>
      <c r="E191" s="3"/>
      <c r="F191" s="3"/>
      <c r="G191" s="3"/>
      <c r="H191" s="3"/>
    </row>
    <row r="192" spans="1:8" ht="15">
      <c r="A192" s="3"/>
      <c r="B192" s="3"/>
      <c r="C192" s="3"/>
      <c r="D192" s="3"/>
      <c r="E192" s="3"/>
      <c r="F192" s="3"/>
      <c r="G192" s="3"/>
      <c r="H192" s="3"/>
    </row>
    <row r="193" spans="1:8" ht="15">
      <c r="A193" s="3"/>
      <c r="B193" s="3"/>
      <c r="C193" s="3"/>
      <c r="D193" s="3"/>
      <c r="E193" s="3"/>
      <c r="F193" s="3"/>
      <c r="G193" s="3"/>
      <c r="H193" s="3"/>
    </row>
    <row r="194" spans="1:8" ht="15">
      <c r="A194" s="3"/>
      <c r="B194" s="3"/>
      <c r="C194" s="3"/>
      <c r="D194" s="3"/>
      <c r="E194" s="3"/>
      <c r="F194" s="3"/>
      <c r="G194" s="3"/>
      <c r="H194" s="3"/>
    </row>
    <row r="195" spans="1:8" ht="15">
      <c r="A195" s="3"/>
      <c r="B195" s="3"/>
      <c r="C195" s="3"/>
      <c r="D195" s="3"/>
      <c r="E195" s="3"/>
      <c r="F195" s="3"/>
      <c r="G195" s="3"/>
      <c r="H195" s="3"/>
    </row>
    <row r="196" spans="1:8" ht="15">
      <c r="A196" s="3"/>
      <c r="B196" s="3"/>
      <c r="C196" s="3"/>
      <c r="D196" s="3"/>
      <c r="E196" s="3"/>
      <c r="F196" s="3"/>
      <c r="G196" s="3"/>
      <c r="H196" s="3"/>
    </row>
    <row r="197" spans="1:8" ht="15">
      <c r="A197" s="3"/>
      <c r="B197" s="3"/>
      <c r="C197" s="3"/>
      <c r="D197" s="3"/>
      <c r="E197" s="3"/>
      <c r="F197" s="3"/>
      <c r="G197" s="3"/>
      <c r="H197" s="3"/>
    </row>
    <row r="198" spans="1:8" ht="15">
      <c r="A198" s="3"/>
      <c r="B198" s="3"/>
      <c r="C198" s="3"/>
      <c r="D198" s="3"/>
      <c r="E198" s="3"/>
      <c r="F198" s="3"/>
      <c r="G198" s="3"/>
      <c r="H198" s="3"/>
    </row>
    <row r="199" spans="1:8" ht="15">
      <c r="A199" s="3"/>
      <c r="B199" s="3"/>
      <c r="C199" s="3"/>
      <c r="D199" s="3"/>
      <c r="E199" s="3"/>
      <c r="F199" s="3"/>
      <c r="G199" s="3"/>
      <c r="H199" s="3"/>
    </row>
    <row r="200" spans="1:8" ht="15">
      <c r="A200" s="3"/>
      <c r="B200" s="3"/>
      <c r="C200" s="3"/>
      <c r="D200" s="3"/>
      <c r="E200" s="3"/>
      <c r="F200" s="3"/>
      <c r="G200" s="3"/>
      <c r="H200" s="3"/>
    </row>
    <row r="201" spans="1:8" ht="15">
      <c r="A201" s="3"/>
      <c r="B201" s="3"/>
      <c r="C201" s="3"/>
      <c r="D201" s="3"/>
      <c r="E201" s="3"/>
      <c r="F201" s="3"/>
      <c r="G201" s="3"/>
      <c r="H201" s="3"/>
    </row>
    <row r="202" spans="1:8" ht="15">
      <c r="A202" s="3"/>
      <c r="B202" s="3"/>
      <c r="C202" s="3"/>
      <c r="D202" s="3"/>
      <c r="E202" s="3"/>
      <c r="F202" s="3"/>
      <c r="G202" s="3"/>
      <c r="H202" s="3"/>
    </row>
    <row r="203" spans="1:8" ht="15">
      <c r="A203" s="3"/>
      <c r="B203" s="3"/>
      <c r="C203" s="3"/>
      <c r="D203" s="3"/>
      <c r="E203" s="3"/>
      <c r="F203" s="3"/>
      <c r="G203" s="3"/>
      <c r="H203" s="3"/>
    </row>
    <row r="204" spans="1:8" ht="15">
      <c r="A204" s="3"/>
      <c r="B204" s="3"/>
      <c r="C204" s="3"/>
      <c r="D204" s="3"/>
      <c r="E204" s="3"/>
      <c r="F204" s="3"/>
      <c r="G204" s="3"/>
      <c r="H204" s="3"/>
    </row>
    <row r="205" spans="1:8" ht="15">
      <c r="A205" s="3"/>
      <c r="B205" s="3"/>
      <c r="C205" s="3"/>
      <c r="D205" s="3"/>
      <c r="E205" s="3"/>
      <c r="F205" s="3"/>
      <c r="G205" s="3"/>
      <c r="H205" s="3"/>
    </row>
    <row r="206" spans="1:8" ht="15">
      <c r="A206" s="3"/>
      <c r="B206" s="3"/>
      <c r="C206" s="3"/>
      <c r="D206" s="3"/>
      <c r="E206" s="3"/>
      <c r="F206" s="3"/>
      <c r="G206" s="3"/>
      <c r="H206" s="3"/>
    </row>
    <row r="207" spans="1:8" ht="15">
      <c r="A207" s="3"/>
      <c r="B207" s="3"/>
      <c r="C207" s="3"/>
      <c r="D207" s="3"/>
      <c r="E207" s="3"/>
      <c r="F207" s="3"/>
      <c r="G207" s="3"/>
      <c r="H207" s="3"/>
    </row>
    <row r="208" spans="1:8" ht="15">
      <c r="A208" s="3"/>
      <c r="B208" s="3"/>
      <c r="C208" s="3"/>
      <c r="D208" s="3"/>
      <c r="E208" s="3"/>
      <c r="F208" s="3"/>
      <c r="G208" s="3"/>
      <c r="H208" s="3"/>
    </row>
    <row r="209" spans="1:8" ht="15">
      <c r="A209" s="3"/>
      <c r="B209" s="3"/>
      <c r="C209" s="3"/>
      <c r="D209" s="3"/>
      <c r="E209" s="3"/>
      <c r="F209" s="3"/>
      <c r="G209" s="3"/>
      <c r="H209" s="3"/>
    </row>
    <row r="210" spans="1:8" ht="15">
      <c r="A210" s="3"/>
      <c r="B210" s="3"/>
      <c r="C210" s="3"/>
      <c r="D210" s="3"/>
      <c r="E210" s="3"/>
      <c r="F210" s="3"/>
      <c r="G210" s="3"/>
      <c r="H210" s="3"/>
    </row>
    <row r="211" spans="1:8" ht="15">
      <c r="A211" s="3"/>
      <c r="B211" s="3"/>
      <c r="C211" s="3"/>
      <c r="D211" s="3"/>
      <c r="E211" s="3"/>
      <c r="F211" s="3"/>
      <c r="G211" s="3"/>
      <c r="H211" s="3"/>
    </row>
    <row r="212" spans="1:8" ht="15">
      <c r="A212" s="3"/>
      <c r="B212" s="3"/>
      <c r="C212" s="3"/>
      <c r="D212" s="3"/>
      <c r="E212" s="3"/>
      <c r="F212" s="3"/>
      <c r="G212" s="3"/>
      <c r="H212" s="3"/>
    </row>
    <row r="213" spans="1:8" ht="15">
      <c r="A213" s="3"/>
      <c r="B213" s="3"/>
      <c r="C213" s="3"/>
      <c r="D213" s="3"/>
      <c r="E213" s="3"/>
      <c r="F213" s="3"/>
      <c r="G213" s="3"/>
      <c r="H213" s="3"/>
    </row>
    <row r="214" spans="1:8" ht="15">
      <c r="A214" s="3"/>
      <c r="B214" s="3"/>
      <c r="C214" s="3"/>
      <c r="D214" s="3"/>
      <c r="E214" s="3"/>
      <c r="F214" s="3"/>
      <c r="G214" s="3"/>
      <c r="H214" s="3"/>
    </row>
    <row r="215" spans="1:8" ht="15">
      <c r="A215" s="3"/>
      <c r="B215" s="3"/>
      <c r="C215" s="3"/>
      <c r="D215" s="3"/>
      <c r="E215" s="3"/>
      <c r="F215" s="3"/>
      <c r="G215" s="3"/>
      <c r="H215" s="3"/>
    </row>
    <row r="216" spans="1:8" ht="15">
      <c r="A216" s="3"/>
      <c r="B216" s="3"/>
      <c r="C216" s="3"/>
      <c r="D216" s="3"/>
      <c r="E216" s="3"/>
      <c r="F216" s="3"/>
      <c r="G216" s="3"/>
      <c r="H216" s="3"/>
    </row>
    <row r="217" spans="1:8" ht="15">
      <c r="A217" s="3"/>
      <c r="B217" s="3"/>
      <c r="C217" s="3"/>
      <c r="D217" s="3"/>
      <c r="E217" s="3"/>
      <c r="F217" s="3"/>
      <c r="G217" s="3"/>
      <c r="H217" s="3"/>
    </row>
    <row r="218" spans="1:8" ht="15">
      <c r="A218" s="3"/>
      <c r="B218" s="3"/>
      <c r="C218" s="3"/>
      <c r="D218" s="3"/>
      <c r="E218" s="3"/>
      <c r="F218" s="3"/>
      <c r="G218" s="3"/>
      <c r="H218" s="3"/>
    </row>
    <row r="219" spans="1:8" ht="15">
      <c r="A219" s="3"/>
      <c r="B219" s="3"/>
      <c r="C219" s="3"/>
      <c r="D219" s="3"/>
      <c r="E219" s="3"/>
      <c r="F219" s="3"/>
      <c r="G219" s="3"/>
      <c r="H219" s="3"/>
    </row>
    <row r="220" spans="1:8" ht="15">
      <c r="A220" s="3"/>
      <c r="B220" s="3"/>
      <c r="C220" s="3"/>
      <c r="D220" s="3"/>
      <c r="E220" s="3"/>
      <c r="F220" s="3"/>
      <c r="G220" s="3"/>
      <c r="H220" s="3"/>
    </row>
    <row r="221" spans="1:8" ht="15">
      <c r="A221" s="3"/>
      <c r="B221" s="3"/>
      <c r="C221" s="3"/>
      <c r="D221" s="3"/>
      <c r="E221" s="3"/>
      <c r="F221" s="3"/>
      <c r="G221" s="3"/>
      <c r="H221" s="3"/>
    </row>
    <row r="222" spans="1:8" ht="15">
      <c r="A222" s="3"/>
      <c r="B222" s="3"/>
      <c r="C222" s="3"/>
      <c r="D222" s="3"/>
      <c r="E222" s="3"/>
      <c r="F222" s="3"/>
      <c r="G222" s="3"/>
      <c r="H222" s="3"/>
    </row>
    <row r="223" spans="1:8" ht="15">
      <c r="A223" s="3"/>
      <c r="B223" s="3"/>
      <c r="C223" s="3"/>
      <c r="D223" s="3"/>
      <c r="E223" s="3"/>
      <c r="F223" s="3"/>
      <c r="G223" s="3"/>
      <c r="H223" s="3"/>
    </row>
    <row r="224" spans="1:8" ht="15">
      <c r="A224" s="3"/>
      <c r="B224" s="3"/>
      <c r="C224" s="3"/>
      <c r="D224" s="3"/>
      <c r="E224" s="3"/>
      <c r="F224" s="3"/>
      <c r="G224" s="3"/>
      <c r="H224" s="3"/>
    </row>
    <row r="225" spans="1:8" ht="15">
      <c r="A225" s="3"/>
      <c r="B225" s="3"/>
      <c r="C225" s="3"/>
      <c r="D225" s="3"/>
      <c r="E225" s="3"/>
      <c r="F225" s="3"/>
      <c r="G225" s="3"/>
      <c r="H225" s="3"/>
    </row>
    <row r="226" spans="1:8" ht="15">
      <c r="A226" s="3"/>
      <c r="B226" s="3"/>
      <c r="C226" s="3"/>
      <c r="D226" s="3"/>
      <c r="E226" s="3"/>
      <c r="F226" s="3"/>
      <c r="G226" s="3"/>
      <c r="H226" s="3"/>
    </row>
    <row r="227" spans="1:8" ht="15">
      <c r="A227" s="3"/>
      <c r="B227" s="3"/>
      <c r="C227" s="3"/>
      <c r="D227" s="3"/>
      <c r="E227" s="3"/>
      <c r="F227" s="3"/>
      <c r="G227" s="3"/>
      <c r="H227" s="3"/>
    </row>
    <row r="228" spans="1:8" ht="15">
      <c r="A228" s="3"/>
      <c r="B228" s="3"/>
      <c r="C228" s="3"/>
      <c r="D228" s="3"/>
      <c r="E228" s="3"/>
      <c r="F228" s="3"/>
      <c r="G228" s="3"/>
      <c r="H228" s="3"/>
    </row>
    <row r="229" spans="1:8" ht="15">
      <c r="A229" s="3"/>
      <c r="B229" s="3"/>
      <c r="C229" s="3"/>
      <c r="D229" s="3"/>
      <c r="E229" s="3"/>
      <c r="F229" s="3"/>
      <c r="G229" s="3"/>
      <c r="H229" s="3"/>
    </row>
    <row r="230" spans="1:8" ht="15">
      <c r="A230" s="3"/>
      <c r="B230" s="3"/>
      <c r="C230" s="3"/>
      <c r="D230" s="3"/>
      <c r="E230" s="3"/>
      <c r="F230" s="3"/>
      <c r="G230" s="3"/>
      <c r="H230" s="3"/>
    </row>
    <row r="231" spans="1:8" ht="15">
      <c r="A231" s="3"/>
      <c r="B231" s="3"/>
      <c r="C231" s="3"/>
      <c r="D231" s="3"/>
      <c r="E231" s="3"/>
      <c r="F231" s="3"/>
      <c r="G231" s="3"/>
      <c r="H231" s="3"/>
    </row>
    <row r="232" spans="1:8" ht="15">
      <c r="A232" s="3"/>
      <c r="B232" s="3"/>
      <c r="C232" s="3"/>
      <c r="D232" s="3"/>
      <c r="E232" s="3"/>
      <c r="F232" s="3"/>
      <c r="G232" s="3"/>
      <c r="H232" s="3"/>
    </row>
    <row r="233" spans="1:8" ht="15">
      <c r="A233" s="3"/>
      <c r="B233" s="3"/>
      <c r="C233" s="3"/>
      <c r="D233" s="3"/>
      <c r="E233" s="3"/>
      <c r="F233" s="3"/>
      <c r="G233" s="3"/>
      <c r="H233" s="3"/>
    </row>
    <row r="234" spans="1:8" ht="15">
      <c r="A234" s="3"/>
      <c r="B234" s="3"/>
      <c r="C234" s="3"/>
      <c r="D234" s="3"/>
      <c r="E234" s="3"/>
      <c r="F234" s="3"/>
      <c r="G234" s="3"/>
      <c r="H234" s="3"/>
    </row>
    <row r="235" spans="1:8" ht="15">
      <c r="A235" s="3"/>
      <c r="B235" s="3"/>
      <c r="C235" s="3"/>
      <c r="D235" s="3"/>
      <c r="E235" s="3"/>
      <c r="F235" s="3"/>
      <c r="G235" s="3"/>
      <c r="H235" s="3"/>
    </row>
    <row r="236" spans="1:8" ht="15">
      <c r="A236" s="3"/>
      <c r="B236" s="3"/>
      <c r="C236" s="3"/>
      <c r="D236" s="3"/>
      <c r="E236" s="3"/>
      <c r="F236" s="3"/>
      <c r="G236" s="3"/>
      <c r="H236" s="3"/>
    </row>
    <row r="237" spans="1:8" ht="15">
      <c r="A237" s="3"/>
      <c r="B237" s="3"/>
      <c r="C237" s="3"/>
      <c r="D237" s="3"/>
      <c r="E237" s="3"/>
      <c r="F237" s="3"/>
      <c r="G237" s="3"/>
      <c r="H237" s="3"/>
    </row>
    <row r="238" spans="1:8" ht="15">
      <c r="A238" s="3"/>
      <c r="B238" s="3"/>
      <c r="C238" s="3"/>
      <c r="D238" s="3"/>
      <c r="E238" s="3"/>
      <c r="F238" s="3"/>
      <c r="G238" s="3"/>
      <c r="H238" s="3"/>
    </row>
    <row r="239" spans="1:8" ht="15">
      <c r="A239" s="3"/>
      <c r="B239" s="3"/>
      <c r="C239" s="3"/>
      <c r="D239" s="3"/>
      <c r="E239" s="3"/>
      <c r="F239" s="3"/>
      <c r="G239" s="3"/>
      <c r="H239" s="3"/>
    </row>
    <row r="240" spans="1:8" ht="15">
      <c r="A240" s="3"/>
      <c r="B240" s="3"/>
      <c r="C240" s="3"/>
      <c r="D240" s="3"/>
      <c r="E240" s="3"/>
      <c r="F240" s="3"/>
      <c r="G240" s="3"/>
      <c r="H240" s="3"/>
    </row>
    <row r="241" spans="1:8" ht="15">
      <c r="A241" s="3"/>
      <c r="B241" s="3"/>
      <c r="C241" s="3"/>
      <c r="D241" s="3"/>
      <c r="E241" s="3"/>
      <c r="F241" s="3"/>
      <c r="G241" s="3"/>
      <c r="H241" s="3"/>
    </row>
    <row r="242" spans="1:8" ht="15">
      <c r="A242" s="3"/>
      <c r="B242" s="3"/>
      <c r="C242" s="3"/>
      <c r="D242" s="3"/>
      <c r="E242" s="3"/>
      <c r="F242" s="3"/>
      <c r="G242" s="3"/>
      <c r="H242" s="3"/>
    </row>
    <row r="243" spans="1:8" ht="15">
      <c r="A243" s="3"/>
      <c r="B243" s="3"/>
      <c r="C243" s="3"/>
      <c r="D243" s="3"/>
      <c r="E243" s="3"/>
      <c r="F243" s="3"/>
      <c r="G243" s="3"/>
      <c r="H243" s="3"/>
    </row>
    <row r="244" spans="1:8" ht="15">
      <c r="A244" s="3"/>
      <c r="B244" s="3"/>
      <c r="C244" s="3"/>
      <c r="D244" s="3"/>
      <c r="E244" s="3"/>
      <c r="F244" s="3"/>
      <c r="G244" s="3"/>
      <c r="H244" s="3"/>
    </row>
    <row r="245" spans="1:8" ht="15">
      <c r="A245" s="3"/>
      <c r="B245" s="3"/>
      <c r="C245" s="3"/>
      <c r="D245" s="3"/>
      <c r="E245" s="3"/>
      <c r="F245" s="3"/>
      <c r="G245" s="3"/>
      <c r="H245" s="3"/>
    </row>
    <row r="246" spans="1:8" ht="15">
      <c r="A246" s="3"/>
      <c r="B246" s="3"/>
      <c r="C246" s="3"/>
      <c r="D246" s="3"/>
      <c r="E246" s="3"/>
      <c r="F246" s="3"/>
      <c r="G246" s="3"/>
      <c r="H246" s="3"/>
    </row>
    <row r="247" spans="1:8" ht="15">
      <c r="A247" s="3"/>
      <c r="B247" s="3"/>
      <c r="C247" s="3"/>
      <c r="D247" s="3"/>
      <c r="E247" s="3"/>
      <c r="F247" s="3"/>
      <c r="G247" s="3"/>
      <c r="H247" s="3"/>
    </row>
    <row r="248" spans="1:8" ht="15">
      <c r="A248" s="3"/>
      <c r="B248" s="3"/>
      <c r="C248" s="3"/>
      <c r="D248" s="3"/>
      <c r="E248" s="3"/>
      <c r="F248" s="3"/>
      <c r="G248" s="3"/>
      <c r="H248" s="3"/>
    </row>
    <row r="249" spans="1:8" ht="15">
      <c r="A249" s="3"/>
      <c r="B249" s="3"/>
      <c r="C249" s="3"/>
      <c r="D249" s="3"/>
      <c r="E249" s="3"/>
      <c r="F249" s="3"/>
      <c r="G249" s="3"/>
      <c r="H249" s="3"/>
    </row>
    <row r="250" spans="1:8" ht="15">
      <c r="A250" s="3"/>
      <c r="B250" s="3"/>
      <c r="C250" s="3"/>
      <c r="D250" s="3"/>
      <c r="E250" s="3"/>
      <c r="F250" s="3"/>
      <c r="G250" s="3"/>
      <c r="H250" s="3"/>
    </row>
    <row r="251" spans="1:8" ht="15">
      <c r="A251" s="3"/>
      <c r="B251" s="3"/>
      <c r="C251" s="3"/>
      <c r="D251" s="3"/>
      <c r="E251" s="3"/>
      <c r="F251" s="3"/>
      <c r="G251" s="3"/>
      <c r="H251" s="3"/>
    </row>
    <row r="252" spans="1:8" ht="15">
      <c r="A252" s="3"/>
      <c r="B252" s="3"/>
      <c r="C252" s="3"/>
      <c r="D252" s="3"/>
      <c r="E252" s="3"/>
      <c r="F252" s="3"/>
      <c r="G252" s="3"/>
      <c r="H252" s="3"/>
    </row>
    <row r="253" spans="1:8" ht="15">
      <c r="A253" s="3"/>
      <c r="B253" s="3"/>
      <c r="C253" s="3"/>
      <c r="D253" s="3"/>
      <c r="E253" s="3"/>
      <c r="F253" s="3"/>
      <c r="G253" s="3"/>
      <c r="H253" s="3"/>
    </row>
    <row r="254" spans="1:8" ht="15">
      <c r="A254" s="3"/>
      <c r="B254" s="3"/>
      <c r="C254" s="3"/>
      <c r="D254" s="3"/>
      <c r="E254" s="3"/>
      <c r="F254" s="3"/>
      <c r="G254" s="3"/>
      <c r="H254" s="3"/>
    </row>
    <row r="255" spans="1:8" ht="15">
      <c r="A255" s="3"/>
      <c r="B255" s="3"/>
      <c r="C255" s="3"/>
      <c r="D255" s="3"/>
      <c r="E255" s="3"/>
      <c r="F255" s="3"/>
      <c r="G255" s="3"/>
      <c r="H255" s="3"/>
    </row>
    <row r="256" spans="1:8" ht="15">
      <c r="A256" s="3"/>
      <c r="B256" s="3"/>
      <c r="C256" s="3"/>
      <c r="D256" s="3"/>
      <c r="E256" s="3"/>
      <c r="F256" s="3"/>
      <c r="G256" s="3"/>
      <c r="H256" s="3"/>
    </row>
    <row r="257" spans="1:8" ht="15">
      <c r="A257" s="3"/>
      <c r="B257" s="3"/>
      <c r="C257" s="3"/>
      <c r="D257" s="3"/>
      <c r="E257" s="3"/>
      <c r="F257" s="3"/>
      <c r="G257" s="3"/>
      <c r="H257" s="3"/>
    </row>
    <row r="258" spans="1:8" ht="15">
      <c r="A258" s="3"/>
      <c r="B258" s="3"/>
      <c r="C258" s="3"/>
      <c r="D258" s="3"/>
      <c r="E258" s="3"/>
      <c r="F258" s="3"/>
      <c r="G258" s="3"/>
      <c r="H258" s="3"/>
    </row>
    <row r="259" spans="1:8" ht="15">
      <c r="A259" s="3"/>
      <c r="B259" s="3"/>
      <c r="C259" s="3"/>
      <c r="D259" s="3"/>
      <c r="E259" s="3"/>
      <c r="F259" s="3"/>
      <c r="G259" s="3"/>
      <c r="H259" s="3"/>
    </row>
    <row r="260" spans="1:8" ht="15">
      <c r="A260" s="3"/>
      <c r="B260" s="3"/>
      <c r="C260" s="3"/>
      <c r="D260" s="3"/>
      <c r="E260" s="3"/>
      <c r="F260" s="3"/>
      <c r="G260" s="3"/>
      <c r="H260" s="3"/>
    </row>
    <row r="261" spans="1:8" ht="15">
      <c r="A261" s="3"/>
      <c r="B261" s="3"/>
      <c r="C261" s="3"/>
      <c r="D261" s="3"/>
      <c r="E261" s="3"/>
      <c r="F261" s="3"/>
      <c r="G261" s="3"/>
      <c r="H261" s="3"/>
    </row>
    <row r="262" spans="1:8" ht="15">
      <c r="A262" s="3"/>
      <c r="B262" s="3"/>
      <c r="C262" s="3"/>
      <c r="D262" s="3"/>
      <c r="E262" s="3"/>
      <c r="F262" s="3"/>
      <c r="G262" s="3"/>
      <c r="H262" s="3"/>
    </row>
    <row r="263" spans="1:8" ht="15">
      <c r="A263" s="3"/>
      <c r="B263" s="3"/>
      <c r="C263" s="3"/>
      <c r="D263" s="3"/>
      <c r="E263" s="3"/>
      <c r="F263" s="3"/>
      <c r="G263" s="3"/>
      <c r="H263" s="3"/>
    </row>
    <row r="264" spans="1:8" ht="15">
      <c r="A264" s="3"/>
      <c r="B264" s="3"/>
      <c r="C264" s="3"/>
      <c r="D264" s="3"/>
      <c r="E264" s="3"/>
      <c r="F264" s="3"/>
      <c r="G264" s="3"/>
      <c r="H264" s="3"/>
    </row>
    <row r="265" spans="1:8" ht="15">
      <c r="A265" s="3"/>
      <c r="B265" s="3"/>
      <c r="C265" s="3"/>
      <c r="D265" s="3"/>
      <c r="E265" s="3"/>
      <c r="F265" s="3"/>
      <c r="G265" s="3"/>
      <c r="H265" s="3"/>
    </row>
  </sheetData>
  <printOptions/>
  <pageMargins left="0.75" right="0.75" top="1" bottom="1" header="0.5" footer="0.5"/>
  <pageSetup orientation="portrait" paperSize="9" scale="65" r:id="rId1"/>
</worksheet>
</file>

<file path=xl/worksheets/sheet4.xml><?xml version="1.0" encoding="utf-8"?>
<worksheet xmlns="http://schemas.openxmlformats.org/spreadsheetml/2006/main" xmlns:r="http://schemas.openxmlformats.org/officeDocument/2006/relationships">
  <dimension ref="A1:A1"/>
  <sheetViews>
    <sheetView zoomScale="75" zoomScaleNormal="75" workbookViewId="0" topLeftCell="F1">
      <selection activeCell="H19" sqref="H19"/>
    </sheetView>
  </sheetViews>
  <sheetFormatPr defaultColWidth="8.88671875" defaultRowHeight="15"/>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PILECON ENGINEERING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DEPARTMENT</dc:creator>
  <cp:keywords/>
  <dc:description/>
  <cp:lastModifiedBy>Zahidah</cp:lastModifiedBy>
  <cp:lastPrinted>1999-11-30T10:04:14Z</cp:lastPrinted>
  <dcterms:created xsi:type="dcterms:W3CDTF">1998-02-25T02:52:21Z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