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25" windowWidth="9375" windowHeight="4200" tabRatio="668" activeTab="1"/>
  </bookViews>
  <sheets>
    <sheet name="CBS311204" sheetId="1" r:id="rId1"/>
    <sheet name="CCIS311204" sheetId="2" r:id="rId2"/>
    <sheet name="CCSOCIE311204" sheetId="3" r:id="rId3"/>
    <sheet name="CCCFS311204" sheetId="4" r:id="rId4"/>
  </sheets>
  <definedNames>
    <definedName name="_xlnm.Print_Area" localSheetId="0">'CBS311204'!$A$1:$H$56</definedName>
  </definedNames>
  <calcPr fullCalcOnLoad="1"/>
</workbook>
</file>

<file path=xl/sharedStrings.xml><?xml version="1.0" encoding="utf-8"?>
<sst xmlns="http://schemas.openxmlformats.org/spreadsheetml/2006/main" count="153" uniqueCount="130">
  <si>
    <t>RM'000</t>
  </si>
  <si>
    <t>WIJAYA BARU GLOBAL BERHAD GROUP</t>
  </si>
  <si>
    <t>AS AT PRECEDING</t>
  </si>
  <si>
    <t>(UNAUDITED)</t>
  </si>
  <si>
    <t>FINANCIAL</t>
  </si>
  <si>
    <t>(AUDITED)</t>
  </si>
  <si>
    <t>YEAR END</t>
  </si>
  <si>
    <t xml:space="preserve">CONDENSED CONSOLIDATED INCOME STATEMENTS </t>
  </si>
  <si>
    <t>Revenue</t>
  </si>
  <si>
    <t>Operating Expenses</t>
  </si>
  <si>
    <t>Finance Costs</t>
  </si>
  <si>
    <t>Taxation</t>
  </si>
  <si>
    <t>Minority Interest</t>
  </si>
  <si>
    <t xml:space="preserve">Share </t>
  </si>
  <si>
    <t>Capital</t>
  </si>
  <si>
    <t>Total</t>
  </si>
  <si>
    <t>CONDENSED CONSOLIDATED CASH FLOW STATEMENT</t>
  </si>
  <si>
    <t>(RM'000)</t>
  </si>
  <si>
    <t>CASH FLOWS FROM OPERATING ACTIVITIES</t>
  </si>
  <si>
    <t>Adjustment for non-cash items:</t>
  </si>
  <si>
    <t xml:space="preserve">   Amortisation of timber concession rights</t>
  </si>
  <si>
    <t xml:space="preserve">   Interest expenses</t>
  </si>
  <si>
    <t>Net cash generated from operating activities</t>
  </si>
  <si>
    <t>Cash generated from operations</t>
  </si>
  <si>
    <t>CASH FLOWS FROM FINANCING ACTIVITIES</t>
  </si>
  <si>
    <t xml:space="preserve">   Depreciation</t>
  </si>
  <si>
    <t xml:space="preserve">   Interest paid</t>
  </si>
  <si>
    <t>Net cash used in financing activities</t>
  </si>
  <si>
    <t>CASH AND CASH EQUIVALENTS AT BEGINNING OF THE YEAR</t>
  </si>
  <si>
    <t>CASH AND CASH EQUIVALENTS AT END OF THE YEAR</t>
  </si>
  <si>
    <t>Cash and bank balances</t>
  </si>
  <si>
    <t>INDIVIDUAL QUARTER</t>
  </si>
  <si>
    <t>CUMULATIVE QUARTER</t>
  </si>
  <si>
    <t>Current</t>
  </si>
  <si>
    <t>Quarter</t>
  </si>
  <si>
    <t>Ended</t>
  </si>
  <si>
    <t>Corresponding</t>
  </si>
  <si>
    <t xml:space="preserve">Cumulative </t>
  </si>
  <si>
    <t>To Date</t>
  </si>
  <si>
    <t>Other Operating Income</t>
  </si>
  <si>
    <t>(a)   Basic</t>
  </si>
  <si>
    <t>(b)   Fully diluted</t>
  </si>
  <si>
    <t xml:space="preserve">(The Condensed Consolidated Balance Sheets should be read in conjunction with the Annual </t>
  </si>
  <si>
    <t xml:space="preserve"> </t>
  </si>
  <si>
    <t>Net tangible assets per share (sen)</t>
  </si>
  <si>
    <t>(The Condensed Consolidated Cash Flow Statements should be read in conjunction with the Annual</t>
  </si>
  <si>
    <t xml:space="preserve">(The Condensed Consolidated Statements of Changes in Equity should be read </t>
  </si>
  <si>
    <t xml:space="preserve">CONDENSED CONSOLIDATED STATEMENTS OF CHANGES IN EQUITY </t>
  </si>
  <si>
    <t>Distributable</t>
  </si>
  <si>
    <t>Retained Profits /</t>
  </si>
  <si>
    <t>(Accumulated</t>
  </si>
  <si>
    <t>Losses)</t>
  </si>
  <si>
    <t xml:space="preserve">  (Decrease)/increase in payables</t>
  </si>
  <si>
    <t>CASH FLOWS FROM INVESTING ACTIVITIES</t>
  </si>
  <si>
    <t xml:space="preserve">   Repayment of term loan </t>
  </si>
  <si>
    <t xml:space="preserve">   Taxation paid</t>
  </si>
  <si>
    <t>Trade receivables</t>
  </si>
  <si>
    <t>Other receivables</t>
  </si>
  <si>
    <t>NON-CURRENT ASSETS</t>
  </si>
  <si>
    <t>CURRENT ASSETS</t>
  </si>
  <si>
    <t>CURRENT LIABILITIES</t>
  </si>
  <si>
    <t>Trade payables</t>
  </si>
  <si>
    <t>Other payables</t>
  </si>
  <si>
    <t>Tax payable</t>
  </si>
  <si>
    <t>Payable to a director</t>
  </si>
  <si>
    <t>FINANCED BY:</t>
  </si>
  <si>
    <t>AS AT END</t>
  </si>
  <si>
    <t>QUARTER</t>
  </si>
  <si>
    <t>OF CURRENT</t>
  </si>
  <si>
    <t>Profit before taxation</t>
  </si>
  <si>
    <t>Operating profit before working capital changes</t>
  </si>
  <si>
    <t xml:space="preserve">   Share of results in associates</t>
  </si>
  <si>
    <t>NET INCREASE / (DECREASE) IN CASH AND CASH EQUIVALENTS</t>
  </si>
  <si>
    <t>31/12/2003</t>
  </si>
  <si>
    <t>Financial Report for the year ended 31st December 2003)</t>
  </si>
  <si>
    <t xml:space="preserve">Financial Report for the year ended 31st December 2003) </t>
  </si>
  <si>
    <t xml:space="preserve">in conjuction with the Annual Financial Report for the year ended 31st December 2003) </t>
  </si>
  <si>
    <t>Land and development expenditure</t>
  </si>
  <si>
    <t>Borrowings</t>
  </si>
  <si>
    <t xml:space="preserve">   Repayment of advances from a director</t>
  </si>
  <si>
    <t xml:space="preserve">  Property,plant and equipment</t>
  </si>
  <si>
    <t xml:space="preserve">  Investment in an associate</t>
  </si>
  <si>
    <t xml:space="preserve">  Timber concession rights</t>
  </si>
  <si>
    <t xml:space="preserve">  Deferred tax assets</t>
  </si>
  <si>
    <t xml:space="preserve">  Share capital</t>
  </si>
  <si>
    <t xml:space="preserve">  Reserves</t>
  </si>
  <si>
    <t xml:space="preserve">  Shareholders' equity</t>
  </si>
  <si>
    <t xml:space="preserve">  Borrowings</t>
  </si>
  <si>
    <t xml:space="preserve">  Deferred tax liabilities</t>
  </si>
  <si>
    <t xml:space="preserve">  Non-current liabilities</t>
  </si>
  <si>
    <t>NET CURRENT ASSETS / (LIABILITIES)</t>
  </si>
  <si>
    <t>As at 1 January 2004</t>
  </si>
  <si>
    <t>As at 1 January 2003</t>
  </si>
  <si>
    <t>Final dividend paid for financial year</t>
  </si>
  <si>
    <t>ended 31 December 2003</t>
  </si>
  <si>
    <t>(2 sen less 28% income tax)</t>
  </si>
  <si>
    <t>Share of profit / (loss) of associated companies</t>
  </si>
  <si>
    <t>Net profit for the period</t>
  </si>
  <si>
    <t>Net profit after tax</t>
  </si>
  <si>
    <t>Profit from Operations</t>
  </si>
  <si>
    <t>Earnings Per Share (EPS) (sen)</t>
  </si>
  <si>
    <t>CONDENSED CONSOLIDATED BALANCE SHEET AS AT 31 DECEMBER 2004</t>
  </si>
  <si>
    <t>FOR THE QUARTER ENDED 31 DECEMBER 2004</t>
  </si>
  <si>
    <t>12 Months</t>
  </si>
  <si>
    <t xml:space="preserve">12 months quarter ended </t>
  </si>
  <si>
    <t>31 December 2004</t>
  </si>
  <si>
    <t>31 December 2003</t>
  </si>
  <si>
    <t>Closing balance as at 31 December 2004</t>
  </si>
  <si>
    <t>Closing balance as at 31 December 2003</t>
  </si>
  <si>
    <t xml:space="preserve">12 months ended </t>
  </si>
  <si>
    <t xml:space="preserve">   Advances from a director</t>
  </si>
  <si>
    <t>Other investment</t>
  </si>
  <si>
    <r>
      <t>Remarks</t>
    </r>
    <r>
      <rPr>
        <b/>
        <sz val="16"/>
        <rFont val="Times New Roman"/>
        <family val="1"/>
      </rPr>
      <t>:</t>
    </r>
    <r>
      <rPr>
        <b/>
        <sz val="12"/>
        <rFont val="Times New Roman"/>
        <family val="1"/>
      </rPr>
      <t>-</t>
    </r>
    <r>
      <rPr>
        <sz val="12"/>
        <rFont val="Times New Roman"/>
        <family val="1"/>
      </rPr>
      <t xml:space="preserve"> The Group's EPS for the 12 months cumulative to date 31/12/2003 was 37.10 sen but this included the </t>
    </r>
  </si>
  <si>
    <t xml:space="preserve">                       RM49.359 million term loan interest waiver granted by Danaharta and Bumiputra Commerce Bank Berhad. </t>
  </si>
  <si>
    <t xml:space="preserve">                       For the cumulative 12 months ended 31/12/2004, the Group's EPS was 7.37 sen which is an improvement</t>
  </si>
  <si>
    <t>(The Condensed Consolidated Income Statements should be read in conjunction with the Annual Fiancial</t>
  </si>
  <si>
    <t xml:space="preserve">Report for the year ended 31st December 2003) </t>
  </si>
  <si>
    <t xml:space="preserve">   Fixed asset written off</t>
  </si>
  <si>
    <t xml:space="preserve">   Bad debt written off</t>
  </si>
  <si>
    <t xml:space="preserve">   Increase in other investment</t>
  </si>
  <si>
    <t xml:space="preserve">   Increase) in receivables</t>
  </si>
  <si>
    <t xml:space="preserve">   Decrease in development properties</t>
  </si>
  <si>
    <t xml:space="preserve">   Purchase of property, plant and equipment, representing</t>
  </si>
  <si>
    <t xml:space="preserve">      net cash used in investing activity</t>
  </si>
  <si>
    <t xml:space="preserve">   Repayment of hire puchase payables</t>
  </si>
  <si>
    <t xml:space="preserve">   Dividend paid</t>
  </si>
  <si>
    <t>Profit for the year</t>
  </si>
  <si>
    <t xml:space="preserve">                       7.60 sen. </t>
  </si>
  <si>
    <t xml:space="preserve">                       Should this term loan interest waiver be excluding, the Group's  loss per share (LPS) for 31/12/2003 would be </t>
  </si>
  <si>
    <t xml:space="preserve">                      of 196.97% if compared to the loss per share of  7.60 sen for 31/12/2003 after excluding the term loan interest waiver.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</si>
</sst>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#,##0.0_);[Red]\(#,##0.0\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7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79" fontId="4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9" fontId="5" fillId="0" borderId="0" xfId="0" applyNumberFormat="1" applyFont="1" applyAlignment="1">
      <alignment/>
    </xf>
    <xf numFmtId="179" fontId="5" fillId="0" borderId="1" xfId="0" applyNumberFormat="1" applyFont="1" applyBorder="1" applyAlignment="1">
      <alignment/>
    </xf>
    <xf numFmtId="179" fontId="5" fillId="0" borderId="2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5" fontId="8" fillId="0" borderId="0" xfId="0" applyNumberFormat="1" applyFont="1" applyAlignment="1" quotePrefix="1">
      <alignment/>
    </xf>
    <xf numFmtId="175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175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17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9" fontId="5" fillId="0" borderId="3" xfId="0" applyNumberFormat="1" applyFont="1" applyBorder="1" applyAlignment="1">
      <alignment/>
    </xf>
    <xf numFmtId="179" fontId="12" fillId="0" borderId="0" xfId="15" applyNumberFormat="1" applyFont="1" applyAlignment="1">
      <alignment/>
    </xf>
    <xf numFmtId="0" fontId="12" fillId="0" borderId="0" xfId="0" applyFont="1" applyAlignment="1">
      <alignment/>
    </xf>
    <xf numFmtId="179" fontId="12" fillId="0" borderId="0" xfId="15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Alignment="1">
      <alignment horizontal="center"/>
    </xf>
    <xf numFmtId="179" fontId="12" fillId="0" borderId="0" xfId="15" applyNumberFormat="1" applyFont="1" applyFill="1" applyAlignment="1">
      <alignment horizontal="center"/>
    </xf>
    <xf numFmtId="179" fontId="12" fillId="0" borderId="0" xfId="15" applyNumberFormat="1" applyFont="1" applyFill="1" applyBorder="1" applyAlignment="1">
      <alignment horizontal="center"/>
    </xf>
    <xf numFmtId="179" fontId="12" fillId="0" borderId="0" xfId="15" applyNumberFormat="1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NumberFormat="1" applyFont="1" applyAlignment="1">
      <alignment horizontal="center"/>
    </xf>
    <xf numFmtId="14" fontId="12" fillId="0" borderId="0" xfId="15" applyNumberFormat="1" applyFont="1" applyFill="1" applyAlignment="1">
      <alignment horizontal="center"/>
    </xf>
    <xf numFmtId="14" fontId="12" fillId="0" borderId="0" xfId="15" applyNumberFormat="1" applyFont="1" applyFill="1" applyBorder="1" applyAlignment="1" quotePrefix="1">
      <alignment horizontal="center"/>
    </xf>
    <xf numFmtId="14" fontId="12" fillId="0" borderId="0" xfId="15" applyNumberFormat="1" applyFont="1" applyAlignment="1" quotePrefix="1">
      <alignment horizontal="center"/>
    </xf>
    <xf numFmtId="0" fontId="11" fillId="0" borderId="0" xfId="0" applyFont="1" applyAlignment="1">
      <alignment/>
    </xf>
    <xf numFmtId="179" fontId="12" fillId="0" borderId="0" xfId="15" applyNumberFormat="1" applyFont="1" applyFill="1" applyAlignment="1">
      <alignment/>
    </xf>
    <xf numFmtId="179" fontId="12" fillId="0" borderId="0" xfId="15" applyNumberFormat="1" applyFont="1" applyFill="1" applyBorder="1" applyAlignment="1">
      <alignment/>
    </xf>
    <xf numFmtId="179" fontId="12" fillId="0" borderId="0" xfId="0" applyNumberFormat="1" applyFont="1" applyAlignment="1">
      <alignment/>
    </xf>
    <xf numFmtId="179" fontId="12" fillId="0" borderId="4" xfId="15" applyNumberFormat="1" applyFont="1" applyFill="1" applyBorder="1" applyAlignment="1">
      <alignment/>
    </xf>
    <xf numFmtId="179" fontId="12" fillId="0" borderId="4" xfId="15" applyNumberFormat="1" applyFont="1" applyBorder="1" applyAlignment="1">
      <alignment/>
    </xf>
    <xf numFmtId="179" fontId="12" fillId="0" borderId="5" xfId="15" applyNumberFormat="1" applyFont="1" applyFill="1" applyBorder="1" applyAlignment="1">
      <alignment/>
    </xf>
    <xf numFmtId="179" fontId="12" fillId="0" borderId="5" xfId="15" applyNumberFormat="1" applyFont="1" applyBorder="1" applyAlignment="1">
      <alignment/>
    </xf>
    <xf numFmtId="179" fontId="12" fillId="0" borderId="6" xfId="15" applyNumberFormat="1" applyFont="1" applyFill="1" applyBorder="1" applyAlignment="1">
      <alignment/>
    </xf>
    <xf numFmtId="179" fontId="12" fillId="0" borderId="0" xfId="15" applyNumberFormat="1" applyFont="1" applyBorder="1" applyAlignment="1">
      <alignment/>
    </xf>
    <xf numFmtId="179" fontId="12" fillId="0" borderId="7" xfId="15" applyNumberFormat="1" applyFont="1" applyFill="1" applyBorder="1" applyAlignment="1">
      <alignment/>
    </xf>
    <xf numFmtId="179" fontId="12" fillId="0" borderId="7" xfId="15" applyNumberFormat="1" applyFont="1" applyBorder="1" applyAlignment="1">
      <alignment/>
    </xf>
    <xf numFmtId="179" fontId="12" fillId="0" borderId="1" xfId="15" applyNumberFormat="1" applyFont="1" applyFill="1" applyBorder="1" applyAlignment="1">
      <alignment/>
    </xf>
    <xf numFmtId="179" fontId="12" fillId="0" borderId="1" xfId="15" applyNumberFormat="1" applyFont="1" applyBorder="1" applyAlignment="1">
      <alignment/>
    </xf>
    <xf numFmtId="179" fontId="12" fillId="0" borderId="3" xfId="0" applyNumberFormat="1" applyFont="1" applyBorder="1" applyAlignment="1">
      <alignment/>
    </xf>
    <xf numFmtId="179" fontId="12" fillId="0" borderId="3" xfId="15" applyNumberFormat="1" applyFont="1" applyFill="1" applyBorder="1" applyAlignment="1">
      <alignment/>
    </xf>
    <xf numFmtId="179" fontId="12" fillId="0" borderId="3" xfId="15" applyNumberFormat="1" applyFont="1" applyBorder="1" applyAlignment="1">
      <alignment/>
    </xf>
    <xf numFmtId="179" fontId="12" fillId="0" borderId="8" xfId="15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179" fontId="12" fillId="0" borderId="0" xfId="0" applyNumberFormat="1" applyFont="1" applyFill="1" applyAlignment="1">
      <alignment/>
    </xf>
    <xf numFmtId="14" fontId="6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41" fontId="5" fillId="0" borderId="1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 quotePrefix="1">
      <alignment/>
    </xf>
    <xf numFmtId="0" fontId="14" fillId="0" borderId="0" xfId="0" applyFont="1" applyAlignment="1">
      <alignment horizontal="left"/>
    </xf>
    <xf numFmtId="41" fontId="5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37" fontId="5" fillId="0" borderId="1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79" fontId="18" fillId="0" borderId="0" xfId="15" applyNumberFormat="1" applyFont="1" applyAlignment="1">
      <alignment horizontal="center"/>
    </xf>
    <xf numFmtId="0" fontId="17" fillId="0" borderId="0" xfId="0" applyFont="1" applyAlignment="1">
      <alignment horizontal="center"/>
    </xf>
    <xf numFmtId="179" fontId="17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showGridLines="0" zoomScale="90" zoomScaleNormal="90" workbookViewId="0" topLeftCell="A1">
      <selection activeCell="D12" sqref="D12"/>
    </sheetView>
  </sheetViews>
  <sheetFormatPr defaultColWidth="9.140625" defaultRowHeight="12.75"/>
  <cols>
    <col min="1" max="1" width="4.421875" style="23" customWidth="1"/>
    <col min="2" max="2" width="0.9921875" style="23" customWidth="1"/>
    <col min="3" max="3" width="4.7109375" style="23" customWidth="1"/>
    <col min="4" max="4" width="30.28125" style="23" customWidth="1"/>
    <col min="5" max="5" width="12.7109375" style="58" customWidth="1"/>
    <col min="6" max="6" width="12.7109375" style="59" customWidth="1"/>
    <col min="7" max="7" width="12.7109375" style="22" customWidth="1"/>
    <col min="8" max="8" width="5.7109375" style="22" customWidth="1"/>
    <col min="9" max="10" width="9.140625" style="23" customWidth="1"/>
    <col min="11" max="11" width="9.57421875" style="23" bestFit="1" customWidth="1"/>
    <col min="12" max="16384" width="9.140625" style="23" customWidth="1"/>
  </cols>
  <sheetData>
    <row r="1" spans="1:7" ht="15.75" customHeight="1">
      <c r="A1" s="74" t="s">
        <v>1</v>
      </c>
      <c r="B1" s="74"/>
      <c r="C1" s="74"/>
      <c r="D1" s="74"/>
      <c r="E1" s="74"/>
      <c r="F1" s="74"/>
      <c r="G1" s="74"/>
    </row>
    <row r="2" spans="1:7" ht="18.75" customHeight="1">
      <c r="A2" s="74" t="s">
        <v>101</v>
      </c>
      <c r="B2" s="74"/>
      <c r="C2" s="74"/>
      <c r="D2" s="74"/>
      <c r="E2" s="74"/>
      <c r="F2" s="74"/>
      <c r="G2" s="74"/>
    </row>
    <row r="3" spans="1:7" ht="12.75">
      <c r="A3" s="24"/>
      <c r="B3" s="25"/>
      <c r="C3" s="25"/>
      <c r="D3" s="26"/>
      <c r="E3" s="27"/>
      <c r="F3" s="28"/>
      <c r="G3" s="24"/>
    </row>
    <row r="4" spans="5:7" ht="12.75">
      <c r="E4" s="29" t="s">
        <v>3</v>
      </c>
      <c r="F4" s="30"/>
      <c r="G4" s="24" t="s">
        <v>5</v>
      </c>
    </row>
    <row r="5" spans="5:8" s="31" customFormat="1" ht="12.75">
      <c r="E5" s="32" t="s">
        <v>66</v>
      </c>
      <c r="F5" s="33"/>
      <c r="G5" s="34" t="s">
        <v>2</v>
      </c>
      <c r="H5" s="35"/>
    </row>
    <row r="6" spans="5:8" s="31" customFormat="1" ht="12.75">
      <c r="E6" s="32" t="s">
        <v>68</v>
      </c>
      <c r="F6" s="33"/>
      <c r="G6" s="34" t="s">
        <v>4</v>
      </c>
      <c r="H6" s="35"/>
    </row>
    <row r="7" spans="5:8" s="31" customFormat="1" ht="12.75">
      <c r="E7" s="32" t="s">
        <v>67</v>
      </c>
      <c r="F7" s="33"/>
      <c r="G7" s="34" t="s">
        <v>6</v>
      </c>
      <c r="H7" s="35"/>
    </row>
    <row r="8" spans="5:8" s="36" customFormat="1" ht="12.75">
      <c r="E8" s="37">
        <v>38352</v>
      </c>
      <c r="F8" s="38"/>
      <c r="G8" s="39" t="s">
        <v>73</v>
      </c>
      <c r="H8" s="35"/>
    </row>
    <row r="9" spans="5:8" s="31" customFormat="1" ht="12.75">
      <c r="E9" s="32" t="s">
        <v>0</v>
      </c>
      <c r="F9" s="33"/>
      <c r="G9" s="34" t="s">
        <v>0</v>
      </c>
      <c r="H9" s="35"/>
    </row>
    <row r="10" spans="5:8" s="31" customFormat="1" ht="12.75">
      <c r="E10" s="32"/>
      <c r="F10" s="33"/>
      <c r="G10" s="34"/>
      <c r="H10" s="35"/>
    </row>
    <row r="11" spans="2:8" s="31" customFormat="1" ht="12.75">
      <c r="B11" s="40" t="s">
        <v>58</v>
      </c>
      <c r="E11" s="32"/>
      <c r="F11" s="33"/>
      <c r="G11" s="34"/>
      <c r="H11" s="35"/>
    </row>
    <row r="12" spans="5:8" s="31" customFormat="1" ht="12.75">
      <c r="E12" s="32"/>
      <c r="F12" s="33"/>
      <c r="G12" s="34"/>
      <c r="H12" s="35"/>
    </row>
    <row r="13" spans="1:11" ht="12.75">
      <c r="A13" s="31"/>
      <c r="B13" s="23" t="s">
        <v>80</v>
      </c>
      <c r="E13" s="41">
        <v>23001</v>
      </c>
      <c r="F13" s="42"/>
      <c r="G13" s="22">
        <v>25288</v>
      </c>
      <c r="H13" s="35"/>
      <c r="K13" s="43"/>
    </row>
    <row r="14" spans="1:11" ht="12.75">
      <c r="A14" s="31"/>
      <c r="B14" s="23" t="s">
        <v>81</v>
      </c>
      <c r="E14" s="41">
        <v>46684</v>
      </c>
      <c r="F14" s="42"/>
      <c r="G14" s="22">
        <v>42091</v>
      </c>
      <c r="H14" s="35"/>
      <c r="I14" s="43"/>
      <c r="K14" s="43"/>
    </row>
    <row r="15" spans="1:11" ht="12.75">
      <c r="A15" s="31"/>
      <c r="C15" s="23" t="s">
        <v>111</v>
      </c>
      <c r="E15" s="41">
        <v>50</v>
      </c>
      <c r="F15" s="42"/>
      <c r="G15" s="22">
        <v>0</v>
      </c>
      <c r="H15" s="35"/>
      <c r="I15" s="43"/>
      <c r="K15" s="43"/>
    </row>
    <row r="16" spans="1:11" ht="12.75">
      <c r="A16" s="31"/>
      <c r="B16" s="23" t="s">
        <v>82</v>
      </c>
      <c r="E16" s="41">
        <v>66196</v>
      </c>
      <c r="F16" s="42"/>
      <c r="G16" s="22">
        <v>79003</v>
      </c>
      <c r="H16" s="35"/>
      <c r="K16" s="43"/>
    </row>
    <row r="17" spans="1:11" ht="12.75">
      <c r="A17" s="31"/>
      <c r="B17" s="23" t="s">
        <v>83</v>
      </c>
      <c r="E17" s="41">
        <v>0</v>
      </c>
      <c r="F17" s="42"/>
      <c r="G17" s="22">
        <v>230</v>
      </c>
      <c r="H17" s="35"/>
      <c r="K17" s="43"/>
    </row>
    <row r="18" spans="5:8" ht="12.75">
      <c r="E18" s="23"/>
      <c r="F18" s="23"/>
      <c r="G18" s="23"/>
      <c r="H18" s="35"/>
    </row>
    <row r="19" spans="1:8" ht="12.75">
      <c r="A19" s="31"/>
      <c r="B19" s="40" t="s">
        <v>59</v>
      </c>
      <c r="E19" s="44"/>
      <c r="F19" s="42"/>
      <c r="G19" s="45"/>
      <c r="H19" s="35"/>
    </row>
    <row r="20" spans="1:8" ht="12.75">
      <c r="A20" s="31"/>
      <c r="E20" s="46"/>
      <c r="F20" s="42"/>
      <c r="G20" s="47"/>
      <c r="H20" s="35"/>
    </row>
    <row r="21" spans="1:11" ht="12.75">
      <c r="A21" s="31"/>
      <c r="B21" s="35"/>
      <c r="C21" s="66" t="s">
        <v>77</v>
      </c>
      <c r="D21" s="66"/>
      <c r="E21" s="46">
        <v>0</v>
      </c>
      <c r="F21" s="42"/>
      <c r="G21" s="47">
        <v>794518</v>
      </c>
      <c r="H21" s="35"/>
      <c r="K21" s="43"/>
    </row>
    <row r="22" spans="1:13" ht="12.75">
      <c r="A22" s="31"/>
      <c r="B22" s="35"/>
      <c r="C22" s="66" t="s">
        <v>56</v>
      </c>
      <c r="D22" s="66"/>
      <c r="E22" s="46">
        <v>8125</v>
      </c>
      <c r="F22" s="42"/>
      <c r="G22" s="47">
        <v>3128</v>
      </c>
      <c r="H22" s="35"/>
      <c r="K22" s="43"/>
      <c r="M22" s="43"/>
    </row>
    <row r="23" spans="1:11" ht="12.75">
      <c r="A23" s="31"/>
      <c r="B23" s="35"/>
      <c r="C23" s="66" t="s">
        <v>57</v>
      </c>
      <c r="D23" s="66"/>
      <c r="E23" s="46">
        <v>8668</v>
      </c>
      <c r="F23" s="42"/>
      <c r="G23" s="47">
        <v>153</v>
      </c>
      <c r="H23" s="35"/>
      <c r="K23" s="43"/>
    </row>
    <row r="24" spans="1:11" ht="12.75">
      <c r="A24" s="31"/>
      <c r="B24" s="35"/>
      <c r="C24" s="66" t="s">
        <v>30</v>
      </c>
      <c r="D24" s="66"/>
      <c r="E24" s="46">
        <f>4852+21015</f>
        <v>25867</v>
      </c>
      <c r="F24" s="42"/>
      <c r="G24" s="47">
        <v>77761</v>
      </c>
      <c r="H24" s="35"/>
      <c r="K24" s="43"/>
    </row>
    <row r="25" spans="1:8" ht="12.75">
      <c r="A25" s="31"/>
      <c r="E25" s="48">
        <f>SUM(E21:E24)</f>
        <v>42660</v>
      </c>
      <c r="F25" s="42"/>
      <c r="G25" s="48">
        <f>SUM(G21:G24)</f>
        <v>875560</v>
      </c>
      <c r="H25" s="35"/>
    </row>
    <row r="26" spans="1:8" ht="12.75">
      <c r="A26" s="31"/>
      <c r="E26" s="42"/>
      <c r="F26" s="42"/>
      <c r="G26" s="49"/>
      <c r="H26" s="35"/>
    </row>
    <row r="27" spans="1:8" ht="12.75">
      <c r="A27" s="31"/>
      <c r="B27" s="40" t="s">
        <v>60</v>
      </c>
      <c r="E27" s="44"/>
      <c r="F27" s="42"/>
      <c r="G27" s="45"/>
      <c r="H27" s="35"/>
    </row>
    <row r="28" spans="1:8" ht="12.75">
      <c r="A28" s="31"/>
      <c r="E28" s="46"/>
      <c r="F28" s="42"/>
      <c r="G28" s="47"/>
      <c r="H28" s="35"/>
    </row>
    <row r="29" spans="1:11" ht="12.75">
      <c r="A29" s="31"/>
      <c r="C29" s="23" t="s">
        <v>78</v>
      </c>
      <c r="E29" s="46">
        <v>65</v>
      </c>
      <c r="F29" s="42"/>
      <c r="G29" s="47">
        <v>4056</v>
      </c>
      <c r="H29" s="35"/>
      <c r="K29" s="43"/>
    </row>
    <row r="30" spans="1:11" ht="12.75">
      <c r="A30" s="31"/>
      <c r="B30" s="35"/>
      <c r="C30" s="23" t="s">
        <v>61</v>
      </c>
      <c r="E30" s="46">
        <v>356</v>
      </c>
      <c r="F30" s="42"/>
      <c r="G30" s="47">
        <v>382</v>
      </c>
      <c r="H30" s="35"/>
      <c r="K30" s="43"/>
    </row>
    <row r="31" spans="1:11" ht="12.75">
      <c r="A31" s="31"/>
      <c r="B31" s="35"/>
      <c r="C31" s="23" t="s">
        <v>62</v>
      </c>
      <c r="E31" s="46">
        <f>270+15069</f>
        <v>15339</v>
      </c>
      <c r="F31" s="42"/>
      <c r="G31" s="47">
        <f>220+788348+15631+1231</f>
        <v>805430</v>
      </c>
      <c r="H31" s="35"/>
      <c r="K31" s="43"/>
    </row>
    <row r="32" spans="1:11" ht="12.75">
      <c r="A32" s="31"/>
      <c r="B32" s="35"/>
      <c r="C32" s="23" t="s">
        <v>63</v>
      </c>
      <c r="E32" s="46">
        <v>31534</v>
      </c>
      <c r="F32" s="42"/>
      <c r="G32" s="47">
        <v>32134</v>
      </c>
      <c r="H32" s="35"/>
      <c r="K32" s="43"/>
    </row>
    <row r="33" spans="1:11" ht="12.75">
      <c r="A33" s="31"/>
      <c r="B33" s="35"/>
      <c r="C33" s="23" t="s">
        <v>64</v>
      </c>
      <c r="E33" s="46">
        <v>42904</v>
      </c>
      <c r="F33" s="42"/>
      <c r="G33" s="47">
        <v>95117</v>
      </c>
      <c r="H33" s="35"/>
      <c r="K33" s="43"/>
    </row>
    <row r="34" spans="1:8" ht="12.75">
      <c r="A34" s="31"/>
      <c r="B34" s="35"/>
      <c r="E34" s="46"/>
      <c r="F34" s="42"/>
      <c r="G34" s="47"/>
      <c r="H34" s="35"/>
    </row>
    <row r="35" spans="1:11" ht="12.75">
      <c r="A35" s="31"/>
      <c r="E35" s="48">
        <f>SUM(E29:E34)</f>
        <v>90198</v>
      </c>
      <c r="F35" s="42"/>
      <c r="G35" s="48">
        <f>SUM(G29:G34)</f>
        <v>937119</v>
      </c>
      <c r="H35" s="35"/>
      <c r="K35" s="43"/>
    </row>
    <row r="36" spans="1:8" ht="12.75">
      <c r="A36" s="31"/>
      <c r="E36" s="42"/>
      <c r="F36" s="42"/>
      <c r="G36" s="49"/>
      <c r="H36" s="35"/>
    </row>
    <row r="37" spans="1:13" ht="13.5" thickBot="1">
      <c r="A37" s="31"/>
      <c r="B37" s="40" t="s">
        <v>90</v>
      </c>
      <c r="E37" s="50">
        <f>E25-E35</f>
        <v>-47538</v>
      </c>
      <c r="F37" s="42"/>
      <c r="G37" s="51">
        <f>G25-G35</f>
        <v>-61559</v>
      </c>
      <c r="H37" s="35"/>
      <c r="M37" s="43"/>
    </row>
    <row r="38" spans="1:8" ht="12.75">
      <c r="A38" s="31"/>
      <c r="E38" s="41"/>
      <c r="F38" s="42"/>
      <c r="H38" s="35"/>
    </row>
    <row r="39" spans="1:8" ht="13.5" thickBot="1">
      <c r="A39" s="31"/>
      <c r="E39" s="50">
        <f>SUM(E13:E17)+E37</f>
        <v>88393</v>
      </c>
      <c r="F39" s="42"/>
      <c r="G39" s="50">
        <f>SUM(G13:G17)+G37</f>
        <v>85053</v>
      </c>
      <c r="H39" s="35"/>
    </row>
    <row r="40" spans="1:8" ht="12.75">
      <c r="A40" s="31"/>
      <c r="B40" s="40" t="s">
        <v>65</v>
      </c>
      <c r="E40" s="42"/>
      <c r="F40" s="42"/>
      <c r="G40" s="42"/>
      <c r="H40" s="35"/>
    </row>
    <row r="41" spans="1:8" ht="12.75">
      <c r="A41" s="31"/>
      <c r="E41" s="42"/>
      <c r="F41" s="42"/>
      <c r="G41" s="42"/>
      <c r="H41" s="35"/>
    </row>
    <row r="42" spans="1:8" ht="12.75">
      <c r="A42" s="31"/>
      <c r="B42" s="23" t="s">
        <v>84</v>
      </c>
      <c r="E42" s="41">
        <v>110367</v>
      </c>
      <c r="F42" s="42"/>
      <c r="G42" s="22">
        <v>110367</v>
      </c>
      <c r="H42" s="35"/>
    </row>
    <row r="43" spans="1:11" ht="12.75">
      <c r="A43" s="31"/>
      <c r="B43" s="23" t="s">
        <v>85</v>
      </c>
      <c r="E43" s="52">
        <v>-38762</v>
      </c>
      <c r="F43" s="42"/>
      <c r="G43" s="53">
        <v>-45307</v>
      </c>
      <c r="H43" s="35"/>
      <c r="K43" s="43"/>
    </row>
    <row r="44" spans="1:8" ht="12.75">
      <c r="A44" s="31"/>
      <c r="B44" s="23" t="s">
        <v>86</v>
      </c>
      <c r="E44" s="54">
        <f>SUM(E42:E43)</f>
        <v>71605</v>
      </c>
      <c r="F44" s="23"/>
      <c r="G44" s="54">
        <f>SUM(G42:G43)</f>
        <v>65060</v>
      </c>
      <c r="H44" s="35"/>
    </row>
    <row r="45" spans="1:8" ht="12.75">
      <c r="A45" s="31"/>
      <c r="E45" s="43"/>
      <c r="F45" s="23"/>
      <c r="G45" s="43"/>
      <c r="H45" s="35"/>
    </row>
    <row r="46" spans="1:11" ht="12.75">
      <c r="A46" s="31"/>
      <c r="B46" s="23" t="s">
        <v>87</v>
      </c>
      <c r="E46" s="41">
        <v>384</v>
      </c>
      <c r="F46" s="42"/>
      <c r="G46" s="22">
        <v>449</v>
      </c>
      <c r="H46" s="35"/>
      <c r="K46" s="43"/>
    </row>
    <row r="47" spans="1:13" ht="12.75">
      <c r="A47" s="31"/>
      <c r="B47" s="23" t="s">
        <v>88</v>
      </c>
      <c r="E47" s="42">
        <f>16354+50</f>
        <v>16404</v>
      </c>
      <c r="F47" s="42"/>
      <c r="G47" s="49">
        <v>19544</v>
      </c>
      <c r="H47" s="35"/>
      <c r="K47" s="43"/>
      <c r="M47" s="43"/>
    </row>
    <row r="48" spans="1:8" ht="12.75">
      <c r="A48" s="31"/>
      <c r="B48" s="23" t="s">
        <v>89</v>
      </c>
      <c r="E48" s="55">
        <f>SUM(E46:E47)</f>
        <v>16788</v>
      </c>
      <c r="F48" s="42"/>
      <c r="G48" s="56">
        <f>SUM(G46:G47)</f>
        <v>19993</v>
      </c>
      <c r="H48" s="35"/>
    </row>
    <row r="49" spans="1:11" ht="13.5" thickBot="1">
      <c r="A49" s="31"/>
      <c r="E49" s="57">
        <f>+E44+E48</f>
        <v>88393</v>
      </c>
      <c r="F49" s="42"/>
      <c r="G49" s="57">
        <f>+G44+G48</f>
        <v>85053</v>
      </c>
      <c r="H49" s="35"/>
      <c r="K49" s="43"/>
    </row>
    <row r="50" spans="1:8" ht="12.75">
      <c r="A50" s="31"/>
      <c r="E50" s="42"/>
      <c r="F50" s="42"/>
      <c r="G50" s="42"/>
      <c r="H50" s="35"/>
    </row>
    <row r="51" spans="1:8" ht="13.5" thickBot="1">
      <c r="A51" s="31" t="s">
        <v>43</v>
      </c>
      <c r="B51" s="23" t="s">
        <v>44</v>
      </c>
      <c r="E51" s="50">
        <f>+E44/E42*100</f>
        <v>64.87899462701714</v>
      </c>
      <c r="F51" s="42"/>
      <c r="G51" s="50">
        <f>+G44/G42*100</f>
        <v>58.94877997952287</v>
      </c>
      <c r="H51" s="35"/>
    </row>
    <row r="52" spans="1:10" ht="12.75">
      <c r="A52" s="31"/>
      <c r="E52" s="42"/>
      <c r="F52" s="42"/>
      <c r="G52" s="42"/>
      <c r="H52" s="35"/>
      <c r="J52" s="43"/>
    </row>
    <row r="53" spans="1:8" ht="12.75">
      <c r="A53" s="40" t="s">
        <v>42</v>
      </c>
      <c r="H53" s="35"/>
    </row>
    <row r="54" spans="1:8" ht="12.75">
      <c r="A54" s="40" t="s">
        <v>74</v>
      </c>
      <c r="H54" s="35"/>
    </row>
    <row r="55" spans="1:8" ht="12.75">
      <c r="A55" s="31"/>
      <c r="E55" s="42"/>
      <c r="F55" s="42"/>
      <c r="G55" s="42"/>
      <c r="H55" s="35"/>
    </row>
    <row r="56" spans="1:8" ht="12.75">
      <c r="A56" s="31"/>
      <c r="E56" s="41"/>
      <c r="F56" s="42"/>
      <c r="H56" s="35"/>
    </row>
    <row r="57" ht="12.75">
      <c r="E57" s="61"/>
    </row>
    <row r="58" spans="5:7" ht="12.75">
      <c r="E58" s="23"/>
      <c r="F58" s="23"/>
      <c r="G58" s="23"/>
    </row>
    <row r="59" spans="5:7" ht="12.75">
      <c r="E59" s="23"/>
      <c r="F59" s="23"/>
      <c r="G59" s="23"/>
    </row>
  </sheetData>
  <mergeCells count="2">
    <mergeCell ref="A1:G1"/>
    <mergeCell ref="A2:G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31">
      <selection activeCell="C42" sqref="C42"/>
    </sheetView>
  </sheetViews>
  <sheetFormatPr defaultColWidth="9.140625" defaultRowHeight="12.75"/>
  <cols>
    <col min="1" max="1" width="14.140625" style="2" customWidth="1"/>
    <col min="2" max="2" width="28.421875" style="2" customWidth="1"/>
    <col min="3" max="3" width="14.7109375" style="2" customWidth="1"/>
    <col min="4" max="4" width="1.7109375" style="2" customWidth="1"/>
    <col min="5" max="5" width="14.7109375" style="2" customWidth="1"/>
    <col min="6" max="6" width="1.7109375" style="2" customWidth="1"/>
    <col min="7" max="7" width="14.8515625" style="2" customWidth="1"/>
    <col min="8" max="8" width="1.7109375" style="2" customWidth="1"/>
    <col min="9" max="9" width="15.00390625" style="2" customWidth="1"/>
    <col min="10" max="10" width="10.421875" style="2" customWidth="1"/>
    <col min="11" max="11" width="10.140625" style="2" bestFit="1" customWidth="1"/>
    <col min="12" max="16384" width="9.140625" style="2" customWidth="1"/>
  </cols>
  <sheetData>
    <row r="1" spans="1:9" ht="18.75">
      <c r="A1" s="76" t="s">
        <v>1</v>
      </c>
      <c r="B1" s="76"/>
      <c r="C1" s="76"/>
      <c r="D1" s="76"/>
      <c r="E1" s="76"/>
      <c r="F1" s="76"/>
      <c r="G1" s="76"/>
      <c r="H1" s="76"/>
      <c r="I1" s="76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8.75">
      <c r="A3" s="76" t="s">
        <v>7</v>
      </c>
      <c r="B3" s="76"/>
      <c r="C3" s="76"/>
      <c r="D3" s="76"/>
      <c r="E3" s="76"/>
      <c r="F3" s="76"/>
      <c r="G3" s="76"/>
      <c r="H3" s="76"/>
      <c r="I3" s="76"/>
    </row>
    <row r="4" spans="1:9" ht="18.75">
      <c r="A4" s="75" t="s">
        <v>102</v>
      </c>
      <c r="B4" s="75"/>
      <c r="C4" s="75"/>
      <c r="D4" s="75"/>
      <c r="E4" s="75"/>
      <c r="F4" s="75"/>
      <c r="G4" s="75"/>
      <c r="H4" s="75"/>
      <c r="I4" s="75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3:9" ht="15.75">
      <c r="C6" s="77" t="s">
        <v>31</v>
      </c>
      <c r="D6" s="77"/>
      <c r="E6" s="77"/>
      <c r="G6" s="77" t="s">
        <v>32</v>
      </c>
      <c r="H6" s="77"/>
      <c r="I6" s="77"/>
    </row>
    <row r="7" spans="3:9" ht="15.75">
      <c r="C7" s="4" t="s">
        <v>33</v>
      </c>
      <c r="D7" s="4"/>
      <c r="E7" s="4" t="s">
        <v>36</v>
      </c>
      <c r="G7" s="4" t="s">
        <v>103</v>
      </c>
      <c r="H7" s="4"/>
      <c r="I7" s="4" t="s">
        <v>103</v>
      </c>
    </row>
    <row r="8" spans="3:9" ht="15.75">
      <c r="C8" s="4" t="s">
        <v>34</v>
      </c>
      <c r="E8" s="4" t="s">
        <v>34</v>
      </c>
      <c r="G8" s="4" t="s">
        <v>37</v>
      </c>
      <c r="I8" s="4" t="s">
        <v>37</v>
      </c>
    </row>
    <row r="9" spans="3:9" ht="15.75">
      <c r="C9" s="4" t="s">
        <v>35</v>
      </c>
      <c r="E9" s="4" t="s">
        <v>35</v>
      </c>
      <c r="G9" s="4" t="s">
        <v>38</v>
      </c>
      <c r="I9" s="4" t="s">
        <v>38</v>
      </c>
    </row>
    <row r="10" spans="3:9" ht="15.75">
      <c r="C10" s="62">
        <v>38352</v>
      </c>
      <c r="E10" s="62">
        <v>37986</v>
      </c>
      <c r="G10" s="62">
        <v>38352</v>
      </c>
      <c r="I10" s="62">
        <v>37986</v>
      </c>
    </row>
    <row r="11" spans="3:9" ht="15.75">
      <c r="C11" s="4" t="s">
        <v>0</v>
      </c>
      <c r="E11" s="4" t="s">
        <v>0</v>
      </c>
      <c r="G11" s="4" t="s">
        <v>0</v>
      </c>
      <c r="I11" s="4" t="s">
        <v>0</v>
      </c>
    </row>
    <row r="13" spans="1:9" ht="15.75">
      <c r="A13" s="2" t="s">
        <v>8</v>
      </c>
      <c r="C13" s="5">
        <v>841766</v>
      </c>
      <c r="D13" s="5"/>
      <c r="E13" s="5">
        <v>14470</v>
      </c>
      <c r="F13" s="5"/>
      <c r="G13" s="5">
        <v>891694</v>
      </c>
      <c r="H13" s="5"/>
      <c r="I13" s="5">
        <v>54801</v>
      </c>
    </row>
    <row r="14" spans="3:9" ht="15.75">
      <c r="C14" s="5"/>
      <c r="D14" s="5"/>
      <c r="E14" s="5"/>
      <c r="F14" s="5"/>
      <c r="G14" s="5"/>
      <c r="H14" s="5"/>
      <c r="I14" s="5"/>
    </row>
    <row r="15" spans="1:9" ht="15.75">
      <c r="A15" s="2" t="s">
        <v>9</v>
      </c>
      <c r="C15" s="5">
        <v>-838077</v>
      </c>
      <c r="D15" s="5"/>
      <c r="E15" s="5">
        <v>-14165</v>
      </c>
      <c r="F15" s="5"/>
      <c r="G15" s="5">
        <v>-886188</v>
      </c>
      <c r="H15" s="5"/>
      <c r="I15" s="5">
        <v>-54516</v>
      </c>
    </row>
    <row r="16" spans="3:9" ht="15.75">
      <c r="C16" s="5"/>
      <c r="D16" s="5"/>
      <c r="E16" s="5"/>
      <c r="F16" s="5"/>
      <c r="G16" s="5"/>
      <c r="H16" s="5"/>
      <c r="I16" s="5"/>
    </row>
    <row r="17" spans="1:9" ht="15.75">
      <c r="A17" s="2" t="s">
        <v>39</v>
      </c>
      <c r="C17" s="5">
        <v>56</v>
      </c>
      <c r="D17" s="5"/>
      <c r="E17" s="5">
        <v>36</v>
      </c>
      <c r="F17" s="5"/>
      <c r="G17" s="5">
        <v>695</v>
      </c>
      <c r="H17" s="5"/>
      <c r="I17" s="5">
        <v>393</v>
      </c>
    </row>
    <row r="18" spans="3:9" ht="15.75">
      <c r="C18" s="6"/>
      <c r="D18" s="6"/>
      <c r="E18" s="6"/>
      <c r="F18" s="6"/>
      <c r="G18" s="6"/>
      <c r="H18" s="6"/>
      <c r="I18" s="6"/>
    </row>
    <row r="19" spans="1:9" ht="15.75">
      <c r="A19" s="2" t="s">
        <v>99</v>
      </c>
      <c r="C19" s="5">
        <f>SUM(C13:C18)</f>
        <v>3745</v>
      </c>
      <c r="D19" s="5"/>
      <c r="E19" s="5">
        <f>SUM(E13:E18)</f>
        <v>341</v>
      </c>
      <c r="F19" s="5"/>
      <c r="G19" s="5">
        <f>SUM(G13:G18)</f>
        <v>6201</v>
      </c>
      <c r="H19" s="5"/>
      <c r="I19" s="5">
        <f>SUM(I13:I18)</f>
        <v>678</v>
      </c>
    </row>
    <row r="20" spans="3:9" ht="15.75">
      <c r="C20" s="5"/>
      <c r="D20" s="5"/>
      <c r="E20" s="5"/>
      <c r="F20" s="5"/>
      <c r="G20" s="5"/>
      <c r="H20" s="5"/>
      <c r="I20" s="5"/>
    </row>
    <row r="21" spans="1:9" ht="15.75">
      <c r="A21" s="2" t="s">
        <v>10</v>
      </c>
      <c r="C21" s="5">
        <v>-42</v>
      </c>
      <c r="D21" s="5"/>
      <c r="E21" s="5">
        <v>28906</v>
      </c>
      <c r="F21" s="5"/>
      <c r="G21" s="5">
        <v>-172</v>
      </c>
      <c r="H21" s="5"/>
      <c r="I21" s="5">
        <v>48818</v>
      </c>
    </row>
    <row r="22" spans="3:9" ht="15.75">
      <c r="C22" s="5"/>
      <c r="D22" s="5"/>
      <c r="E22" s="5"/>
      <c r="F22" s="5"/>
      <c r="G22" s="5"/>
      <c r="H22" s="5"/>
      <c r="I22" s="5"/>
    </row>
    <row r="23" spans="1:9" ht="15.75">
      <c r="A23" s="2" t="s">
        <v>96</v>
      </c>
      <c r="C23" s="5">
        <f>+G23-2411</f>
        <v>3969</v>
      </c>
      <c r="D23" s="5"/>
      <c r="E23" s="5">
        <v>-365</v>
      </c>
      <c r="F23" s="5"/>
      <c r="G23" s="5">
        <v>6380</v>
      </c>
      <c r="H23" s="5"/>
      <c r="I23" s="5">
        <v>4986</v>
      </c>
    </row>
    <row r="24" spans="3:9" ht="15.75">
      <c r="C24" s="6"/>
      <c r="D24" s="6"/>
      <c r="E24" s="6"/>
      <c r="F24" s="6"/>
      <c r="G24" s="6"/>
      <c r="H24" s="6"/>
      <c r="I24" s="6"/>
    </row>
    <row r="25" spans="1:9" ht="15.75">
      <c r="A25" s="2" t="s">
        <v>69</v>
      </c>
      <c r="C25" s="5">
        <f>SUM(C19:C24)</f>
        <v>7672</v>
      </c>
      <c r="D25" s="5"/>
      <c r="E25" s="5">
        <f>SUM(E19:E24)</f>
        <v>28882</v>
      </c>
      <c r="F25" s="5"/>
      <c r="G25" s="5">
        <f>SUM(G19:G24)</f>
        <v>12409</v>
      </c>
      <c r="H25" s="5"/>
      <c r="I25" s="5">
        <f>SUM(I19:I24)</f>
        <v>54482</v>
      </c>
    </row>
    <row r="26" spans="3:9" ht="15.75">
      <c r="C26" s="5"/>
      <c r="D26" s="5"/>
      <c r="E26" s="5"/>
      <c r="F26" s="5"/>
      <c r="G26" s="5"/>
      <c r="H26" s="5"/>
      <c r="I26" s="5"/>
    </row>
    <row r="27" spans="1:9" ht="15.75">
      <c r="A27" s="2" t="s">
        <v>11</v>
      </c>
      <c r="C27" s="5">
        <v>-2774</v>
      </c>
      <c r="D27" s="5"/>
      <c r="E27" s="5">
        <v>-208</v>
      </c>
      <c r="F27" s="5"/>
      <c r="G27" s="5">
        <v>-4275</v>
      </c>
      <c r="H27" s="5"/>
      <c r="I27" s="5">
        <v>-13533</v>
      </c>
    </row>
    <row r="28" spans="3:9" ht="15.75">
      <c r="C28" s="6"/>
      <c r="D28" s="6"/>
      <c r="E28" s="6"/>
      <c r="F28" s="6"/>
      <c r="G28" s="6"/>
      <c r="H28" s="6"/>
      <c r="I28" s="6"/>
    </row>
    <row r="29" spans="1:9" ht="15.75">
      <c r="A29" s="2" t="s">
        <v>98</v>
      </c>
      <c r="C29" s="5">
        <f>SUM(C25:C28)</f>
        <v>4898</v>
      </c>
      <c r="D29" s="5"/>
      <c r="E29" s="5">
        <f>SUM(E25:E28)</f>
        <v>28674</v>
      </c>
      <c r="F29" s="5"/>
      <c r="G29" s="5">
        <f>SUM(G25:G28)</f>
        <v>8134</v>
      </c>
      <c r="H29" s="5"/>
      <c r="I29" s="5">
        <f>SUM(I25:I28)</f>
        <v>40949</v>
      </c>
    </row>
    <row r="30" spans="3:9" ht="15.75">
      <c r="C30" s="5"/>
      <c r="D30" s="5"/>
      <c r="E30" s="5"/>
      <c r="F30" s="5"/>
      <c r="G30" s="5"/>
      <c r="H30" s="5"/>
      <c r="I30" s="5"/>
    </row>
    <row r="31" spans="1:9" ht="15.75">
      <c r="A31" s="2" t="s">
        <v>12</v>
      </c>
      <c r="C31" s="5">
        <v>0</v>
      </c>
      <c r="D31" s="5"/>
      <c r="E31" s="5">
        <v>0</v>
      </c>
      <c r="F31" s="5"/>
      <c r="G31" s="5">
        <v>0</v>
      </c>
      <c r="H31" s="5"/>
      <c r="I31" s="5">
        <v>0</v>
      </c>
    </row>
    <row r="32" spans="3:9" ht="15.75">
      <c r="C32" s="5"/>
      <c r="D32" s="5"/>
      <c r="E32" s="5"/>
      <c r="F32" s="5"/>
      <c r="G32" s="5"/>
      <c r="H32" s="5"/>
      <c r="I32" s="5"/>
    </row>
    <row r="33" spans="1:9" ht="16.5" thickBot="1">
      <c r="A33" s="2" t="s">
        <v>97</v>
      </c>
      <c r="C33" s="7">
        <f>SUM(C29:C32)</f>
        <v>4898</v>
      </c>
      <c r="D33" s="7"/>
      <c r="E33" s="7">
        <f>SUM(E29:E32)</f>
        <v>28674</v>
      </c>
      <c r="F33" s="7"/>
      <c r="G33" s="7">
        <f>SUM(G29:G32)</f>
        <v>8134</v>
      </c>
      <c r="H33" s="7"/>
      <c r="I33" s="7">
        <f>SUM(I29:I32)</f>
        <v>40949</v>
      </c>
    </row>
    <row r="34" spans="3:9" ht="16.5" thickTop="1">
      <c r="C34" s="5"/>
      <c r="D34" s="5"/>
      <c r="E34" s="5"/>
      <c r="F34" s="5"/>
      <c r="G34" s="5"/>
      <c r="H34" s="5"/>
      <c r="I34" s="5"/>
    </row>
    <row r="35" spans="1:9" ht="15.75">
      <c r="A35" s="2" t="s">
        <v>100</v>
      </c>
      <c r="C35" s="5"/>
      <c r="D35" s="5"/>
      <c r="E35" s="5"/>
      <c r="F35" s="5"/>
      <c r="G35" s="5"/>
      <c r="H35" s="5"/>
      <c r="I35" s="5"/>
    </row>
    <row r="36" spans="3:9" ht="15.75">
      <c r="C36" s="5"/>
      <c r="D36" s="5"/>
      <c r="E36" s="5"/>
      <c r="F36" s="5"/>
      <c r="G36" s="5"/>
      <c r="H36" s="5"/>
      <c r="I36" s="5"/>
    </row>
    <row r="37" spans="1:9" ht="15.75">
      <c r="A37" s="2" t="s">
        <v>40</v>
      </c>
      <c r="C37" s="8">
        <f>+C33/110367*100</f>
        <v>4.437920755298232</v>
      </c>
      <c r="D37" s="8"/>
      <c r="E37" s="8">
        <f>+E33/110367*100</f>
        <v>25.980592024790017</v>
      </c>
      <c r="F37" s="8"/>
      <c r="G37" s="8">
        <f>+G33/110367*100</f>
        <v>7.3699565993458185</v>
      </c>
      <c r="H37" s="8"/>
      <c r="I37" s="8">
        <f>+I33/110367*100</f>
        <v>37.102575951144814</v>
      </c>
    </row>
    <row r="38" spans="3:9" ht="15.75">
      <c r="C38" s="5"/>
      <c r="D38" s="5"/>
      <c r="E38" s="5"/>
      <c r="F38" s="5"/>
      <c r="G38" s="5"/>
      <c r="H38" s="5"/>
      <c r="I38" s="5"/>
    </row>
    <row r="39" spans="1:9" ht="15.75">
      <c r="A39" s="2" t="s">
        <v>41</v>
      </c>
      <c r="C39" s="5">
        <v>0</v>
      </c>
      <c r="D39" s="5"/>
      <c r="E39" s="5">
        <v>0</v>
      </c>
      <c r="F39" s="5"/>
      <c r="G39" s="5">
        <v>0</v>
      </c>
      <c r="H39" s="5"/>
      <c r="I39" s="5">
        <v>0</v>
      </c>
    </row>
    <row r="42" spans="1:10" ht="20.25">
      <c r="A42" s="73" t="s">
        <v>112</v>
      </c>
      <c r="B42" s="72"/>
      <c r="C42" s="72"/>
      <c r="D42" s="72"/>
      <c r="E42" s="72"/>
      <c r="F42" s="72"/>
      <c r="G42" s="72"/>
      <c r="H42" s="72"/>
      <c r="I42" s="72"/>
      <c r="J42" s="72"/>
    </row>
    <row r="43" spans="1:10" ht="15.75">
      <c r="A43" s="18" t="s">
        <v>113</v>
      </c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15.75">
      <c r="A44" s="18" t="s">
        <v>128</v>
      </c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15.75">
      <c r="A45" s="18" t="s">
        <v>127</v>
      </c>
      <c r="B45" s="72"/>
      <c r="C45" s="72"/>
      <c r="D45" s="72"/>
      <c r="E45" s="72"/>
      <c r="F45" s="72"/>
      <c r="G45" s="72"/>
      <c r="H45" s="72"/>
      <c r="I45" s="72"/>
      <c r="J45" s="72"/>
    </row>
    <row r="46" spans="1:10" ht="15.75">
      <c r="A46" s="18" t="s">
        <v>114</v>
      </c>
      <c r="B46" s="72"/>
      <c r="C46" s="72"/>
      <c r="D46" s="72"/>
      <c r="E46" s="72"/>
      <c r="F46" s="72"/>
      <c r="G46" s="72"/>
      <c r="H46" s="72"/>
      <c r="I46" s="72"/>
      <c r="J46" s="72"/>
    </row>
    <row r="47" spans="1:10" ht="15.75">
      <c r="A47" s="18" t="s">
        <v>129</v>
      </c>
      <c r="B47" s="72"/>
      <c r="C47" s="72"/>
      <c r="D47" s="72"/>
      <c r="E47" s="72"/>
      <c r="F47" s="72"/>
      <c r="G47" s="72"/>
      <c r="H47" s="72"/>
      <c r="I47" s="72"/>
      <c r="J47" s="72"/>
    </row>
    <row r="48" spans="1:10" ht="15.75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52" spans="1:9" ht="16.5">
      <c r="A52" s="68" t="s">
        <v>115</v>
      </c>
      <c r="B52" s="9"/>
      <c r="C52" s="9"/>
      <c r="D52" s="9"/>
      <c r="E52" s="9"/>
      <c r="F52" s="9"/>
      <c r="G52" s="9"/>
      <c r="H52" s="9"/>
      <c r="I52" s="9"/>
    </row>
    <row r="53" spans="1:9" ht="16.5">
      <c r="A53" s="68" t="s">
        <v>116</v>
      </c>
      <c r="B53" s="9"/>
      <c r="C53" s="9"/>
      <c r="D53" s="9"/>
      <c r="E53" s="9"/>
      <c r="F53" s="9"/>
      <c r="G53" s="9"/>
      <c r="H53" s="9"/>
      <c r="I53" s="9"/>
    </row>
  </sheetData>
  <mergeCells count="5">
    <mergeCell ref="A4:I4"/>
    <mergeCell ref="A1:I1"/>
    <mergeCell ref="A3:I3"/>
    <mergeCell ref="C6:E6"/>
    <mergeCell ref="G6:I6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2">
      <selection activeCell="A36" sqref="A36"/>
    </sheetView>
  </sheetViews>
  <sheetFormatPr defaultColWidth="9.140625" defaultRowHeight="12.75"/>
  <cols>
    <col min="1" max="1" width="9.140625" style="2" customWidth="1"/>
    <col min="2" max="2" width="28.28125" style="2" customWidth="1"/>
    <col min="3" max="3" width="13.00390625" style="2" customWidth="1"/>
    <col min="4" max="4" width="15.7109375" style="2" customWidth="1"/>
    <col min="5" max="5" width="16.57421875" style="2" customWidth="1"/>
    <col min="6" max="16384" width="9.140625" style="2" customWidth="1"/>
  </cols>
  <sheetData>
    <row r="1" spans="1:5" ht="15.75">
      <c r="A1" s="77" t="s">
        <v>1</v>
      </c>
      <c r="B1" s="77"/>
      <c r="C1" s="77"/>
      <c r="D1" s="77"/>
      <c r="E1" s="77"/>
    </row>
    <row r="3" spans="1:5" ht="15.75">
      <c r="A3" s="77" t="s">
        <v>47</v>
      </c>
      <c r="B3" s="77"/>
      <c r="C3" s="77"/>
      <c r="D3" s="77"/>
      <c r="E3" s="77"/>
    </row>
    <row r="4" spans="1:5" ht="15.75">
      <c r="A4" s="77" t="s">
        <v>102</v>
      </c>
      <c r="B4" s="77"/>
      <c r="C4" s="77"/>
      <c r="D4" s="77"/>
      <c r="E4" s="77"/>
    </row>
    <row r="6" ht="15.75">
      <c r="D6" s="11" t="s">
        <v>48</v>
      </c>
    </row>
    <row r="7" ht="15.75">
      <c r="D7" s="11" t="s">
        <v>49</v>
      </c>
    </row>
    <row r="8" spans="1:5" ht="15.75">
      <c r="A8" s="10"/>
      <c r="C8" s="11" t="s">
        <v>13</v>
      </c>
      <c r="D8" s="11" t="s">
        <v>50</v>
      </c>
      <c r="E8" s="11" t="s">
        <v>15</v>
      </c>
    </row>
    <row r="9" spans="3:4" ht="15.75">
      <c r="C9" s="11" t="s">
        <v>14</v>
      </c>
      <c r="D9" s="11" t="s">
        <v>51</v>
      </c>
    </row>
    <row r="10" spans="3:5" ht="15.75">
      <c r="C10" s="11" t="s">
        <v>0</v>
      </c>
      <c r="D10" s="11" t="s">
        <v>0</v>
      </c>
      <c r="E10" s="11" t="s">
        <v>0</v>
      </c>
    </row>
    <row r="12" spans="1:5" ht="15.75">
      <c r="A12" s="12" t="s">
        <v>104</v>
      </c>
      <c r="C12" s="11"/>
      <c r="D12" s="11"/>
      <c r="E12" s="11"/>
    </row>
    <row r="13" spans="1:5" ht="15.75">
      <c r="A13" s="13" t="s">
        <v>105</v>
      </c>
      <c r="C13" s="11"/>
      <c r="D13" s="11"/>
      <c r="E13" s="11"/>
    </row>
    <row r="14" spans="3:5" ht="15.75">
      <c r="C14" s="11"/>
      <c r="D14" s="11"/>
      <c r="E14" s="11"/>
    </row>
    <row r="15" spans="1:5" ht="15.75">
      <c r="A15" s="2" t="s">
        <v>91</v>
      </c>
      <c r="C15" s="14">
        <v>110367</v>
      </c>
      <c r="D15" s="15">
        <v>-45307</v>
      </c>
      <c r="E15" s="14">
        <f>SUM(C15:D15)</f>
        <v>65060</v>
      </c>
    </row>
    <row r="16" spans="3:5" ht="15.75">
      <c r="C16" s="14"/>
      <c r="D16" s="14"/>
      <c r="E16" s="14"/>
    </row>
    <row r="17" spans="1:5" ht="15.75">
      <c r="A17" s="2" t="s">
        <v>126</v>
      </c>
      <c r="C17" s="14">
        <v>0</v>
      </c>
      <c r="D17" s="15">
        <f>+CCIS311204!G33</f>
        <v>8134</v>
      </c>
      <c r="E17" s="5">
        <f>SUM(C17:D17)</f>
        <v>8134</v>
      </c>
    </row>
    <row r="18" spans="3:5" ht="15.75">
      <c r="C18" s="14"/>
      <c r="D18" s="15"/>
      <c r="E18" s="5"/>
    </row>
    <row r="19" spans="1:5" ht="15.75">
      <c r="A19" s="2" t="s">
        <v>93</v>
      </c>
      <c r="C19" s="14"/>
      <c r="D19" s="15"/>
      <c r="E19" s="5"/>
    </row>
    <row r="20" ht="15.75">
      <c r="A20" s="2" t="s">
        <v>94</v>
      </c>
    </row>
    <row r="21" spans="1:5" ht="15.75">
      <c r="A21" s="2" t="s">
        <v>95</v>
      </c>
      <c r="C21" s="14">
        <v>0</v>
      </c>
      <c r="D21" s="15">
        <v>-1589</v>
      </c>
      <c r="E21" s="5">
        <f>SUM(C21:D21)</f>
        <v>-1589</v>
      </c>
    </row>
    <row r="22" spans="1:5" ht="15.75">
      <c r="A22" s="67"/>
      <c r="C22" s="14"/>
      <c r="D22" s="14"/>
      <c r="E22" s="14"/>
    </row>
    <row r="23" spans="1:8" ht="16.5" thickBot="1">
      <c r="A23" s="2" t="s">
        <v>107</v>
      </c>
      <c r="C23" s="16">
        <f>SUM(C15:C21)</f>
        <v>110367</v>
      </c>
      <c r="D23" s="7">
        <f>SUM(D15:D21)</f>
        <v>-38762</v>
      </c>
      <c r="E23" s="7">
        <f>SUM(E15:E21)</f>
        <v>71605</v>
      </c>
      <c r="H23" s="14"/>
    </row>
    <row r="24" ht="16.5" thickTop="1"/>
    <row r="25" spans="1:5" ht="15.75">
      <c r="A25" s="20"/>
      <c r="B25" s="20"/>
      <c r="C25" s="20"/>
      <c r="D25" s="60"/>
      <c r="E25" s="20"/>
    </row>
    <row r="26" spans="1:5" ht="15.75">
      <c r="A26" s="20"/>
      <c r="B26" s="20"/>
      <c r="C26" s="20"/>
      <c r="D26" s="60"/>
      <c r="E26" s="20"/>
    </row>
    <row r="27" spans="1:5" ht="15.75">
      <c r="A27" s="12" t="s">
        <v>104</v>
      </c>
      <c r="C27" s="11"/>
      <c r="D27" s="11"/>
      <c r="E27" s="11"/>
    </row>
    <row r="28" spans="1:5" ht="15.75">
      <c r="A28" s="13" t="s">
        <v>106</v>
      </c>
      <c r="C28" s="11"/>
      <c r="D28" s="11"/>
      <c r="E28" s="11"/>
    </row>
    <row r="29" spans="3:5" ht="15.75">
      <c r="C29" s="11"/>
      <c r="D29" s="11"/>
      <c r="E29" s="11"/>
    </row>
    <row r="30" spans="1:5" ht="15.75">
      <c r="A30" s="2" t="s">
        <v>92</v>
      </c>
      <c r="C30" s="14">
        <v>110367</v>
      </c>
      <c r="D30" s="15">
        <v>-94821</v>
      </c>
      <c r="E30" s="14">
        <f>SUM(C30:D30)</f>
        <v>15546</v>
      </c>
    </row>
    <row r="31" spans="3:5" ht="15.75">
      <c r="C31" s="14"/>
      <c r="D31" s="14"/>
      <c r="E31" s="14"/>
    </row>
    <row r="32" spans="1:5" ht="15.75">
      <c r="A32" s="2" t="s">
        <v>126</v>
      </c>
      <c r="C32" s="14">
        <v>0</v>
      </c>
      <c r="D32" s="15">
        <v>49514</v>
      </c>
      <c r="E32" s="5">
        <f>SUM(C32:D32)</f>
        <v>49514</v>
      </c>
    </row>
    <row r="33" spans="3:5" ht="15.75">
      <c r="C33" s="14"/>
      <c r="D33" s="14"/>
      <c r="E33" s="14"/>
    </row>
    <row r="34" spans="1:5" ht="16.5" thickBot="1">
      <c r="A34" s="2" t="s">
        <v>108</v>
      </c>
      <c r="C34" s="16">
        <f>SUM(C30:C33)</f>
        <v>110367</v>
      </c>
      <c r="D34" s="7">
        <f>SUM(D30:D33)</f>
        <v>-45307</v>
      </c>
      <c r="E34" s="7">
        <f>SUM(E30:E33)</f>
        <v>65060</v>
      </c>
    </row>
    <row r="35" ht="16.5" thickTop="1"/>
    <row r="36" spans="1:5" ht="15.75">
      <c r="A36" s="20"/>
      <c r="B36" s="20"/>
      <c r="C36" s="20"/>
      <c r="D36" s="20"/>
      <c r="E36" s="20"/>
    </row>
    <row r="38" ht="15.75">
      <c r="A38" s="17" t="s">
        <v>46</v>
      </c>
    </row>
    <row r="39" ht="15.75">
      <c r="A39" s="17" t="s">
        <v>76</v>
      </c>
    </row>
  </sheetData>
  <mergeCells count="3">
    <mergeCell ref="A3:E3"/>
    <mergeCell ref="A4:E4"/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35">
      <selection activeCell="C41" sqref="C40:C41"/>
    </sheetView>
  </sheetViews>
  <sheetFormatPr defaultColWidth="9.140625" defaultRowHeight="12.75"/>
  <cols>
    <col min="1" max="4" width="9.140625" style="2" customWidth="1"/>
    <col min="5" max="5" width="34.8515625" style="2" customWidth="1"/>
    <col min="6" max="6" width="15.7109375" style="2" customWidth="1"/>
    <col min="7" max="7" width="0.5625" style="2" customWidth="1"/>
    <col min="8" max="8" width="15.7109375" style="2" customWidth="1"/>
    <col min="9" max="16384" width="9.140625" style="2" customWidth="1"/>
  </cols>
  <sheetData>
    <row r="1" spans="1:8" ht="18.75">
      <c r="A1" s="76" t="s">
        <v>1</v>
      </c>
      <c r="B1" s="76"/>
      <c r="C1" s="76"/>
      <c r="D1" s="76"/>
      <c r="E1" s="76"/>
      <c r="F1" s="76"/>
      <c r="G1" s="76"/>
      <c r="H1" s="76"/>
    </row>
    <row r="3" spans="1:8" ht="18.75">
      <c r="A3" s="78" t="s">
        <v>16</v>
      </c>
      <c r="B3" s="78"/>
      <c r="C3" s="78"/>
      <c r="D3" s="78"/>
      <c r="E3" s="78"/>
      <c r="F3" s="78"/>
      <c r="G3" s="78"/>
      <c r="H3" s="78"/>
    </row>
    <row r="4" spans="1:8" ht="18.75">
      <c r="A4" s="78" t="s">
        <v>102</v>
      </c>
      <c r="B4" s="78"/>
      <c r="C4" s="78"/>
      <c r="D4" s="78"/>
      <c r="E4" s="78"/>
      <c r="F4" s="78"/>
      <c r="G4" s="78"/>
      <c r="H4" s="78"/>
    </row>
    <row r="6" spans="6:8" ht="15.75">
      <c r="F6" s="2" t="s">
        <v>109</v>
      </c>
      <c r="H6" s="2" t="s">
        <v>109</v>
      </c>
    </row>
    <row r="7" spans="6:8" ht="15.75">
      <c r="F7" s="63">
        <v>38352</v>
      </c>
      <c r="H7" s="63">
        <v>37986</v>
      </c>
    </row>
    <row r="8" ht="15.75">
      <c r="H8" s="11"/>
    </row>
    <row r="9" spans="1:8" ht="15.75">
      <c r="A9" s="17" t="s">
        <v>18</v>
      </c>
      <c r="F9" s="4" t="s">
        <v>17</v>
      </c>
      <c r="H9" s="4" t="s">
        <v>17</v>
      </c>
    </row>
    <row r="11" spans="1:8" ht="15.75">
      <c r="A11" s="2" t="s">
        <v>69</v>
      </c>
      <c r="F11" s="15">
        <f>+CCIS311204!G25</f>
        <v>12409</v>
      </c>
      <c r="H11" s="5">
        <v>54482</v>
      </c>
    </row>
    <row r="12" spans="1:8" ht="15.75">
      <c r="A12" s="2" t="s">
        <v>19</v>
      </c>
      <c r="F12" s="15"/>
      <c r="H12" s="5"/>
    </row>
    <row r="13" spans="1:8" ht="15.75">
      <c r="A13" s="2" t="s">
        <v>25</v>
      </c>
      <c r="F13" s="15">
        <v>1840</v>
      </c>
      <c r="H13" s="5">
        <v>1688</v>
      </c>
    </row>
    <row r="14" spans="1:8" ht="15.75">
      <c r="A14" s="2" t="s">
        <v>20</v>
      </c>
      <c r="F14" s="15">
        <v>12807</v>
      </c>
      <c r="H14" s="5">
        <v>12591</v>
      </c>
    </row>
    <row r="15" spans="1:8" ht="15.75">
      <c r="A15" s="2" t="s">
        <v>117</v>
      </c>
      <c r="F15" s="15">
        <v>719</v>
      </c>
      <c r="H15" s="5">
        <v>0</v>
      </c>
    </row>
    <row r="16" spans="1:8" ht="15.75">
      <c r="A16" s="2" t="s">
        <v>118</v>
      </c>
      <c r="F16" s="15">
        <v>84</v>
      </c>
      <c r="H16" s="5">
        <v>0</v>
      </c>
    </row>
    <row r="17" spans="1:8" ht="15.75">
      <c r="A17" s="2" t="s">
        <v>21</v>
      </c>
      <c r="E17" s="18"/>
      <c r="F17" s="15">
        <v>171</v>
      </c>
      <c r="H17" s="5">
        <v>541</v>
      </c>
    </row>
    <row r="18" spans="1:8" ht="15.75">
      <c r="A18" s="2" t="s">
        <v>71</v>
      </c>
      <c r="E18" s="18"/>
      <c r="F18" s="64">
        <v>-6380</v>
      </c>
      <c r="H18" s="6">
        <v>-4986</v>
      </c>
    </row>
    <row r="19" spans="1:8" ht="15.75">
      <c r="A19" s="2" t="s">
        <v>70</v>
      </c>
      <c r="F19" s="15">
        <f>SUM(F11:F18)</f>
        <v>21650</v>
      </c>
      <c r="H19" s="5">
        <f>SUM(H11:H18)</f>
        <v>64316</v>
      </c>
    </row>
    <row r="20" spans="1:8" ht="15.75">
      <c r="A20" s="2" t="s">
        <v>120</v>
      </c>
      <c r="F20" s="15">
        <v>-13596</v>
      </c>
      <c r="H20" s="5">
        <v>-2466</v>
      </c>
    </row>
    <row r="21" spans="1:8" ht="15.75">
      <c r="A21" s="2" t="s">
        <v>52</v>
      </c>
      <c r="F21" s="15">
        <f>-790360-26+270</f>
        <v>-790116</v>
      </c>
      <c r="H21" s="5">
        <v>477057</v>
      </c>
    </row>
    <row r="22" spans="1:8" ht="15.75">
      <c r="A22" s="2" t="s">
        <v>121</v>
      </c>
      <c r="F22" s="69">
        <v>794518</v>
      </c>
      <c r="G22" s="20"/>
      <c r="H22" s="19">
        <v>5540</v>
      </c>
    </row>
    <row r="23" spans="1:8" ht="15.75">
      <c r="A23" s="2" t="s">
        <v>119</v>
      </c>
      <c r="F23" s="71">
        <v>-50</v>
      </c>
      <c r="H23" s="6">
        <v>0</v>
      </c>
    </row>
    <row r="24" spans="1:8" ht="15.75">
      <c r="A24" s="2" t="s">
        <v>23</v>
      </c>
      <c r="F24" s="19">
        <f>SUM(F19:F23)</f>
        <v>12406</v>
      </c>
      <c r="H24" s="19">
        <f>SUM(H19:H23)</f>
        <v>544447</v>
      </c>
    </row>
    <row r="25" spans="1:8" ht="15.75">
      <c r="A25" s="2" t="s">
        <v>55</v>
      </c>
      <c r="F25" s="15">
        <v>-5999</v>
      </c>
      <c r="H25" s="5">
        <v>-850</v>
      </c>
    </row>
    <row r="26" spans="1:8" ht="15.75">
      <c r="A26" s="2" t="s">
        <v>26</v>
      </c>
      <c r="F26" s="15">
        <v>-171</v>
      </c>
      <c r="H26" s="5">
        <v>-541</v>
      </c>
    </row>
    <row r="27" spans="1:8" ht="15.75">
      <c r="A27" s="2" t="s">
        <v>22</v>
      </c>
      <c r="F27" s="21">
        <f>SUM(F24:F26)</f>
        <v>6236</v>
      </c>
      <c r="G27" s="20"/>
      <c r="H27" s="21">
        <f>SUM(H24:H26)</f>
        <v>543056</v>
      </c>
    </row>
    <row r="28" spans="6:8" ht="15.75">
      <c r="F28" s="15"/>
      <c r="H28" s="5"/>
    </row>
    <row r="29" spans="1:8" ht="15.75">
      <c r="A29" s="17" t="s">
        <v>53</v>
      </c>
      <c r="F29" s="15"/>
      <c r="H29" s="5"/>
    </row>
    <row r="30" spans="1:8" ht="15.75">
      <c r="A30" s="2" t="s">
        <v>122</v>
      </c>
      <c r="F30" s="69"/>
      <c r="G30" s="20"/>
      <c r="H30" s="19"/>
    </row>
    <row r="31" spans="1:8" ht="15.75">
      <c r="A31" s="2" t="s">
        <v>123</v>
      </c>
      <c r="F31" s="6">
        <v>-272</v>
      </c>
      <c r="G31" s="70"/>
      <c r="H31" s="6">
        <v>-253</v>
      </c>
    </row>
    <row r="32" spans="6:8" ht="15.75">
      <c r="F32" s="15"/>
      <c r="H32" s="5"/>
    </row>
    <row r="33" spans="1:8" ht="15.75">
      <c r="A33" s="17" t="s">
        <v>24</v>
      </c>
      <c r="F33" s="15"/>
      <c r="H33" s="5"/>
    </row>
    <row r="34" spans="1:8" ht="15.75">
      <c r="A34" s="2" t="s">
        <v>54</v>
      </c>
      <c r="F34" s="15">
        <v>-4000</v>
      </c>
      <c r="H34" s="5">
        <v>-467496</v>
      </c>
    </row>
    <row r="35" spans="1:8" ht="15.75">
      <c r="A35" s="2" t="s">
        <v>124</v>
      </c>
      <c r="F35" s="15">
        <v>-56</v>
      </c>
      <c r="H35" s="5">
        <v>0</v>
      </c>
    </row>
    <row r="36" spans="1:8" ht="15.75">
      <c r="A36" s="2" t="s">
        <v>125</v>
      </c>
      <c r="F36" s="15">
        <v>-1589</v>
      </c>
      <c r="H36" s="5">
        <v>0</v>
      </c>
    </row>
    <row r="37" spans="1:8" ht="15.75">
      <c r="A37" s="2" t="s">
        <v>110</v>
      </c>
      <c r="F37" s="15">
        <v>0</v>
      </c>
      <c r="H37" s="5">
        <v>2400</v>
      </c>
    </row>
    <row r="38" spans="1:8" ht="15.75">
      <c r="A38" s="2" t="s">
        <v>79</v>
      </c>
      <c r="F38" s="15">
        <v>-52213</v>
      </c>
      <c r="H38" s="5">
        <v>0</v>
      </c>
    </row>
    <row r="39" spans="1:8" ht="15.75">
      <c r="A39" s="2" t="s">
        <v>27</v>
      </c>
      <c r="F39" s="21">
        <f>SUM(F34:F38)</f>
        <v>-57858</v>
      </c>
      <c r="H39" s="21">
        <f>SUM(H34:H38)</f>
        <v>-465096</v>
      </c>
    </row>
    <row r="40" spans="6:8" ht="15.75">
      <c r="F40" s="15"/>
      <c r="H40" s="5"/>
    </row>
    <row r="41" spans="1:8" ht="15.75">
      <c r="A41" s="17" t="s">
        <v>72</v>
      </c>
      <c r="F41" s="5">
        <f>+F27+F31+F39</f>
        <v>-51894</v>
      </c>
      <c r="H41" s="5">
        <f>+H27+H31+H39</f>
        <v>77707</v>
      </c>
    </row>
    <row r="42" spans="1:8" ht="15.75">
      <c r="A42" s="17" t="s">
        <v>28</v>
      </c>
      <c r="F42" s="15">
        <v>77761</v>
      </c>
      <c r="H42" s="5">
        <v>54</v>
      </c>
    </row>
    <row r="43" spans="1:9" ht="16.5" thickBot="1">
      <c r="A43" s="17" t="s">
        <v>29</v>
      </c>
      <c r="F43" s="65">
        <f>SUM(F41:F42)</f>
        <v>25867</v>
      </c>
      <c r="H43" s="7">
        <f>SUM(H41:H42)</f>
        <v>77761</v>
      </c>
      <c r="I43" s="15"/>
    </row>
    <row r="44" spans="6:8" ht="16.5" thickTop="1">
      <c r="F44" s="15"/>
      <c r="H44" s="5"/>
    </row>
    <row r="45" spans="6:8" ht="15.75">
      <c r="F45" s="15"/>
      <c r="H45" s="5"/>
    </row>
    <row r="46" spans="6:8" ht="15.75">
      <c r="F46" s="15"/>
      <c r="H46" s="5"/>
    </row>
    <row r="48" ht="15.75">
      <c r="A48" s="17" t="s">
        <v>45</v>
      </c>
    </row>
    <row r="49" ht="15.75">
      <c r="A49" s="17" t="s">
        <v>75</v>
      </c>
    </row>
  </sheetData>
  <mergeCells count="3">
    <mergeCell ref="A1:H1"/>
    <mergeCell ref="A3:H3"/>
    <mergeCell ref="A4:H4"/>
  </mergeCells>
  <printOptions/>
  <pageMargins left="0.75" right="0.75" top="1" bottom="1" header="0.5" footer="0.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Wijaya Baru Group</dc:creator>
  <cp:keywords/>
  <dc:description/>
  <cp:lastModifiedBy>NEC Computers International</cp:lastModifiedBy>
  <cp:lastPrinted>2005-02-28T09:47:08Z</cp:lastPrinted>
  <dcterms:created xsi:type="dcterms:W3CDTF">2000-02-14T07:46:56Z</dcterms:created>
  <dcterms:modified xsi:type="dcterms:W3CDTF">2005-02-28T09:47:12Z</dcterms:modified>
  <cp:category/>
  <cp:version/>
  <cp:contentType/>
  <cp:contentStatus/>
</cp:coreProperties>
</file>