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9375" windowHeight="4200" tabRatio="668" activeTab="1"/>
  </bookViews>
  <sheets>
    <sheet name="CBS300904" sheetId="1" r:id="rId1"/>
    <sheet name="CCIS300904" sheetId="2" r:id="rId2"/>
    <sheet name="CCSOCIE300904" sheetId="3" r:id="rId3"/>
    <sheet name="CCCFS300904" sheetId="4" r:id="rId4"/>
  </sheets>
  <definedNames>
    <definedName name="_xlnm.Print_Area" localSheetId="0">'CBS300904'!$A$1:$H$55</definedName>
  </definedNames>
  <calcPr fullCalcOnLoad="1"/>
</workbook>
</file>

<file path=xl/sharedStrings.xml><?xml version="1.0" encoding="utf-8"?>
<sst xmlns="http://schemas.openxmlformats.org/spreadsheetml/2006/main" count="151" uniqueCount="126">
  <si>
    <t>RM'000</t>
  </si>
  <si>
    <t>WIJAYA BARU GLOBAL BERHAD GROUP</t>
  </si>
  <si>
    <t>AS AT PRECEDING</t>
  </si>
  <si>
    <t>(UNAUDITED)</t>
  </si>
  <si>
    <t>FINANCIAL</t>
  </si>
  <si>
    <t>(AUDITED)</t>
  </si>
  <si>
    <t>YEAR END</t>
  </si>
  <si>
    <t xml:space="preserve">CONDENSED CONSOLIDATED INCOME STATEMENTS </t>
  </si>
  <si>
    <t>Revenue</t>
  </si>
  <si>
    <t>Operating Expenses</t>
  </si>
  <si>
    <t>Finance Costs</t>
  </si>
  <si>
    <t>Taxation</t>
  </si>
  <si>
    <t>Minority Interest</t>
  </si>
  <si>
    <t xml:space="preserve">Share </t>
  </si>
  <si>
    <t>Capital</t>
  </si>
  <si>
    <t>Total</t>
  </si>
  <si>
    <t>CONDENSED CONSOLIDATED CASH FLOW STATEMENT</t>
  </si>
  <si>
    <t>(RM'000)</t>
  </si>
  <si>
    <t>CASH FLOWS FROM OPERATING ACTIVITIES</t>
  </si>
  <si>
    <t>Adjustment for non-cash items:</t>
  </si>
  <si>
    <t xml:space="preserve">   Amortisation of timber concession rights</t>
  </si>
  <si>
    <t xml:space="preserve">   Interest expenses</t>
  </si>
  <si>
    <t>Net cash generated from operating activities</t>
  </si>
  <si>
    <t>Cash generated from operations</t>
  </si>
  <si>
    <t>CASH FLOWS FROM FINANCING ACTIVITIES</t>
  </si>
  <si>
    <t xml:space="preserve">   Depreciation</t>
  </si>
  <si>
    <t xml:space="preserve">   Interest paid</t>
  </si>
  <si>
    <t>Net cash used in financing activities</t>
  </si>
  <si>
    <t>CASH AND CASH EQUIVALENTS AT BEGINNING OF THE YEAR</t>
  </si>
  <si>
    <t>CASH AND CASH EQUIVALENTS AT END OF THE YEAR</t>
  </si>
  <si>
    <t>CASH AND CASH EQUIVALENTS COMPRISE:</t>
  </si>
  <si>
    <t>Cash and bank balances</t>
  </si>
  <si>
    <t>INDIVIDUAL QUARTER</t>
  </si>
  <si>
    <t>CUMULATIVE QUARTER</t>
  </si>
  <si>
    <t>Current</t>
  </si>
  <si>
    <t>Quarter</t>
  </si>
  <si>
    <t>Ended</t>
  </si>
  <si>
    <t>Corresponding</t>
  </si>
  <si>
    <t xml:space="preserve">Cumulative </t>
  </si>
  <si>
    <t>To Date</t>
  </si>
  <si>
    <t>Other Operating Income</t>
  </si>
  <si>
    <t>(a)   Basic</t>
  </si>
  <si>
    <t>(b)   Fully diluted</t>
  </si>
  <si>
    <t xml:space="preserve">(The Condensed Consolidated Income Statements should be read in conjunction with the Annual </t>
  </si>
  <si>
    <t xml:space="preserve">(The Condensed Consolidated Balance Sheets should be read in conjunction with the Annual </t>
  </si>
  <si>
    <t xml:space="preserve"> </t>
  </si>
  <si>
    <t>Net tangible assets per share (sen)</t>
  </si>
  <si>
    <t>(The Condensed Consolidated Cash Flow Statements should be read in conjunction with the Annual</t>
  </si>
  <si>
    <t xml:space="preserve">(The Condensed Consolidated Statements of Changes in Equity should be read </t>
  </si>
  <si>
    <t xml:space="preserve">CONDENSED CONSOLIDATED STATEMENTS OF CHANGES IN EQUITY </t>
  </si>
  <si>
    <t>Distributable</t>
  </si>
  <si>
    <t>Retained Profits /</t>
  </si>
  <si>
    <t>(Accumulated</t>
  </si>
  <si>
    <t>Losses)</t>
  </si>
  <si>
    <t xml:space="preserve">   Interest income</t>
  </si>
  <si>
    <t xml:space="preserve">   Decrease/(increase) in receivables</t>
  </si>
  <si>
    <t xml:space="preserve">  (Decrease)/increase in payables</t>
  </si>
  <si>
    <t>CASH FLOWS FROM INVESTING ACTIVITIES</t>
  </si>
  <si>
    <t xml:space="preserve">   Interest received</t>
  </si>
  <si>
    <t xml:space="preserve">   Proceed from disposal of property, plant and equipment</t>
  </si>
  <si>
    <t xml:space="preserve">   Purchase of property, plant and equipment</t>
  </si>
  <si>
    <t>Net cash generated from/(used in) investing activities</t>
  </si>
  <si>
    <t xml:space="preserve">   Repayment of term loan </t>
  </si>
  <si>
    <t xml:space="preserve">   Taxation paid</t>
  </si>
  <si>
    <t>Trade receivables</t>
  </si>
  <si>
    <t>Other receivables</t>
  </si>
  <si>
    <t>NON-CURRENT ASSETS</t>
  </si>
  <si>
    <t>CURRENT ASSETS</t>
  </si>
  <si>
    <t>CURRENT LIABILITIES</t>
  </si>
  <si>
    <t>Trade payables</t>
  </si>
  <si>
    <t>Other payables</t>
  </si>
  <si>
    <t>Tax payable</t>
  </si>
  <si>
    <t>Payable to a director</t>
  </si>
  <si>
    <t>FINANCED BY:</t>
  </si>
  <si>
    <t>AS AT END</t>
  </si>
  <si>
    <t>QUARTER</t>
  </si>
  <si>
    <t>OF CURRENT</t>
  </si>
  <si>
    <t>Profit before taxation</t>
  </si>
  <si>
    <t>Operating profit before working capital changes</t>
  </si>
  <si>
    <t>Profit for the period</t>
  </si>
  <si>
    <t xml:space="preserve">   Share of results in associates</t>
  </si>
  <si>
    <t>NET INCREASE / (DECREASE) IN CASH AND CASH EQUIVALENTS</t>
  </si>
  <si>
    <t>31/12/2003</t>
  </si>
  <si>
    <t>Financial Report for the year ended 31st December 2003)</t>
  </si>
  <si>
    <t xml:space="preserve">Financial Report for the year ended 31st December 2003) </t>
  </si>
  <si>
    <t xml:space="preserve">in conjuction with the Annual Financial Report for the year ended 31st December 2003) </t>
  </si>
  <si>
    <t>Land and development expenditure</t>
  </si>
  <si>
    <t>Borrowings</t>
  </si>
  <si>
    <t xml:space="preserve">   Decrease/(increase) in land and development expenditure</t>
  </si>
  <si>
    <t xml:space="preserve">   Repayment of borrowings</t>
  </si>
  <si>
    <t xml:space="preserve">   Repayment of advances from a director</t>
  </si>
  <si>
    <t xml:space="preserve">  Property,plant and equipment</t>
  </si>
  <si>
    <t xml:space="preserve">  Investment in an associate</t>
  </si>
  <si>
    <t xml:space="preserve">  Timber concession rights</t>
  </si>
  <si>
    <t xml:space="preserve">  Deferred tax assets</t>
  </si>
  <si>
    <t xml:space="preserve">  Share capital</t>
  </si>
  <si>
    <t xml:space="preserve">  Reserves</t>
  </si>
  <si>
    <t xml:space="preserve">  Shareholders' equity</t>
  </si>
  <si>
    <t xml:space="preserve">  Borrowings</t>
  </si>
  <si>
    <t xml:space="preserve">  Deferred tax liabilities</t>
  </si>
  <si>
    <t xml:space="preserve">  Non-current liabilities</t>
  </si>
  <si>
    <t>NET CURRENT ASSETS / (LIABILITIES)</t>
  </si>
  <si>
    <t>As at 1 January 2004</t>
  </si>
  <si>
    <t>As at 1 January 2003</t>
  </si>
  <si>
    <t>CONDENSED CONSOLIDATED BALANCE SHEET AS AT 30 SEPTEMBER 2004</t>
  </si>
  <si>
    <t>FOR THE QUARTER ENDED 30 SEPTEMBER 2004</t>
  </si>
  <si>
    <t>9 Months</t>
  </si>
  <si>
    <t xml:space="preserve">9 months quarter ended </t>
  </si>
  <si>
    <t>30 September 2003</t>
  </si>
  <si>
    <t>30 September 2004</t>
  </si>
  <si>
    <t>Closing balance as at 30 September 2004</t>
  </si>
  <si>
    <t xml:space="preserve">9 months ended </t>
  </si>
  <si>
    <t>Closing balance as at 30 September 2003</t>
  </si>
  <si>
    <t>Final dividend paid for financial year</t>
  </si>
  <si>
    <t>ended 31 December 2003</t>
  </si>
  <si>
    <t>(2 sen less 28% income tax)</t>
  </si>
  <si>
    <t>Share of profit / (loss) of associated companies</t>
  </si>
  <si>
    <t>Net profit for the period</t>
  </si>
  <si>
    <t>Net profit after tax</t>
  </si>
  <si>
    <t>Profit from Operations</t>
  </si>
  <si>
    <r>
      <t>Remarks</t>
    </r>
    <r>
      <rPr>
        <b/>
        <sz val="16"/>
        <rFont val="Times New Roman"/>
        <family val="1"/>
      </rPr>
      <t>: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The Group's EPS for the 9 months cumulative to date 30/9/2003 was 17.64 sen but this included the </t>
    </r>
  </si>
  <si>
    <t xml:space="preserve">                       RM30.3 million interest waiver granted by Danaharta. Should this interest waiver be excluded, the </t>
  </si>
  <si>
    <t xml:space="preserve">                       Group's  loss per share for 30/9/2003 would be 9.8 sen.</t>
  </si>
  <si>
    <t xml:space="preserve">                       For the cumulative 9 months ended 30/9/2004, the Group's EPS was 2.93 sen which is an improvement</t>
  </si>
  <si>
    <t xml:space="preserve">                      of 129.9% if compared to the loss per share dated 30/9/2003 after excluded the interest waiver.</t>
  </si>
  <si>
    <t>Earnings Per Share (EPS) (sen)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</si>
</sst>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_);[Red]\(#,##0.0\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9" fontId="4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5" fillId="0" borderId="0" xfId="0" applyNumberFormat="1" applyFont="1" applyAlignment="1">
      <alignment/>
    </xf>
    <xf numFmtId="179" fontId="5" fillId="0" borderId="1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5" fontId="8" fillId="0" borderId="0" xfId="0" applyNumberFormat="1" applyFont="1" applyAlignment="1" quotePrefix="1">
      <alignment/>
    </xf>
    <xf numFmtId="175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5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179" fontId="12" fillId="0" borderId="0" xfId="15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Alignment="1">
      <alignment horizontal="center"/>
    </xf>
    <xf numFmtId="179" fontId="12" fillId="0" borderId="0" xfId="15" applyNumberFormat="1" applyFont="1" applyFill="1" applyAlignment="1">
      <alignment horizontal="center"/>
    </xf>
    <xf numFmtId="179" fontId="12" fillId="0" borderId="0" xfId="15" applyNumberFormat="1" applyFont="1" applyFill="1" applyBorder="1" applyAlignment="1">
      <alignment horizontal="center"/>
    </xf>
    <xf numFmtId="179" fontId="12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14" fontId="12" fillId="0" borderId="0" xfId="15" applyNumberFormat="1" applyFont="1" applyFill="1" applyAlignment="1">
      <alignment horizontal="center"/>
    </xf>
    <xf numFmtId="14" fontId="12" fillId="0" borderId="0" xfId="15" applyNumberFormat="1" applyFont="1" applyFill="1" applyBorder="1" applyAlignment="1" quotePrefix="1">
      <alignment horizontal="center"/>
    </xf>
    <xf numFmtId="14" fontId="12" fillId="0" borderId="0" xfId="15" applyNumberFormat="1" applyFont="1" applyAlignment="1" quotePrefix="1">
      <alignment horizontal="center"/>
    </xf>
    <xf numFmtId="0" fontId="11" fillId="0" borderId="0" xfId="0" applyFont="1" applyAlignment="1">
      <alignment/>
    </xf>
    <xf numFmtId="179" fontId="12" fillId="0" borderId="0" xfId="15" applyNumberFormat="1" applyFont="1" applyFill="1" applyAlignment="1">
      <alignment/>
    </xf>
    <xf numFmtId="179" fontId="12" fillId="0" borderId="0" xfId="15" applyNumberFormat="1" applyFont="1" applyFill="1" applyBorder="1" applyAlignment="1">
      <alignment/>
    </xf>
    <xf numFmtId="179" fontId="12" fillId="0" borderId="0" xfId="0" applyNumberFormat="1" applyFont="1" applyAlignment="1">
      <alignment/>
    </xf>
    <xf numFmtId="179" fontId="12" fillId="0" borderId="5" xfId="15" applyNumberFormat="1" applyFont="1" applyFill="1" applyBorder="1" applyAlignment="1">
      <alignment/>
    </xf>
    <xf numFmtId="179" fontId="12" fillId="0" borderId="5" xfId="15" applyNumberFormat="1" applyFont="1" applyBorder="1" applyAlignment="1">
      <alignment/>
    </xf>
    <xf numFmtId="179" fontId="12" fillId="0" borderId="6" xfId="15" applyNumberFormat="1" applyFont="1" applyFill="1" applyBorder="1" applyAlignment="1">
      <alignment/>
    </xf>
    <xf numFmtId="179" fontId="12" fillId="0" borderId="6" xfId="15" applyNumberFormat="1" applyFont="1" applyBorder="1" applyAlignment="1">
      <alignment/>
    </xf>
    <xf numFmtId="179" fontId="12" fillId="0" borderId="7" xfId="15" applyNumberFormat="1" applyFont="1" applyFill="1" applyBorder="1" applyAlignment="1">
      <alignment/>
    </xf>
    <xf numFmtId="179" fontId="12" fillId="0" borderId="0" xfId="15" applyNumberFormat="1" applyFont="1" applyBorder="1" applyAlignment="1">
      <alignment/>
    </xf>
    <xf numFmtId="179" fontId="12" fillId="0" borderId="8" xfId="15" applyNumberFormat="1" applyFont="1" applyFill="1" applyBorder="1" applyAlignment="1">
      <alignment/>
    </xf>
    <xf numFmtId="179" fontId="12" fillId="0" borderId="8" xfId="15" applyNumberFormat="1" applyFont="1" applyBorder="1" applyAlignment="1">
      <alignment/>
    </xf>
    <xf numFmtId="179" fontId="12" fillId="0" borderId="1" xfId="15" applyNumberFormat="1" applyFont="1" applyFill="1" applyBorder="1" applyAlignment="1">
      <alignment/>
    </xf>
    <xf numFmtId="179" fontId="12" fillId="0" borderId="1" xfId="15" applyNumberFormat="1" applyFont="1" applyBorder="1" applyAlignment="1">
      <alignment/>
    </xf>
    <xf numFmtId="179" fontId="12" fillId="0" borderId="3" xfId="0" applyNumberFormat="1" applyFont="1" applyBorder="1" applyAlignment="1">
      <alignment/>
    </xf>
    <xf numFmtId="179" fontId="12" fillId="0" borderId="3" xfId="15" applyNumberFormat="1" applyFont="1" applyFill="1" applyBorder="1" applyAlignment="1">
      <alignment/>
    </xf>
    <xf numFmtId="179" fontId="12" fillId="0" borderId="3" xfId="15" applyNumberFormat="1" applyFont="1" applyBorder="1" applyAlignment="1">
      <alignment/>
    </xf>
    <xf numFmtId="179" fontId="12" fillId="0" borderId="9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79" fontId="12" fillId="0" borderId="0" xfId="0" applyNumberFormat="1" applyFont="1" applyFill="1" applyAlignment="1">
      <alignment/>
    </xf>
    <xf numFmtId="14" fontId="6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 quotePrefix="1">
      <alignment/>
    </xf>
    <xf numFmtId="41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79" fontId="11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179" fontId="4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="90" zoomScaleNormal="90" workbookViewId="0" topLeftCell="A1">
      <selection activeCell="K14" sqref="K14"/>
    </sheetView>
  </sheetViews>
  <sheetFormatPr defaultColWidth="9.140625" defaultRowHeight="12.75"/>
  <cols>
    <col min="1" max="1" width="4.421875" style="24" customWidth="1"/>
    <col min="2" max="2" width="1.421875" style="24" customWidth="1"/>
    <col min="3" max="3" width="4.7109375" style="24" customWidth="1"/>
    <col min="4" max="4" width="30.28125" style="24" customWidth="1"/>
    <col min="5" max="5" width="12.7109375" style="59" customWidth="1"/>
    <col min="6" max="6" width="12.7109375" style="60" customWidth="1"/>
    <col min="7" max="7" width="12.7109375" style="23" customWidth="1"/>
    <col min="8" max="8" width="5.7109375" style="23" customWidth="1"/>
    <col min="9" max="10" width="9.140625" style="24" customWidth="1"/>
    <col min="11" max="11" width="9.57421875" style="24" bestFit="1" customWidth="1"/>
    <col min="12" max="16384" width="9.140625" style="24" customWidth="1"/>
  </cols>
  <sheetData>
    <row r="1" spans="1:7" ht="15.75" customHeight="1">
      <c r="A1" s="73" t="s">
        <v>1</v>
      </c>
      <c r="B1" s="73"/>
      <c r="C1" s="73"/>
      <c r="D1" s="73"/>
      <c r="E1" s="73"/>
      <c r="F1" s="73"/>
      <c r="G1" s="73"/>
    </row>
    <row r="2" spans="1:7" ht="18.75" customHeight="1">
      <c r="A2" s="73" t="s">
        <v>104</v>
      </c>
      <c r="B2" s="73"/>
      <c r="C2" s="73"/>
      <c r="D2" s="73"/>
      <c r="E2" s="73"/>
      <c r="F2" s="73"/>
      <c r="G2" s="73"/>
    </row>
    <row r="3" spans="1:7" ht="12.75">
      <c r="A3" s="25"/>
      <c r="B3" s="26"/>
      <c r="C3" s="26"/>
      <c r="D3" s="27"/>
      <c r="E3" s="28"/>
      <c r="F3" s="29"/>
      <c r="G3" s="25"/>
    </row>
    <row r="4" spans="5:7" ht="12.75">
      <c r="E4" s="30" t="s">
        <v>3</v>
      </c>
      <c r="F4" s="31"/>
      <c r="G4" s="25" t="s">
        <v>5</v>
      </c>
    </row>
    <row r="5" spans="5:8" s="32" customFormat="1" ht="12.75">
      <c r="E5" s="33" t="s">
        <v>74</v>
      </c>
      <c r="F5" s="34"/>
      <c r="G5" s="35" t="s">
        <v>2</v>
      </c>
      <c r="H5" s="36"/>
    </row>
    <row r="6" spans="5:8" s="32" customFormat="1" ht="12.75">
      <c r="E6" s="33" t="s">
        <v>76</v>
      </c>
      <c r="F6" s="34"/>
      <c r="G6" s="35" t="s">
        <v>4</v>
      </c>
      <c r="H6" s="36"/>
    </row>
    <row r="7" spans="5:8" s="32" customFormat="1" ht="12.75">
      <c r="E7" s="33" t="s">
        <v>75</v>
      </c>
      <c r="F7" s="34"/>
      <c r="G7" s="35" t="s">
        <v>6</v>
      </c>
      <c r="H7" s="36"/>
    </row>
    <row r="8" spans="5:8" s="37" customFormat="1" ht="12.75">
      <c r="E8" s="38">
        <v>38260</v>
      </c>
      <c r="F8" s="39"/>
      <c r="G8" s="40" t="s">
        <v>82</v>
      </c>
      <c r="H8" s="36"/>
    </row>
    <row r="9" spans="5:8" s="32" customFormat="1" ht="12.75">
      <c r="E9" s="33" t="s">
        <v>0</v>
      </c>
      <c r="F9" s="34"/>
      <c r="G9" s="35" t="s">
        <v>0</v>
      </c>
      <c r="H9" s="36"/>
    </row>
    <row r="10" spans="5:8" s="32" customFormat="1" ht="12.75">
      <c r="E10" s="33"/>
      <c r="F10" s="34"/>
      <c r="G10" s="35"/>
      <c r="H10" s="36"/>
    </row>
    <row r="11" spans="2:8" s="32" customFormat="1" ht="12.75">
      <c r="B11" s="41" t="s">
        <v>66</v>
      </c>
      <c r="E11" s="33"/>
      <c r="F11" s="34"/>
      <c r="G11" s="35"/>
      <c r="H11" s="36"/>
    </row>
    <row r="12" spans="5:8" s="32" customFormat="1" ht="12.75">
      <c r="E12" s="33"/>
      <c r="F12" s="34"/>
      <c r="G12" s="35"/>
      <c r="H12" s="36"/>
    </row>
    <row r="13" spans="1:11" ht="12.75">
      <c r="A13" s="32"/>
      <c r="B13" s="24" t="s">
        <v>91</v>
      </c>
      <c r="E13" s="42">
        <f>24094+100</f>
        <v>24194</v>
      </c>
      <c r="F13" s="43"/>
      <c r="G13" s="23">
        <v>25288</v>
      </c>
      <c r="H13" s="36"/>
      <c r="K13" s="44"/>
    </row>
    <row r="14" spans="1:11" ht="12.75">
      <c r="A14" s="32"/>
      <c r="B14" s="24" t="s">
        <v>92</v>
      </c>
      <c r="E14" s="42">
        <v>43827</v>
      </c>
      <c r="F14" s="43"/>
      <c r="G14" s="23">
        <v>42091</v>
      </c>
      <c r="H14" s="36"/>
      <c r="I14" s="44"/>
      <c r="K14" s="44"/>
    </row>
    <row r="15" spans="1:11" ht="12.75">
      <c r="A15" s="32"/>
      <c r="B15" s="24" t="s">
        <v>93</v>
      </c>
      <c r="E15" s="42">
        <v>69398</v>
      </c>
      <c r="F15" s="43"/>
      <c r="G15" s="23">
        <v>79003</v>
      </c>
      <c r="H15" s="36"/>
      <c r="K15" s="44"/>
    </row>
    <row r="16" spans="1:11" ht="12.75">
      <c r="A16" s="32"/>
      <c r="B16" s="24" t="s">
        <v>94</v>
      </c>
      <c r="E16" s="42">
        <v>230</v>
      </c>
      <c r="F16" s="43"/>
      <c r="G16" s="23">
        <v>230</v>
      </c>
      <c r="H16" s="36"/>
      <c r="K16" s="44"/>
    </row>
    <row r="17" spans="5:8" ht="12.75">
      <c r="E17" s="24"/>
      <c r="F17" s="24"/>
      <c r="G17" s="24"/>
      <c r="H17" s="36"/>
    </row>
    <row r="18" spans="1:8" ht="12.75">
      <c r="A18" s="32"/>
      <c r="B18" s="41" t="s">
        <v>67</v>
      </c>
      <c r="E18" s="45"/>
      <c r="F18" s="43"/>
      <c r="G18" s="46"/>
      <c r="H18" s="36"/>
    </row>
    <row r="19" spans="1:8" ht="12.75">
      <c r="A19" s="32"/>
      <c r="E19" s="47"/>
      <c r="F19" s="43"/>
      <c r="G19" s="48"/>
      <c r="H19" s="36"/>
    </row>
    <row r="20" spans="1:11" ht="12.75">
      <c r="A20" s="32"/>
      <c r="B20" s="36"/>
      <c r="C20" s="68" t="s">
        <v>86</v>
      </c>
      <c r="D20" s="68"/>
      <c r="E20" s="47">
        <v>794598</v>
      </c>
      <c r="F20" s="43"/>
      <c r="G20" s="48">
        <v>794518</v>
      </c>
      <c r="H20" s="36"/>
      <c r="K20" s="44"/>
    </row>
    <row r="21" spans="1:13" ht="12.75">
      <c r="A21" s="32"/>
      <c r="B21" s="36"/>
      <c r="C21" s="68" t="s">
        <v>64</v>
      </c>
      <c r="D21" s="68"/>
      <c r="E21" s="47">
        <v>1562</v>
      </c>
      <c r="F21" s="43"/>
      <c r="G21" s="48">
        <v>3128</v>
      </c>
      <c r="H21" s="36"/>
      <c r="K21" s="44"/>
      <c r="M21" s="44"/>
    </row>
    <row r="22" spans="1:11" ht="12.75">
      <c r="A22" s="32"/>
      <c r="B22" s="36"/>
      <c r="C22" s="68" t="s">
        <v>65</v>
      </c>
      <c r="D22" s="68"/>
      <c r="E22" s="47">
        <v>8666</v>
      </c>
      <c r="F22" s="43"/>
      <c r="G22" s="48">
        <v>153</v>
      </c>
      <c r="H22" s="36"/>
      <c r="K22" s="44"/>
    </row>
    <row r="23" spans="1:11" ht="12.75">
      <c r="A23" s="32"/>
      <c r="B23" s="36"/>
      <c r="C23" s="68" t="s">
        <v>31</v>
      </c>
      <c r="D23" s="68"/>
      <c r="E23" s="47">
        <f>4757+5973</f>
        <v>10730</v>
      </c>
      <c r="F23" s="43"/>
      <c r="G23" s="48">
        <v>77761</v>
      </c>
      <c r="H23" s="36"/>
      <c r="K23" s="44"/>
    </row>
    <row r="24" spans="1:8" ht="12.75">
      <c r="A24" s="32"/>
      <c r="E24" s="49">
        <f>SUM(E20:E23)</f>
        <v>815556</v>
      </c>
      <c r="F24" s="43"/>
      <c r="G24" s="49">
        <f>SUM(G20:G23)</f>
        <v>875560</v>
      </c>
      <c r="H24" s="36"/>
    </row>
    <row r="25" spans="1:8" ht="12.75">
      <c r="A25" s="32"/>
      <c r="E25" s="43"/>
      <c r="F25" s="43"/>
      <c r="G25" s="50"/>
      <c r="H25" s="36"/>
    </row>
    <row r="26" spans="1:8" ht="12.75">
      <c r="A26" s="32"/>
      <c r="B26" s="41" t="s">
        <v>68</v>
      </c>
      <c r="E26" s="45"/>
      <c r="F26" s="43"/>
      <c r="G26" s="46"/>
      <c r="H26" s="36"/>
    </row>
    <row r="27" spans="1:8" ht="12.75">
      <c r="A27" s="32"/>
      <c r="E27" s="47"/>
      <c r="F27" s="43"/>
      <c r="G27" s="48"/>
      <c r="H27" s="36"/>
    </row>
    <row r="28" spans="1:11" ht="12.75">
      <c r="A28" s="32"/>
      <c r="C28" s="24" t="s">
        <v>87</v>
      </c>
      <c r="E28" s="47">
        <v>373</v>
      </c>
      <c r="F28" s="43"/>
      <c r="G28" s="48">
        <v>4056</v>
      </c>
      <c r="H28" s="36"/>
      <c r="K28" s="44"/>
    </row>
    <row r="29" spans="1:11" ht="12.75">
      <c r="A29" s="32"/>
      <c r="B29" s="36"/>
      <c r="C29" s="24" t="s">
        <v>69</v>
      </c>
      <c r="E29" s="47">
        <v>371</v>
      </c>
      <c r="F29" s="43"/>
      <c r="G29" s="48">
        <v>382</v>
      </c>
      <c r="H29" s="36"/>
      <c r="K29" s="44"/>
    </row>
    <row r="30" spans="1:11" ht="12.75">
      <c r="A30" s="32"/>
      <c r="B30" s="36"/>
      <c r="C30" s="24" t="s">
        <v>70</v>
      </c>
      <c r="E30" s="47">
        <v>807766</v>
      </c>
      <c r="F30" s="43"/>
      <c r="G30" s="48">
        <f>220+788348+15631+1231</f>
        <v>805430</v>
      </c>
      <c r="H30" s="36"/>
      <c r="K30" s="44"/>
    </row>
    <row r="31" spans="1:11" ht="12.75">
      <c r="A31" s="32"/>
      <c r="B31" s="36"/>
      <c r="C31" s="24" t="s">
        <v>71</v>
      </c>
      <c r="E31" s="47">
        <v>31315</v>
      </c>
      <c r="F31" s="43"/>
      <c r="G31" s="48">
        <v>32134</v>
      </c>
      <c r="H31" s="36"/>
      <c r="K31" s="44"/>
    </row>
    <row r="32" spans="1:11" ht="12.75">
      <c r="A32" s="32"/>
      <c r="B32" s="36"/>
      <c r="C32" s="24" t="s">
        <v>72</v>
      </c>
      <c r="E32" s="47">
        <v>29447</v>
      </c>
      <c r="F32" s="43"/>
      <c r="G32" s="48">
        <v>95117</v>
      </c>
      <c r="H32" s="36"/>
      <c r="K32" s="44"/>
    </row>
    <row r="33" spans="1:8" ht="12.75">
      <c r="A33" s="32"/>
      <c r="B33" s="36"/>
      <c r="E33" s="47"/>
      <c r="F33" s="43"/>
      <c r="G33" s="48"/>
      <c r="H33" s="36"/>
    </row>
    <row r="34" spans="1:11" ht="12.75">
      <c r="A34" s="32"/>
      <c r="E34" s="49">
        <f>SUM(E28:E33)</f>
        <v>869272</v>
      </c>
      <c r="F34" s="43"/>
      <c r="G34" s="49">
        <f>SUM(G28:G33)</f>
        <v>937119</v>
      </c>
      <c r="H34" s="36"/>
      <c r="K34" s="44"/>
    </row>
    <row r="35" spans="1:8" ht="12.75">
      <c r="A35" s="32"/>
      <c r="E35" s="43"/>
      <c r="F35" s="43"/>
      <c r="G35" s="50"/>
      <c r="H35" s="36"/>
    </row>
    <row r="36" spans="1:13" ht="13.5" thickBot="1">
      <c r="A36" s="32"/>
      <c r="B36" s="41" t="s">
        <v>101</v>
      </c>
      <c r="E36" s="51">
        <f>E24-E34</f>
        <v>-53716</v>
      </c>
      <c r="F36" s="43"/>
      <c r="G36" s="52">
        <f>G24-G34</f>
        <v>-61559</v>
      </c>
      <c r="H36" s="36"/>
      <c r="M36" s="44"/>
    </row>
    <row r="37" spans="1:8" ht="12.75">
      <c r="A37" s="32"/>
      <c r="E37" s="42"/>
      <c r="F37" s="43"/>
      <c r="H37" s="36"/>
    </row>
    <row r="38" spans="1:8" ht="13.5" thickBot="1">
      <c r="A38" s="32"/>
      <c r="E38" s="51">
        <f>SUM(E13:E16)+E36</f>
        <v>83933</v>
      </c>
      <c r="F38" s="43"/>
      <c r="G38" s="51">
        <f>SUM(G13:G16)+G36</f>
        <v>85053</v>
      </c>
      <c r="H38" s="36"/>
    </row>
    <row r="39" spans="1:8" ht="12.75">
      <c r="A39" s="32"/>
      <c r="B39" s="41" t="s">
        <v>73</v>
      </c>
      <c r="E39" s="43"/>
      <c r="F39" s="43"/>
      <c r="G39" s="43"/>
      <c r="H39" s="36"/>
    </row>
    <row r="40" spans="1:8" ht="12.75">
      <c r="A40" s="32"/>
      <c r="E40" s="43"/>
      <c r="F40" s="43"/>
      <c r="G40" s="43"/>
      <c r="H40" s="36"/>
    </row>
    <row r="41" spans="1:8" ht="12.75">
      <c r="A41" s="32"/>
      <c r="B41" s="24" t="s">
        <v>95</v>
      </c>
      <c r="E41" s="42">
        <v>110367</v>
      </c>
      <c r="F41" s="43"/>
      <c r="G41" s="23">
        <v>110367</v>
      </c>
      <c r="H41" s="36"/>
    </row>
    <row r="42" spans="1:11" ht="12.75">
      <c r="A42" s="32"/>
      <c r="B42" s="24" t="s">
        <v>96</v>
      </c>
      <c r="E42" s="53">
        <f>+CCSOCIE300904!D23</f>
        <v>-43660</v>
      </c>
      <c r="F42" s="43"/>
      <c r="G42" s="54">
        <v>-45307</v>
      </c>
      <c r="H42" s="36"/>
      <c r="K42" s="44"/>
    </row>
    <row r="43" spans="1:8" ht="12.75">
      <c r="A43" s="32"/>
      <c r="B43" s="24" t="s">
        <v>97</v>
      </c>
      <c r="E43" s="55">
        <f>SUM(E41:E42)</f>
        <v>66707</v>
      </c>
      <c r="F43" s="24"/>
      <c r="G43" s="55">
        <f>SUM(G41:G42)</f>
        <v>65060</v>
      </c>
      <c r="H43" s="36"/>
    </row>
    <row r="44" spans="1:8" ht="12.75">
      <c r="A44" s="32"/>
      <c r="E44" s="44"/>
      <c r="F44" s="24"/>
      <c r="G44" s="44"/>
      <c r="H44" s="36"/>
    </row>
    <row r="45" spans="1:11" ht="12.75">
      <c r="A45" s="32"/>
      <c r="B45" s="24" t="s">
        <v>98</v>
      </c>
      <c r="E45" s="42">
        <v>74</v>
      </c>
      <c r="F45" s="43"/>
      <c r="G45" s="23">
        <v>449</v>
      </c>
      <c r="H45" s="36"/>
      <c r="K45" s="44"/>
    </row>
    <row r="46" spans="1:13" ht="12.75">
      <c r="A46" s="32"/>
      <c r="B46" s="24" t="s">
        <v>99</v>
      </c>
      <c r="E46" s="43">
        <v>17152</v>
      </c>
      <c r="F46" s="43"/>
      <c r="G46" s="50">
        <v>19544</v>
      </c>
      <c r="H46" s="36"/>
      <c r="K46" s="44"/>
      <c r="M46" s="44"/>
    </row>
    <row r="47" spans="1:8" ht="12.75">
      <c r="A47" s="32"/>
      <c r="B47" s="24" t="s">
        <v>100</v>
      </c>
      <c r="E47" s="56">
        <f>SUM(E45:E46)</f>
        <v>17226</v>
      </c>
      <c r="F47" s="43"/>
      <c r="G47" s="57">
        <f>SUM(G45:G46)</f>
        <v>19993</v>
      </c>
      <c r="H47" s="36"/>
    </row>
    <row r="48" spans="1:11" ht="13.5" thickBot="1">
      <c r="A48" s="32"/>
      <c r="E48" s="58">
        <f>+E43+E47</f>
        <v>83933</v>
      </c>
      <c r="F48" s="43"/>
      <c r="G48" s="58">
        <f>+G43+G47</f>
        <v>85053</v>
      </c>
      <c r="H48" s="36"/>
      <c r="K48" s="44"/>
    </row>
    <row r="49" spans="1:8" ht="12.75">
      <c r="A49" s="32"/>
      <c r="E49" s="43"/>
      <c r="F49" s="43"/>
      <c r="G49" s="43"/>
      <c r="H49" s="36"/>
    </row>
    <row r="50" spans="1:8" ht="13.5" thickBot="1">
      <c r="A50" s="32" t="s">
        <v>45</v>
      </c>
      <c r="B50" s="24" t="s">
        <v>46</v>
      </c>
      <c r="E50" s="51">
        <f>+E43/E41*100</f>
        <v>60.4410738717189</v>
      </c>
      <c r="F50" s="43"/>
      <c r="G50" s="51">
        <f>+G43/G41*100</f>
        <v>58.94877997952287</v>
      </c>
      <c r="H50" s="36"/>
    </row>
    <row r="51" spans="1:10" ht="12.75">
      <c r="A51" s="32"/>
      <c r="E51" s="43"/>
      <c r="F51" s="43"/>
      <c r="G51" s="43"/>
      <c r="H51" s="36"/>
      <c r="J51" s="44"/>
    </row>
    <row r="52" spans="1:8" ht="12.75">
      <c r="A52" s="41" t="s">
        <v>44</v>
      </c>
      <c r="H52" s="36"/>
    </row>
    <row r="53" spans="1:8" ht="12.75">
      <c r="A53" s="41" t="s">
        <v>83</v>
      </c>
      <c r="H53" s="36"/>
    </row>
    <row r="54" spans="1:8" ht="12.75">
      <c r="A54" s="32"/>
      <c r="E54" s="43"/>
      <c r="F54" s="43"/>
      <c r="G54" s="43"/>
      <c r="H54" s="36"/>
    </row>
    <row r="55" spans="1:8" ht="12.75">
      <c r="A55" s="32"/>
      <c r="E55" s="42"/>
      <c r="F55" s="43"/>
      <c r="H55" s="36"/>
    </row>
    <row r="56" ht="12.75">
      <c r="E56" s="62"/>
    </row>
    <row r="57" spans="5:7" ht="12.75">
      <c r="E57" s="24"/>
      <c r="F57" s="24"/>
      <c r="G57" s="24"/>
    </row>
    <row r="58" spans="5:7" ht="12.75">
      <c r="E58" s="24"/>
      <c r="F58" s="24"/>
      <c r="G58" s="24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7">
      <selection activeCell="A35" sqref="A35"/>
    </sheetView>
  </sheetViews>
  <sheetFormatPr defaultColWidth="9.140625" defaultRowHeight="12.75"/>
  <cols>
    <col min="1" max="1" width="14.140625" style="2" customWidth="1"/>
    <col min="2" max="2" width="32.8515625" style="2" customWidth="1"/>
    <col min="3" max="3" width="13.28125" style="2" customWidth="1"/>
    <col min="4" max="4" width="1.7109375" style="2" customWidth="1"/>
    <col min="5" max="5" width="13.28125" style="2" customWidth="1"/>
    <col min="6" max="6" width="1.7109375" style="2" customWidth="1"/>
    <col min="7" max="7" width="13.28125" style="2" customWidth="1"/>
    <col min="8" max="8" width="1.7109375" style="2" customWidth="1"/>
    <col min="9" max="9" width="13.28125" style="2" customWidth="1"/>
    <col min="10" max="10" width="9.140625" style="2" customWidth="1"/>
    <col min="11" max="11" width="10.140625" style="2" bestFit="1" customWidth="1"/>
    <col min="12" max="16384" width="9.140625" style="2" customWidth="1"/>
  </cols>
  <sheetData>
    <row r="1" spans="1:9" ht="15.75">
      <c r="A1" s="75" t="s">
        <v>1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75" t="s">
        <v>7</v>
      </c>
      <c r="B3" s="75"/>
      <c r="C3" s="75"/>
      <c r="D3" s="75"/>
      <c r="E3" s="75"/>
      <c r="F3" s="75"/>
      <c r="G3" s="75"/>
      <c r="H3" s="75"/>
      <c r="I3" s="75"/>
    </row>
    <row r="4" spans="1:9" ht="15.75">
      <c r="A4" s="74" t="s">
        <v>105</v>
      </c>
      <c r="B4" s="74"/>
      <c r="C4" s="74"/>
      <c r="D4" s="74"/>
      <c r="E4" s="74"/>
      <c r="F4" s="74"/>
      <c r="G4" s="74"/>
      <c r="H4" s="74"/>
      <c r="I4" s="7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3:9" ht="15.75">
      <c r="C6" s="76" t="s">
        <v>32</v>
      </c>
      <c r="D6" s="76"/>
      <c r="E6" s="76"/>
      <c r="G6" s="76" t="s">
        <v>33</v>
      </c>
      <c r="H6" s="76"/>
      <c r="I6" s="76"/>
    </row>
    <row r="7" spans="3:9" ht="15.75">
      <c r="C7" s="4" t="s">
        <v>34</v>
      </c>
      <c r="D7" s="4"/>
      <c r="E7" s="4" t="s">
        <v>37</v>
      </c>
      <c r="G7" s="4" t="s">
        <v>106</v>
      </c>
      <c r="H7" s="4"/>
      <c r="I7" s="4" t="s">
        <v>106</v>
      </c>
    </row>
    <row r="8" spans="3:9" ht="15.75">
      <c r="C8" s="4" t="s">
        <v>35</v>
      </c>
      <c r="E8" s="4" t="s">
        <v>35</v>
      </c>
      <c r="G8" s="4" t="s">
        <v>38</v>
      </c>
      <c r="I8" s="4" t="s">
        <v>38</v>
      </c>
    </row>
    <row r="9" spans="3:9" ht="15.75">
      <c r="C9" s="4" t="s">
        <v>36</v>
      </c>
      <c r="E9" s="4" t="s">
        <v>36</v>
      </c>
      <c r="G9" s="4" t="s">
        <v>39</v>
      </c>
      <c r="I9" s="4" t="s">
        <v>39</v>
      </c>
    </row>
    <row r="10" spans="3:9" ht="15.75">
      <c r="C10" s="63">
        <v>38260</v>
      </c>
      <c r="E10" s="63">
        <v>37894</v>
      </c>
      <c r="G10" s="63">
        <v>38260</v>
      </c>
      <c r="I10" s="63">
        <v>37894</v>
      </c>
    </row>
    <row r="11" spans="3:9" ht="15.75">
      <c r="C11" s="4" t="s">
        <v>0</v>
      </c>
      <c r="E11" s="4" t="s">
        <v>0</v>
      </c>
      <c r="G11" s="4" t="s">
        <v>0</v>
      </c>
      <c r="I11" s="4" t="s">
        <v>0</v>
      </c>
    </row>
    <row r="13" spans="1:9" ht="15.75">
      <c r="A13" s="2" t="s">
        <v>8</v>
      </c>
      <c r="C13" s="5">
        <v>19815</v>
      </c>
      <c r="D13" s="5"/>
      <c r="E13" s="5">
        <v>14470</v>
      </c>
      <c r="F13" s="5"/>
      <c r="G13" s="5">
        <v>49928</v>
      </c>
      <c r="H13" s="5"/>
      <c r="I13" s="5">
        <v>40331</v>
      </c>
    </row>
    <row r="14" spans="3:9" ht="15.75">
      <c r="C14" s="5"/>
      <c r="D14" s="5"/>
      <c r="E14" s="5"/>
      <c r="F14" s="5"/>
      <c r="G14" s="5"/>
      <c r="H14" s="5"/>
      <c r="I14" s="5"/>
    </row>
    <row r="15" spans="1:9" ht="15.75">
      <c r="A15" s="2" t="s">
        <v>9</v>
      </c>
      <c r="C15" s="5">
        <v>-18794</v>
      </c>
      <c r="D15" s="5"/>
      <c r="E15" s="5">
        <v>-14032</v>
      </c>
      <c r="F15" s="5"/>
      <c r="G15" s="5">
        <v>-48111</v>
      </c>
      <c r="H15" s="5"/>
      <c r="I15" s="5">
        <v>-39798</v>
      </c>
    </row>
    <row r="16" spans="3:9" ht="15.75">
      <c r="C16" s="5"/>
      <c r="D16" s="5"/>
      <c r="E16" s="5"/>
      <c r="F16" s="5"/>
      <c r="G16" s="5"/>
      <c r="H16" s="5"/>
      <c r="I16" s="5"/>
    </row>
    <row r="17" spans="1:9" ht="15.75">
      <c r="A17" s="2" t="s">
        <v>40</v>
      </c>
      <c r="C17" s="5">
        <v>24</v>
      </c>
      <c r="D17" s="5"/>
      <c r="E17" s="5">
        <v>357</v>
      </c>
      <c r="F17" s="5"/>
      <c r="G17" s="5">
        <v>639</v>
      </c>
      <c r="H17" s="5"/>
      <c r="I17" s="5">
        <v>357</v>
      </c>
    </row>
    <row r="18" spans="3:9" ht="15.75">
      <c r="C18" s="6"/>
      <c r="D18" s="6"/>
      <c r="E18" s="6"/>
      <c r="F18" s="6"/>
      <c r="G18" s="6"/>
      <c r="H18" s="6"/>
      <c r="I18" s="6"/>
    </row>
    <row r="19" spans="1:9" ht="15.75">
      <c r="A19" s="2" t="s">
        <v>119</v>
      </c>
      <c r="C19" s="5">
        <f>SUM(C13:C18)</f>
        <v>1045</v>
      </c>
      <c r="D19" s="5"/>
      <c r="E19" s="5">
        <f>SUM(E13:E18)</f>
        <v>795</v>
      </c>
      <c r="F19" s="5"/>
      <c r="G19" s="5">
        <f>SUM(G13:G18)</f>
        <v>2456</v>
      </c>
      <c r="H19" s="5"/>
      <c r="I19" s="5">
        <f>SUM(I13:I18)</f>
        <v>890</v>
      </c>
    </row>
    <row r="20" spans="3:9" ht="15.75">
      <c r="C20" s="5"/>
      <c r="D20" s="5"/>
      <c r="E20" s="5"/>
      <c r="F20" s="5"/>
      <c r="G20" s="5"/>
      <c r="H20" s="5"/>
      <c r="I20" s="5"/>
    </row>
    <row r="21" spans="1:9" ht="15.75">
      <c r="A21" s="2" t="s">
        <v>10</v>
      </c>
      <c r="C21" s="5">
        <v>-6</v>
      </c>
      <c r="D21" s="5"/>
      <c r="E21" s="5">
        <v>-157</v>
      </c>
      <c r="F21" s="5"/>
      <c r="G21" s="5">
        <v>-130</v>
      </c>
      <c r="H21" s="5"/>
      <c r="I21" s="5">
        <v>19912</v>
      </c>
    </row>
    <row r="22" spans="3:9" ht="15.75">
      <c r="C22" s="5"/>
      <c r="D22" s="5"/>
      <c r="E22" s="5"/>
      <c r="F22" s="5"/>
      <c r="G22" s="5"/>
      <c r="H22" s="5"/>
      <c r="I22" s="5"/>
    </row>
    <row r="23" spans="1:9" ht="15.75">
      <c r="A23" s="2" t="s">
        <v>116</v>
      </c>
      <c r="C23" s="5">
        <v>2766</v>
      </c>
      <c r="D23" s="5"/>
      <c r="E23" s="5">
        <v>-81</v>
      </c>
      <c r="F23" s="5"/>
      <c r="G23" s="5">
        <v>2411</v>
      </c>
      <c r="H23" s="5"/>
      <c r="I23" s="5">
        <v>-275</v>
      </c>
    </row>
    <row r="24" spans="3:9" ht="15.75">
      <c r="C24" s="6"/>
      <c r="D24" s="6"/>
      <c r="E24" s="6"/>
      <c r="F24" s="6"/>
      <c r="G24" s="6"/>
      <c r="H24" s="6"/>
      <c r="I24" s="6"/>
    </row>
    <row r="25" spans="1:9" ht="15.75">
      <c r="A25" s="2" t="s">
        <v>77</v>
      </c>
      <c r="C25" s="5">
        <f>SUM(C19:C24)</f>
        <v>3805</v>
      </c>
      <c r="D25" s="5"/>
      <c r="E25" s="5">
        <f>SUM(E19:E24)</f>
        <v>557</v>
      </c>
      <c r="F25" s="5"/>
      <c r="G25" s="5">
        <f>SUM(G19:G24)</f>
        <v>4737</v>
      </c>
      <c r="H25" s="5"/>
      <c r="I25" s="5">
        <f>SUM(I19:I24)</f>
        <v>20527</v>
      </c>
    </row>
    <row r="26" spans="3:9" ht="15.75">
      <c r="C26" s="5"/>
      <c r="D26" s="5"/>
      <c r="E26" s="5"/>
      <c r="F26" s="5"/>
      <c r="G26" s="5"/>
      <c r="H26" s="5"/>
      <c r="I26" s="5"/>
    </row>
    <row r="27" spans="1:9" ht="15.75">
      <c r="A27" s="2" t="s">
        <v>11</v>
      </c>
      <c r="C27" s="5">
        <v>-1061</v>
      </c>
      <c r="D27" s="5"/>
      <c r="E27" s="5">
        <v>-354</v>
      </c>
      <c r="F27" s="5"/>
      <c r="G27" s="5">
        <v>-1501</v>
      </c>
      <c r="H27" s="5"/>
      <c r="I27" s="5">
        <v>-1063</v>
      </c>
    </row>
    <row r="28" spans="3:9" ht="15.75">
      <c r="C28" s="6"/>
      <c r="D28" s="6"/>
      <c r="E28" s="6"/>
      <c r="F28" s="6"/>
      <c r="G28" s="6"/>
      <c r="H28" s="6"/>
      <c r="I28" s="6"/>
    </row>
    <row r="29" spans="1:9" ht="15.75">
      <c r="A29" s="2" t="s">
        <v>118</v>
      </c>
      <c r="C29" s="5">
        <f>SUM(C25:C28)</f>
        <v>2744</v>
      </c>
      <c r="D29" s="5"/>
      <c r="E29" s="5">
        <f>SUM(E25:E28)</f>
        <v>203</v>
      </c>
      <c r="F29" s="5"/>
      <c r="G29" s="5">
        <f>SUM(G25:G28)</f>
        <v>3236</v>
      </c>
      <c r="H29" s="5"/>
      <c r="I29" s="5">
        <f>SUM(I25:I28)</f>
        <v>19464</v>
      </c>
    </row>
    <row r="30" spans="3:9" ht="15.75">
      <c r="C30" s="5"/>
      <c r="D30" s="5"/>
      <c r="E30" s="5"/>
      <c r="F30" s="5"/>
      <c r="G30" s="5"/>
      <c r="H30" s="5"/>
      <c r="I30" s="5"/>
    </row>
    <row r="31" spans="1:9" ht="15.75">
      <c r="A31" s="2" t="s">
        <v>12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v>0</v>
      </c>
    </row>
    <row r="32" spans="3:9" ht="15.75">
      <c r="C32" s="5"/>
      <c r="D32" s="5"/>
      <c r="E32" s="5"/>
      <c r="F32" s="5"/>
      <c r="G32" s="5"/>
      <c r="H32" s="5"/>
      <c r="I32" s="5"/>
    </row>
    <row r="33" spans="1:9" ht="16.5" thickBot="1">
      <c r="A33" s="2" t="s">
        <v>117</v>
      </c>
      <c r="C33" s="7">
        <f>SUM(C29:C32)</f>
        <v>2744</v>
      </c>
      <c r="D33" s="7"/>
      <c r="E33" s="7">
        <f>SUM(E29:E32)</f>
        <v>203</v>
      </c>
      <c r="F33" s="7"/>
      <c r="G33" s="7">
        <f>SUM(G29:G32)</f>
        <v>3236</v>
      </c>
      <c r="H33" s="7"/>
      <c r="I33" s="7">
        <f>SUM(I29:I32)</f>
        <v>19464</v>
      </c>
    </row>
    <row r="34" spans="3:9" ht="16.5" thickTop="1">
      <c r="C34" s="5"/>
      <c r="D34" s="5"/>
      <c r="E34" s="5"/>
      <c r="F34" s="5"/>
      <c r="G34" s="5"/>
      <c r="H34" s="5"/>
      <c r="I34" s="5"/>
    </row>
    <row r="35" spans="1:9" ht="15.75">
      <c r="A35" s="2" t="s">
        <v>125</v>
      </c>
      <c r="C35" s="5"/>
      <c r="D35" s="5"/>
      <c r="E35" s="5"/>
      <c r="F35" s="5"/>
      <c r="G35" s="5"/>
      <c r="H35" s="5"/>
      <c r="I35" s="5"/>
    </row>
    <row r="36" spans="3:9" ht="15.75">
      <c r="C36" s="5"/>
      <c r="D36" s="5"/>
      <c r="E36" s="5"/>
      <c r="F36" s="5"/>
      <c r="G36" s="5"/>
      <c r="H36" s="5"/>
      <c r="I36" s="5"/>
    </row>
    <row r="37" spans="1:9" ht="15.75">
      <c r="A37" s="2" t="s">
        <v>41</v>
      </c>
      <c r="C37" s="8">
        <f>+C33/110367*100</f>
        <v>2.4862504190564207</v>
      </c>
      <c r="D37" s="8"/>
      <c r="E37" s="8">
        <f>+E33/110367*100</f>
        <v>0.1839317912057046</v>
      </c>
      <c r="F37" s="8"/>
      <c r="G37" s="8">
        <f>+G33/110367*100</f>
        <v>2.9320358440475864</v>
      </c>
      <c r="H37" s="8"/>
      <c r="I37" s="8">
        <f>+I33/110367*100</f>
        <v>17.635706325260266</v>
      </c>
    </row>
    <row r="38" spans="3:9" ht="15.75">
      <c r="C38" s="5"/>
      <c r="D38" s="5"/>
      <c r="E38" s="5"/>
      <c r="F38" s="5"/>
      <c r="G38" s="5"/>
      <c r="H38" s="5"/>
      <c r="I38" s="5"/>
    </row>
    <row r="39" spans="1:9" ht="15.75">
      <c r="A39" s="2" t="s">
        <v>42</v>
      </c>
      <c r="C39" s="5">
        <v>0</v>
      </c>
      <c r="D39" s="5"/>
      <c r="E39" s="5">
        <v>0</v>
      </c>
      <c r="F39" s="5"/>
      <c r="G39" s="5">
        <v>0</v>
      </c>
      <c r="H39" s="5"/>
      <c r="I39" s="5">
        <v>0</v>
      </c>
    </row>
    <row r="42" spans="1:10" ht="20.25">
      <c r="A42" s="72" t="s">
        <v>120</v>
      </c>
      <c r="C42" s="18"/>
      <c r="D42" s="18"/>
      <c r="E42" s="18"/>
      <c r="F42" s="18"/>
      <c r="G42" s="18"/>
      <c r="H42" s="18"/>
      <c r="I42" s="18"/>
      <c r="J42" s="18"/>
    </row>
    <row r="43" spans="1:10" ht="15.75">
      <c r="A43" s="18" t="s">
        <v>121</v>
      </c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5.75">
      <c r="A44" s="18" t="s">
        <v>122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5.75">
      <c r="A45" s="18" t="s">
        <v>123</v>
      </c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5.75">
      <c r="A46" s="18" t="s">
        <v>124</v>
      </c>
      <c r="B46" s="18"/>
      <c r="C46" s="18"/>
      <c r="D46" s="18"/>
      <c r="E46" s="18"/>
      <c r="F46" s="18"/>
      <c r="G46" s="18"/>
      <c r="H46" s="18"/>
      <c r="I46" s="18"/>
      <c r="J46" s="18"/>
    </row>
    <row r="51" spans="1:9" ht="16.5">
      <c r="A51" s="71" t="s">
        <v>43</v>
      </c>
      <c r="B51" s="9"/>
      <c r="C51" s="9"/>
      <c r="D51" s="9"/>
      <c r="E51" s="9"/>
      <c r="F51" s="9"/>
      <c r="G51" s="9"/>
      <c r="H51" s="9"/>
      <c r="I51" s="9"/>
    </row>
    <row r="52" spans="1:9" ht="16.5">
      <c r="A52" s="71" t="s">
        <v>84</v>
      </c>
      <c r="B52" s="9"/>
      <c r="C52" s="9"/>
      <c r="D52" s="9"/>
      <c r="E52" s="9"/>
      <c r="F52" s="9"/>
      <c r="G52" s="9"/>
      <c r="H52" s="9"/>
      <c r="I52" s="9"/>
    </row>
  </sheetData>
  <mergeCells count="5">
    <mergeCell ref="A4:I4"/>
    <mergeCell ref="A1:I1"/>
    <mergeCell ref="A3:I3"/>
    <mergeCell ref="C6:E6"/>
    <mergeCell ref="G6:I6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2">
      <selection activeCell="D17" sqref="D17"/>
    </sheetView>
  </sheetViews>
  <sheetFormatPr defaultColWidth="9.140625" defaultRowHeight="12.75"/>
  <cols>
    <col min="1" max="1" width="9.140625" style="2" customWidth="1"/>
    <col min="2" max="2" width="28.421875" style="2" customWidth="1"/>
    <col min="3" max="3" width="13.00390625" style="2" customWidth="1"/>
    <col min="4" max="4" width="15.7109375" style="2" customWidth="1"/>
    <col min="5" max="5" width="16.57421875" style="2" customWidth="1"/>
    <col min="6" max="16384" width="9.140625" style="2" customWidth="1"/>
  </cols>
  <sheetData>
    <row r="1" spans="1:5" ht="15.75">
      <c r="A1" s="76" t="s">
        <v>1</v>
      </c>
      <c r="B1" s="76"/>
      <c r="C1" s="76"/>
      <c r="D1" s="76"/>
      <c r="E1" s="76"/>
    </row>
    <row r="3" spans="1:5" ht="15.75">
      <c r="A3" s="76" t="s">
        <v>49</v>
      </c>
      <c r="B3" s="76"/>
      <c r="C3" s="76"/>
      <c r="D3" s="76"/>
      <c r="E3" s="76"/>
    </row>
    <row r="4" spans="1:5" ht="15.75">
      <c r="A4" s="76" t="s">
        <v>105</v>
      </c>
      <c r="B4" s="76"/>
      <c r="C4" s="76"/>
      <c r="D4" s="76"/>
      <c r="E4" s="76"/>
    </row>
    <row r="6" ht="15.75">
      <c r="D6" s="11" t="s">
        <v>50</v>
      </c>
    </row>
    <row r="7" ht="15.75">
      <c r="D7" s="11" t="s">
        <v>51</v>
      </c>
    </row>
    <row r="8" spans="1:5" ht="15.75">
      <c r="A8" s="10"/>
      <c r="C8" s="11" t="s">
        <v>13</v>
      </c>
      <c r="D8" s="11" t="s">
        <v>52</v>
      </c>
      <c r="E8" s="11" t="s">
        <v>15</v>
      </c>
    </row>
    <row r="9" spans="3:4" ht="15.75">
      <c r="C9" s="11" t="s">
        <v>14</v>
      </c>
      <c r="D9" s="11" t="s">
        <v>53</v>
      </c>
    </row>
    <row r="10" spans="3:5" ht="15.75">
      <c r="C10" s="11" t="s">
        <v>0</v>
      </c>
      <c r="D10" s="11" t="s">
        <v>0</v>
      </c>
      <c r="E10" s="11" t="s">
        <v>0</v>
      </c>
    </row>
    <row r="12" spans="1:5" ht="15.75">
      <c r="A12" s="12" t="s">
        <v>107</v>
      </c>
      <c r="C12" s="11"/>
      <c r="D12" s="11"/>
      <c r="E12" s="11"/>
    </row>
    <row r="13" spans="1:5" ht="15.75">
      <c r="A13" s="13" t="s">
        <v>109</v>
      </c>
      <c r="C13" s="11"/>
      <c r="D13" s="11"/>
      <c r="E13" s="11"/>
    </row>
    <row r="14" spans="3:5" ht="15.75">
      <c r="C14" s="11"/>
      <c r="D14" s="11"/>
      <c r="E14" s="11"/>
    </row>
    <row r="15" spans="1:5" ht="15.75">
      <c r="A15" s="2" t="s">
        <v>102</v>
      </c>
      <c r="C15" s="14">
        <v>110367</v>
      </c>
      <c r="D15" s="15">
        <v>-45307</v>
      </c>
      <c r="E15" s="14">
        <f>SUM(C15:D15)</f>
        <v>65060</v>
      </c>
    </row>
    <row r="16" spans="3:5" ht="15.75">
      <c r="C16" s="14"/>
      <c r="D16" s="14"/>
      <c r="E16" s="14"/>
    </row>
    <row r="17" spans="1:5" ht="15.75">
      <c r="A17" s="2" t="s">
        <v>79</v>
      </c>
      <c r="C17" s="14">
        <v>0</v>
      </c>
      <c r="D17" s="15">
        <f>+CCIS300904!G33</f>
        <v>3236</v>
      </c>
      <c r="E17" s="5">
        <f>SUM(C17:D17)</f>
        <v>3236</v>
      </c>
    </row>
    <row r="18" spans="3:5" ht="15.75">
      <c r="C18" s="14"/>
      <c r="D18" s="15"/>
      <c r="E18" s="5"/>
    </row>
    <row r="19" spans="1:5" ht="15.75">
      <c r="A19" s="2" t="s">
        <v>113</v>
      </c>
      <c r="C19" s="14"/>
      <c r="D19" s="15"/>
      <c r="E19" s="5"/>
    </row>
    <row r="20" ht="15.75">
      <c r="A20" s="2" t="s">
        <v>114</v>
      </c>
    </row>
    <row r="21" spans="1:5" ht="15.75">
      <c r="A21" s="2" t="s">
        <v>115</v>
      </c>
      <c r="C21" s="14">
        <v>0</v>
      </c>
      <c r="D21" s="15">
        <v>-1589</v>
      </c>
      <c r="E21" s="5">
        <f>SUM(C21:D21)</f>
        <v>-1589</v>
      </c>
    </row>
    <row r="22" spans="1:5" ht="15.75">
      <c r="A22" s="69"/>
      <c r="C22" s="14"/>
      <c r="D22" s="14"/>
      <c r="E22" s="14"/>
    </row>
    <row r="23" spans="1:8" ht="16.5" thickBot="1">
      <c r="A23" s="2" t="s">
        <v>110</v>
      </c>
      <c r="C23" s="16">
        <f>SUM(C15:C21)</f>
        <v>110367</v>
      </c>
      <c r="D23" s="7">
        <f>SUM(D15:D21)</f>
        <v>-43660</v>
      </c>
      <c r="E23" s="7">
        <f>SUM(E15:E21)</f>
        <v>66707</v>
      </c>
      <c r="H23" s="14"/>
    </row>
    <row r="24" ht="16.5" thickTop="1"/>
    <row r="25" spans="1:5" ht="15.75">
      <c r="A25" s="20"/>
      <c r="B25" s="20"/>
      <c r="C25" s="20"/>
      <c r="D25" s="61"/>
      <c r="E25" s="20"/>
    </row>
    <row r="26" spans="1:5" ht="15.75">
      <c r="A26" s="20"/>
      <c r="B26" s="20"/>
      <c r="C26" s="20"/>
      <c r="D26" s="61"/>
      <c r="E26" s="20"/>
    </row>
    <row r="27" spans="1:5" ht="15.75">
      <c r="A27" s="12" t="s">
        <v>107</v>
      </c>
      <c r="C27" s="11"/>
      <c r="D27" s="11"/>
      <c r="E27" s="11"/>
    </row>
    <row r="28" spans="1:5" ht="15.75">
      <c r="A28" s="13" t="s">
        <v>108</v>
      </c>
      <c r="C28" s="11"/>
      <c r="D28" s="11"/>
      <c r="E28" s="11"/>
    </row>
    <row r="29" spans="3:5" ht="15.75">
      <c r="C29" s="11"/>
      <c r="D29" s="11"/>
      <c r="E29" s="11"/>
    </row>
    <row r="30" spans="1:5" ht="15.75">
      <c r="A30" s="2" t="s">
        <v>103</v>
      </c>
      <c r="C30" s="14">
        <v>110367</v>
      </c>
      <c r="D30" s="15">
        <v>-94821</v>
      </c>
      <c r="E30" s="14">
        <f>SUM(C30:D30)</f>
        <v>15546</v>
      </c>
    </row>
    <row r="31" spans="3:5" ht="15.75">
      <c r="C31" s="14"/>
      <c r="D31" s="14"/>
      <c r="E31" s="14"/>
    </row>
    <row r="32" spans="1:5" ht="15.75">
      <c r="A32" s="2" t="s">
        <v>79</v>
      </c>
      <c r="C32" s="14">
        <v>0</v>
      </c>
      <c r="D32" s="15">
        <f>+CCIS300904!I33</f>
        <v>19464</v>
      </c>
      <c r="E32" s="5">
        <f>SUM(C32:D32)</f>
        <v>19464</v>
      </c>
    </row>
    <row r="33" spans="3:5" ht="15.75">
      <c r="C33" s="14"/>
      <c r="D33" s="14"/>
      <c r="E33" s="14"/>
    </row>
    <row r="34" spans="1:5" ht="16.5" thickBot="1">
      <c r="A34" s="2" t="s">
        <v>112</v>
      </c>
      <c r="C34" s="16">
        <f>SUM(C30:C33)</f>
        <v>110367</v>
      </c>
      <c r="D34" s="7">
        <f>SUM(D30:D33)</f>
        <v>-75357</v>
      </c>
      <c r="E34" s="7">
        <f>SUM(E30:E33)</f>
        <v>35010</v>
      </c>
    </row>
    <row r="35" ht="16.5" thickTop="1"/>
    <row r="36" spans="1:5" ht="15.75">
      <c r="A36" s="20"/>
      <c r="B36" s="20"/>
      <c r="C36" s="20"/>
      <c r="D36" s="20"/>
      <c r="E36" s="20"/>
    </row>
    <row r="38" ht="15.75">
      <c r="A38" s="17" t="s">
        <v>48</v>
      </c>
    </row>
    <row r="39" ht="15.75">
      <c r="A39" s="17" t="s">
        <v>85</v>
      </c>
    </row>
  </sheetData>
  <mergeCells count="3">
    <mergeCell ref="A3:E3"/>
    <mergeCell ref="A4:E4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5">
      <selection activeCell="F11" sqref="F11"/>
    </sheetView>
  </sheetViews>
  <sheetFormatPr defaultColWidth="9.140625" defaultRowHeight="12.75"/>
  <cols>
    <col min="1" max="4" width="9.140625" style="2" customWidth="1"/>
    <col min="5" max="5" width="35.7109375" style="2" customWidth="1"/>
    <col min="6" max="6" width="14.8515625" style="2" customWidth="1"/>
    <col min="7" max="7" width="1.28515625" style="2" customWidth="1"/>
    <col min="8" max="8" width="14.8515625" style="2" customWidth="1"/>
    <col min="9" max="16384" width="9.140625" style="2" customWidth="1"/>
  </cols>
  <sheetData>
    <row r="1" spans="1:8" ht="15.75">
      <c r="A1" s="75" t="s">
        <v>1</v>
      </c>
      <c r="B1" s="75"/>
      <c r="C1" s="75"/>
      <c r="D1" s="75"/>
      <c r="E1" s="75"/>
      <c r="F1" s="75"/>
      <c r="G1" s="75"/>
      <c r="H1" s="75"/>
    </row>
    <row r="3" spans="1:8" ht="15.75">
      <c r="A3" s="76" t="s">
        <v>16</v>
      </c>
      <c r="B3" s="76"/>
      <c r="C3" s="76"/>
      <c r="D3" s="76"/>
      <c r="E3" s="76"/>
      <c r="F3" s="76"/>
      <c r="G3" s="76"/>
      <c r="H3" s="76"/>
    </row>
    <row r="4" spans="1:8" ht="15.75">
      <c r="A4" s="76" t="s">
        <v>105</v>
      </c>
      <c r="B4" s="76"/>
      <c r="C4" s="76"/>
      <c r="D4" s="76"/>
      <c r="E4" s="76"/>
      <c r="F4" s="76"/>
      <c r="G4" s="76"/>
      <c r="H4" s="76"/>
    </row>
    <row r="6" spans="6:8" ht="15.75">
      <c r="F6" s="2" t="s">
        <v>111</v>
      </c>
      <c r="H6" s="2" t="s">
        <v>111</v>
      </c>
    </row>
    <row r="7" spans="6:8" ht="15.75">
      <c r="F7" s="64">
        <v>38260</v>
      </c>
      <c r="H7" s="64">
        <v>37894</v>
      </c>
    </row>
    <row r="8" ht="15.75">
      <c r="H8" s="11"/>
    </row>
    <row r="9" spans="1:8" ht="15.75">
      <c r="A9" s="17" t="s">
        <v>18</v>
      </c>
      <c r="F9" s="4" t="s">
        <v>17</v>
      </c>
      <c r="H9" s="4" t="s">
        <v>17</v>
      </c>
    </row>
    <row r="11" spans="1:8" ht="15.75">
      <c r="A11" s="2" t="s">
        <v>77</v>
      </c>
      <c r="F11" s="15">
        <f>+CCIS300904!G25</f>
        <v>4737</v>
      </c>
      <c r="H11" s="5">
        <f>+CCIS300904!I25</f>
        <v>20527</v>
      </c>
    </row>
    <row r="12" spans="1:8" ht="15.75">
      <c r="A12" s="2" t="s">
        <v>19</v>
      </c>
      <c r="F12" s="15"/>
      <c r="H12" s="5"/>
    </row>
    <row r="13" spans="1:8" ht="15.75">
      <c r="A13" s="2" t="s">
        <v>25</v>
      </c>
      <c r="F13" s="15">
        <v>1363</v>
      </c>
      <c r="H13" s="5">
        <v>1266</v>
      </c>
    </row>
    <row r="14" spans="1:8" ht="15.75">
      <c r="A14" s="2" t="s">
        <v>20</v>
      </c>
      <c r="F14" s="15">
        <v>9605</v>
      </c>
      <c r="H14" s="5">
        <v>9443</v>
      </c>
    </row>
    <row r="15" spans="1:8" ht="15.75">
      <c r="A15" s="2" t="s">
        <v>21</v>
      </c>
      <c r="E15" s="18"/>
      <c r="F15" s="15">
        <v>96</v>
      </c>
      <c r="H15" s="5">
        <v>9989</v>
      </c>
    </row>
    <row r="16" spans="1:8" ht="15.75">
      <c r="A16" s="2" t="s">
        <v>54</v>
      </c>
      <c r="E16" s="18"/>
      <c r="F16" s="15">
        <v>0</v>
      </c>
      <c r="H16" s="5">
        <v>-30331</v>
      </c>
    </row>
    <row r="17" spans="1:8" ht="15.75">
      <c r="A17" s="2" t="s">
        <v>80</v>
      </c>
      <c r="E17" s="18"/>
      <c r="F17" s="65">
        <f>-1736</f>
        <v>-1736</v>
      </c>
      <c r="H17" s="6">
        <v>275</v>
      </c>
    </row>
    <row r="18" spans="1:8" ht="15.75">
      <c r="A18" s="2" t="s">
        <v>78</v>
      </c>
      <c r="F18" s="15">
        <f>SUM(F11:F17)</f>
        <v>14065</v>
      </c>
      <c r="H18" s="5">
        <f>SUM(H11:H17)</f>
        <v>11169</v>
      </c>
    </row>
    <row r="19" spans="1:8" ht="15.75">
      <c r="A19" s="2" t="s">
        <v>55</v>
      </c>
      <c r="F19" s="15">
        <v>-6947</v>
      </c>
      <c r="H19" s="5">
        <v>-2873</v>
      </c>
    </row>
    <row r="20" spans="1:8" ht="15.75">
      <c r="A20" s="2" t="s">
        <v>56</v>
      </c>
      <c r="F20" s="15">
        <f>1130-394</f>
        <v>736</v>
      </c>
      <c r="H20" s="5">
        <v>-32349</v>
      </c>
    </row>
    <row r="21" spans="1:8" ht="15.75">
      <c r="A21" s="2" t="s">
        <v>88</v>
      </c>
      <c r="F21" s="70">
        <v>-80</v>
      </c>
      <c r="H21" s="19">
        <v>5560</v>
      </c>
    </row>
    <row r="22" spans="1:8" ht="15.75">
      <c r="A22" s="2" t="s">
        <v>23</v>
      </c>
      <c r="F22" s="19">
        <f>SUM(F18:F21)</f>
        <v>7774</v>
      </c>
      <c r="H22" s="19">
        <f>SUM(H18:H21)</f>
        <v>-18493</v>
      </c>
    </row>
    <row r="23" spans="1:8" ht="15.75">
      <c r="A23" s="2" t="s">
        <v>63</v>
      </c>
      <c r="F23" s="15">
        <v>-4712</v>
      </c>
      <c r="H23" s="5">
        <v>-450</v>
      </c>
    </row>
    <row r="24" spans="1:8" ht="15.75">
      <c r="A24" s="2" t="s">
        <v>26</v>
      </c>
      <c r="F24" s="15">
        <v>-96</v>
      </c>
      <c r="H24" s="5">
        <v>-10773</v>
      </c>
    </row>
    <row r="25" spans="1:8" ht="15.75">
      <c r="A25" s="2" t="s">
        <v>22</v>
      </c>
      <c r="F25" s="21">
        <f>SUM(F22:F24)</f>
        <v>2966</v>
      </c>
      <c r="G25" s="20"/>
      <c r="H25" s="21">
        <f>SUM(H22:H24)</f>
        <v>-29716</v>
      </c>
    </row>
    <row r="26" spans="6:8" ht="15.75">
      <c r="F26" s="15"/>
      <c r="H26" s="5"/>
    </row>
    <row r="27" spans="1:8" ht="15.75">
      <c r="A27" s="17" t="s">
        <v>57</v>
      </c>
      <c r="F27" s="15"/>
      <c r="H27" s="5"/>
    </row>
    <row r="28" spans="1:8" ht="15.75">
      <c r="A28" s="2" t="s">
        <v>58</v>
      </c>
      <c r="F28" s="15">
        <v>0</v>
      </c>
      <c r="H28" s="5">
        <v>30331</v>
      </c>
    </row>
    <row r="29" spans="1:8" ht="15.75">
      <c r="A29" s="2" t="s">
        <v>59</v>
      </c>
      <c r="F29" s="15">
        <v>0</v>
      </c>
      <c r="H29" s="5">
        <v>0</v>
      </c>
    </row>
    <row r="30" spans="1:8" ht="15.75">
      <c r="A30" s="2" t="s">
        <v>60</v>
      </c>
      <c r="F30" s="15">
        <v>-269</v>
      </c>
      <c r="H30" s="5">
        <v>-7</v>
      </c>
    </row>
    <row r="31" spans="1:8" ht="15.75">
      <c r="A31" s="2" t="s">
        <v>61</v>
      </c>
      <c r="F31" s="21">
        <f>SUM(F28:F30)</f>
        <v>-269</v>
      </c>
      <c r="H31" s="21">
        <f>SUM(H28:H30)</f>
        <v>30324</v>
      </c>
    </row>
    <row r="32" spans="6:8" ht="15.75">
      <c r="F32" s="15"/>
      <c r="H32" s="5"/>
    </row>
    <row r="33" spans="1:8" ht="15.75">
      <c r="A33" s="17" t="s">
        <v>24</v>
      </c>
      <c r="F33" s="15"/>
      <c r="H33" s="5"/>
    </row>
    <row r="34" spans="1:8" ht="15.75">
      <c r="A34" s="2" t="s">
        <v>62</v>
      </c>
      <c r="F34" s="15">
        <v>0</v>
      </c>
      <c r="H34" s="5">
        <v>-687</v>
      </c>
    </row>
    <row r="35" spans="1:8" ht="15.75">
      <c r="A35" s="2" t="s">
        <v>89</v>
      </c>
      <c r="F35" s="15">
        <v>-4058</v>
      </c>
      <c r="H35" s="5">
        <v>0</v>
      </c>
    </row>
    <row r="36" spans="1:8" ht="15.75">
      <c r="A36" s="2" t="s">
        <v>90</v>
      </c>
      <c r="F36" s="15">
        <v>-65670</v>
      </c>
      <c r="H36" s="5">
        <v>87</v>
      </c>
    </row>
    <row r="37" spans="1:8" ht="15.75">
      <c r="A37" s="2" t="s">
        <v>27</v>
      </c>
      <c r="F37" s="21">
        <f>SUM(F34:F36)</f>
        <v>-69728</v>
      </c>
      <c r="H37" s="21">
        <f>SUM(H34:H36)</f>
        <v>-600</v>
      </c>
    </row>
    <row r="38" spans="6:8" ht="15.75">
      <c r="F38" s="15"/>
      <c r="H38" s="5"/>
    </row>
    <row r="39" spans="1:8" ht="15.75">
      <c r="A39" s="17" t="s">
        <v>81</v>
      </c>
      <c r="F39" s="5">
        <f>+F25+F31+F37</f>
        <v>-67031</v>
      </c>
      <c r="H39" s="5">
        <f>+H25+H31+H37</f>
        <v>8</v>
      </c>
    </row>
    <row r="40" spans="1:8" ht="15.75">
      <c r="A40" s="17" t="s">
        <v>28</v>
      </c>
      <c r="F40" s="15">
        <v>77761</v>
      </c>
      <c r="H40" s="5">
        <v>54</v>
      </c>
    </row>
    <row r="41" spans="1:9" ht="16.5" thickBot="1">
      <c r="A41" s="17" t="s">
        <v>29</v>
      </c>
      <c r="F41" s="66">
        <f>SUM(F39:F40)</f>
        <v>10730</v>
      </c>
      <c r="H41" s="7">
        <f>SUM(H39:H40)</f>
        <v>62</v>
      </c>
      <c r="I41" s="15"/>
    </row>
    <row r="42" spans="6:8" ht="16.5" thickTop="1">
      <c r="F42" s="15"/>
      <c r="H42" s="5"/>
    </row>
    <row r="43" spans="1:8" ht="15.75">
      <c r="A43" s="17" t="s">
        <v>30</v>
      </c>
      <c r="F43" s="15"/>
      <c r="H43" s="5"/>
    </row>
    <row r="44" spans="1:8" ht="16.5" thickBot="1">
      <c r="A44" s="2" t="s">
        <v>31</v>
      </c>
      <c r="F44" s="67">
        <v>10730</v>
      </c>
      <c r="H44" s="22">
        <v>62</v>
      </c>
    </row>
    <row r="45" spans="6:8" ht="16.5" thickTop="1">
      <c r="F45" s="15"/>
      <c r="H45" s="5"/>
    </row>
    <row r="46" spans="6:8" ht="15.75">
      <c r="F46" s="15"/>
      <c r="H46" s="5"/>
    </row>
    <row r="48" ht="15.75">
      <c r="A48" s="17" t="s">
        <v>47</v>
      </c>
    </row>
    <row r="49" ht="15.75">
      <c r="A49" s="17" t="s">
        <v>84</v>
      </c>
    </row>
  </sheetData>
  <mergeCells count="3">
    <mergeCell ref="A1:H1"/>
    <mergeCell ref="A3:H3"/>
    <mergeCell ref="A4:H4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NEC Computers International</cp:lastModifiedBy>
  <cp:lastPrinted>2004-11-30T09:54:02Z</cp:lastPrinted>
  <dcterms:created xsi:type="dcterms:W3CDTF">2000-02-14T07:46:56Z</dcterms:created>
  <dcterms:modified xsi:type="dcterms:W3CDTF">2004-11-30T10:29:20Z</dcterms:modified>
  <cp:category/>
  <cp:version/>
  <cp:contentType/>
  <cp:contentStatus/>
</cp:coreProperties>
</file>