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32" yWindow="65524" windowWidth="4020" windowHeight="6036" tabRatio="851" activeTab="0"/>
  </bookViews>
  <sheets>
    <sheet name="Income" sheetId="1" r:id="rId1"/>
    <sheet name="BS" sheetId="2" r:id="rId2"/>
    <sheet name="Equity" sheetId="3" r:id="rId3"/>
    <sheet name="Cash Flow" sheetId="4" r:id="rId4"/>
    <sheet name="Notes to Int. Fin. Report" sheetId="5" r:id="rId5"/>
    <sheet name="Notes per Bursa Securities LR" sheetId="6" r:id="rId6"/>
  </sheets>
  <definedNames>
    <definedName name="_xlnm.Print_Area" localSheetId="1">'BS'!$A$1:$H$99</definedName>
    <definedName name="_xlnm.Print_Area" localSheetId="3">'Cash Flow'!$A$1:$J$93</definedName>
    <definedName name="_xlnm.Print_Area" localSheetId="2">'Equity'!$A$1:$Q$80</definedName>
    <definedName name="_xlnm.Print_Area" localSheetId="0">'Income'!$A$1:$M$87</definedName>
    <definedName name="_xlnm.Print_Area" localSheetId="5">'Notes per Bursa Securities LR'!$A$1:$L$203</definedName>
    <definedName name="_xlnm.Print_Area" localSheetId="4">'Notes to Int. Fin. Report'!$A$1:$M$227</definedName>
    <definedName name="_xlnm.Print_Titles" localSheetId="5">'Notes per Bursa Securities LR'!$1:$5</definedName>
    <definedName name="_xlnm.Print_Titles" localSheetId="4">'Notes to Int. Fin. Report'!$1:$5</definedName>
    <definedName name="Z_4098D3AA_A201_4207_B88D_A7EBF7DFFF6D_.wvu.PrintArea" localSheetId="3" hidden="1">'Cash Flow'!$A$1:$J$93</definedName>
    <definedName name="Z_4098D3AA_A201_4207_B88D_A7EBF7DFFF6D_.wvu.PrintArea" localSheetId="5" hidden="1">'Notes per Bursa Securities LR'!$A$1:$L$203</definedName>
    <definedName name="Z_4098D3AA_A201_4207_B88D_A7EBF7DFFF6D_.wvu.PrintArea" localSheetId="4" hidden="1">'Notes to Int. Fin. Report'!$A$1:$M$220</definedName>
    <definedName name="Z_4098D3AA_A201_4207_B88D_A7EBF7DFFF6D_.wvu.PrintTitles" localSheetId="5" hidden="1">'Notes per Bursa Securities LR'!$1:$5</definedName>
    <definedName name="Z_4098D3AA_A201_4207_B88D_A7EBF7DFFF6D_.wvu.PrintTitles" localSheetId="4" hidden="1">'Notes to Int. Fin. Report'!$1:$5</definedName>
    <definedName name="Z_4098D3AA_A201_4207_B88D_A7EBF7DFFF6D_.wvu.Rows" localSheetId="5" hidden="1">'Notes per Bursa Securities LR'!#REF!</definedName>
  </definedNames>
  <calcPr fullCalcOnLoad="1"/>
</workbook>
</file>

<file path=xl/sharedStrings.xml><?xml version="1.0" encoding="utf-8"?>
<sst xmlns="http://schemas.openxmlformats.org/spreadsheetml/2006/main" count="528" uniqueCount="432">
  <si>
    <t>As part of the rationalisation exercise, two hotel assets in UK were disposed off in 2007. Since 2003 and up to 31 December 2007, the proceeds from disposal of assets amounted to approximately RM3.0 billion and were substantially utilised in reducing bank borrowings of approximately RM2.3 billion.</t>
  </si>
  <si>
    <t>Under the financial services division, the strong performance on Bursa Securities for most of 2007 enabled both the insurance operations and the universal broking operations to record better results this financial period compared to the previous year corresponding period.</t>
  </si>
  <si>
    <t>The property development operations have shown some signs of renewed interest after a period of lackluster demand due to a soft property market. The Group has on 4 February 2008 entered into an agreement with UCSI Education Sdn Bhd for the establishment of an education township on a 160-acre piece of land at Bandar Springhill, Negeri Sembilan. This is expected to enhance the marketability of Bandar Springhill, which is currently the Group's main development project.</t>
  </si>
  <si>
    <t xml:space="preserve">The results of the various operating divisions of the Group have improved in the financial period under review with focus on continuous improvement in productivity, operational and cost efficiency.  However, the business environment is expected to be challenging amidst concerns over a slowdown in the US economy. </t>
  </si>
  <si>
    <t>12 months</t>
  </si>
  <si>
    <t>Former employees of PM Holdings with 6,880,000 shares ("Interveners") had rejected the compromise and had filed applications for leave to intervene in the suit. The Interveners had filed respective defences and counterclaim against the Company and PM Holdings, inter alia, for a declaration that the ESOS is valid and binding and that the Company purchase from them the ESOS shares under the said takeover offer. The Group had filed their reply and defences to the counterclaims and this matter is pending trial. The Group's solicitors are of the opinion, based on documents available, that the Interveners entitlements are doubtful.</t>
  </si>
  <si>
    <t>Earnings / (Loss) Per Share</t>
  </si>
  <si>
    <t>Basic earnings / (loss) per share</t>
  </si>
  <si>
    <t>to equity holders of the Company</t>
  </si>
  <si>
    <t>Earnings / (Loss) per share (sen)</t>
  </si>
  <si>
    <t>Diluted earnings / (loss) per share</t>
  </si>
  <si>
    <t xml:space="preserve">In retailing, Laura Ashley Holdings plc ("Laura Ashley") continued to report encouraging growth in its sales and margins. For its six month period ended 28 July 2007, Laura Ashley recorded profit before tax of £6.4 million (RM44.1 million), a 113% growth from £3.0 million (RM20.1 million) in its previous financial year corresponding period. Its sales grew by 6.9% to £113.9 million (RM784.2 million), primarily due to increased UK sales in almost all categories. The company has reported an increase of 4.5% in total UK retail sales in its current year's trading for the 32 weeks to 8 September 2007. Laura Ashley has declared two interim dividends totalling 1.0 pence per share (20% of nominal value) which were paid on 12 October 2007 and 15 February 2008. </t>
  </si>
  <si>
    <t xml:space="preserve">The Group recorded revenue of RM278.9 million and profit before tax of RM42.0 million for the current quarter compared to revenue of RM220.6 million and profit before tax of RM4.1 million in the preceding quarter. The higher revenue and profit in the current quarter was mainly due to better results achieved by the Group’s retailing division. </t>
  </si>
  <si>
    <t xml:space="preserve">On 31 October 2006, Libertyray (M) Sdn Bhd ("LMSB"), a wholly-owned subsidiary of MUI, entered into a conditional share sale agreement with Pan Malaysian Industries Berhad ("PMI") and Excelton Sdn Bhd, a wholly-owned subsidiary of PMI, for the acquisition of 113,751,983 ordinary shares of RM1.00 each representating approximately 91.06% equity interest of MJB for a total purchase consideration of RM273.0 million ("Acquisition"). The Securities Commission (Equity Compliance Unit) vide its letter dated 16 May 2007, expressed no objection to the Acquisition. PMI obtained approval from the Securities Commission ("SC") vide SC's letter dated 14 May 2007 for the disposal of the MJB shares. The Acquisition was approved by the shareholders of MUI and PMI at their respective extraordinary general meetings held on 3 August 2007 and was subsequently completed on 14 August 2007. </t>
  </si>
  <si>
    <t>Pursuant to the Acquisition and in compliance with the Malaysian Code on Take-Overs And Mergers, 1998 ("Code"), LMSB extended a mandatory unconditional offer for the remaining 11,169,017 shares in MJB not already owned by LMSB and / or MUI at a cash offer price of RM2.40 per offer share ("Offer"). At the close of the Offer on 19 October 2007, acceptances for 2,710,150 MJB shares representing 2.17% equity interest of MJB were received.</t>
  </si>
  <si>
    <t>On 30 October 2007, LMSB despatched to the remaining holders of the MJB shares who have not accepted the Offer, a notice under Subsection (1) of Section 34A of the Securities Commission Act, 1993 ("SCA") and in the manner prescribed under the Code where any such holders of the MJB shares may give notice to LMSB that he requires LMSB to acquire his MJB shares not later than 5.00 p.m. on 30 January 2008. As at 30 January 2008, 1,581,500 MJB Shares representing 1.27% equity interest of MJB were acquired by LMSB pursuant to Section 34A of the SCA and the total held by LMSB was 118,043,633 MJB Shares representing 94.5% equity interest of MJB.</t>
  </si>
  <si>
    <t>On 3 August 2007, MPB announced a proposed share capital reduction pursuant to Section 64(1) of the Companies Act, 1965 (the "Act") involving the cancellation of RM0.30 of par value of each existing ordinary share of RM0.50 each of MPB in issue and a proposed reduction of its share premium account of up to RM164.1 million pursuant to Section 64(1) and 60(2) of the Act (collectively, the "Capital Reconstruction"). Upon the completion of its Capital Reconstruction, MPB's existing issued and paid-up share capital would be reduced from RM382.0 million to approximately RM152.8 million. The Capital Reconstruction was approved by MPB's shareholders at an extraordinary general meeting held on 28 September 2007. The High Court of Malaya ("Court") has on 18 December 2007 granted an order ("Order") approving the Capital Reconstruction. The Order was lodged with the Companies Commission of Malaysia on 26 December 2007 and the Capital Reconstruction was effected accordingly.</t>
  </si>
  <si>
    <t>On 14 September 2007, MPB announced the proposed sale of 385,000 ordinary shares of RM1.00 each representing the entire issued and paid-up capital of its wholly owned subsidiary, Two Holdings Sdn Bhd, to PMI for a cash consideration of RM9.3 million. The proposal is subject to approvals to be obtained by PMI from the SC and from its shareholders at a general meeting to be convened.</t>
  </si>
  <si>
    <t>On 28 June 2007, the administrators, PMC and other parties executed a deed of company arrangement ("Deed") prepared in accordance with the provision of Part 5.3A of the Act and containing the terms specified in the creditors' resolution further to the creditors' meeting convened by the administrators on 12 June 2007. Pursuant to the terms of the Deed, a sum of A$2.0 million (equivalent to approximately RM5.9 million) was paid by PMRI Investments (Singapore) Pte Ltd, a subsidiary of PMC, to the administrators in full and final satisfaction of any and all obligations of PMC and the directors of NFL to NFL and to the creditors of NFL.</t>
  </si>
  <si>
    <t>In view of the above, the assets and liabilities of NFL were deconsolidated from the Consolidated Financial Statements of the Group with effect from 7 May 2007.</t>
  </si>
  <si>
    <t>On 14 September 2007, PM Holdings announced the proposed disposal of a 15-storey purpose built office building located at No.2, Jalan Changkat Ceylon, 50200 Kuala Lumpur to PMI for a cash consideration of RM39.0 million ("Proposed Disposal").</t>
  </si>
  <si>
    <t>The tax provision of the Group for the financial period ended 31 December 2007 is mainly due to taxable profits of certain subsidiaries and the absence of group relief on losses incurred by other subsidiaries.</t>
  </si>
  <si>
    <t>Total investments in quoted securities by the Group as at 31 December 2007, other than those by the insurance subsidiary, are as follows:-</t>
  </si>
  <si>
    <t>Total Group borrowings as at 31 December 2007 are as follows:-</t>
  </si>
  <si>
    <t>Foreign borrowings in Ringgit equivalent as at 31 December 2007 included in (a) above are as follows:-</t>
  </si>
  <si>
    <t>No dividend has been declared by the Board for the financial period ended 31 December 2007 (31 December 2006 : Nil).</t>
  </si>
  <si>
    <t>Subsidiary companies of Pan Malaysia Corporation Berhad</t>
  </si>
  <si>
    <t>Megafine Nominees (Asing) Sdn Bhd</t>
  </si>
  <si>
    <t>Chalpillar (M) Sdn Bhd</t>
  </si>
  <si>
    <t>Cherubim Nominees (Tempatan) Sdn Bhd</t>
  </si>
  <si>
    <t>Faith Nominees (Tempatan) Sdn Bhd</t>
  </si>
  <si>
    <t>Ultipac Sdn Bhd</t>
  </si>
  <si>
    <t>Changes in share of results by minority</t>
  </si>
  <si>
    <t>interests</t>
  </si>
  <si>
    <t>Net bank balances disposed of on disposal of subsidiary companies</t>
  </si>
  <si>
    <t>There is no new material litigation involving the Group since the date of the last interim financial report. For reference purposes, the material litigation of the Group as at the date of this report is as follows:-</t>
  </si>
  <si>
    <t xml:space="preserve">The results of the food and confectionery division in Malaysia and Hong Kong were within expectations amidst higher input costs and stiff competition. </t>
  </si>
  <si>
    <t>Weighted average number of ordinary shares</t>
  </si>
  <si>
    <t>in issue ('000)</t>
  </si>
  <si>
    <t>The retailing operations in United Kingdom normally record better sales in the fourth quarter of the financial year due to the Christmas season.  Similarly, the retail operations in Malaysia have seasonal peaks in tandem with the various festive seasons and during sales promotions;</t>
  </si>
  <si>
    <t>The food and confectionery operations in Malaysia, Singapore and Hong Kong normally record better sales during the various festive seasons.</t>
  </si>
  <si>
    <r>
      <t xml:space="preserve">  * </t>
    </r>
    <r>
      <rPr>
        <i/>
        <sz val="8"/>
        <rFont val="Arial"/>
        <family val="2"/>
      </rPr>
      <t>Includes estimated results in an associated company</t>
    </r>
  </si>
  <si>
    <t>Acquisition of Subsidiary</t>
  </si>
  <si>
    <t>On 7 May 2007, the Board of Directors of NFL, Australia had appointed Ms. Robin Erskine and Mr. Peter Goodin of Brooke Bird &amp; Co, Chartered Accountants, as voluntary administrators under the Australian Corporations Act 2001 ("the Act"). Upon appointment, the administratiors took control of the affairs of NFL and the powers of the directors of NFL were suspended.</t>
  </si>
  <si>
    <t>In accordance with the scheme of arrangement of PM Holdings, the indebtedness of the class of creditors referred to as the secured creditors and unsecured guarantee creditors were settled by issuance of new ordinary shares of RM1.00 each in PM Holdings ("New Shares") at par on a Ringgit-to-Ringgit basis. Also, in accordance with the scheme, MUI and a subsidiary, Loyal Design Sdn Bhd ("LDSB"), have on 27 December 1999 entered into put option agreements with the said creditors whereby MUI and LDSB granted put options to buy these New Shares at a maximum price of RM1.00 per share. These New Shares were issued on 29 December 1999. Currently, LDSB has outstanding put options on 25,997,943 New Shares.</t>
  </si>
  <si>
    <t>MJB has contributed the following results to the Group for the current financial period:-</t>
  </si>
  <si>
    <t>From date of acquisition</t>
  </si>
  <si>
    <t>The fair value of assets and liabilities and cashflow arising from the acquisition of MJB are as follows:-</t>
  </si>
  <si>
    <t>At date of acquisition</t>
  </si>
  <si>
    <t>Less : Cash and cash equivalents of MJB</t>
  </si>
  <si>
    <t>B.</t>
  </si>
  <si>
    <t>A.</t>
  </si>
  <si>
    <t>Malayan United Industries Berhad ("MUI")</t>
  </si>
  <si>
    <t>Pan Malaysia Holdings Berhad ("PM Holdings")</t>
  </si>
  <si>
    <t>The Proposed Disposal is subject to the approvals of the shareholders of PM Holdings at a general meeting to be convened and from other relevant authorities or parties, if required. The Proposed Disposal is also subject to approvals to be obtained by PMI from the SC and from its shareholders at a general meeting to be convened.</t>
  </si>
  <si>
    <t>Investment properties</t>
  </si>
  <si>
    <t>Investments</t>
  </si>
  <si>
    <t>Deferred tax assets</t>
  </si>
  <si>
    <t>Goodwill</t>
  </si>
  <si>
    <t>Inventories</t>
  </si>
  <si>
    <t>Trade and other receivables</t>
  </si>
  <si>
    <t>Trade and other payables</t>
  </si>
  <si>
    <t>Tax liabilities</t>
  </si>
  <si>
    <t>Total net assets</t>
  </si>
  <si>
    <t>Group's share of net assets</t>
  </si>
  <si>
    <t>Goodwill arising on acquisition</t>
  </si>
  <si>
    <t>Less : Minority interest</t>
  </si>
  <si>
    <t>Deferred tax liabilities</t>
  </si>
  <si>
    <t xml:space="preserve">The adoption of the revised FRS 117 has resulted in a change in the accounting policy relating to the classification of leasehold land. The up-front payments made for the leasehold land represent prepaid lease payments and are amortised on a straight-line basis over the lease term. Prior to 1 January 2007, leasehold land was classified as property, plant and equipment and was stated at cost less accumulated depreciation and impairment losses, if any. </t>
  </si>
  <si>
    <t>Previously</t>
  </si>
  <si>
    <t>stated</t>
  </si>
  <si>
    <t>Restated</t>
  </si>
  <si>
    <t>Property, plant and equipment</t>
  </si>
  <si>
    <t>The interim financial report of the Group is unaudited and has been prepared in accordance with FRS 134 "Interim Financial Reporting". The Interim Financial Report should be read in conjuction with the audited financial statements of the Group for the financial year ended 31 December 2006.</t>
  </si>
  <si>
    <t>FRS 117</t>
  </si>
  <si>
    <t>Leases</t>
  </si>
  <si>
    <t>FRS 124</t>
  </si>
  <si>
    <t>Related Party Disclosures</t>
  </si>
  <si>
    <t>The auditors' report on the financial statements for the financial year ended 31 December 2006 was not qualified.</t>
  </si>
  <si>
    <t>Subsidiary companies of the Company</t>
  </si>
  <si>
    <t>Malayan United Nominess (Asing) Sdn Bhd</t>
  </si>
  <si>
    <t>Malayan United Trading Sdn Bhd</t>
  </si>
  <si>
    <t>MUI Property Management Sdn Bhd</t>
  </si>
  <si>
    <t>Megah Nominees (Tempatan) Sdn Bhd</t>
  </si>
  <si>
    <t>MUI Security Services Sdn Bhd</t>
  </si>
  <si>
    <t>Vista Hotels Sdn Bhd</t>
  </si>
  <si>
    <t>Subsidiary companies of MUI Properties Berhad</t>
  </si>
  <si>
    <t>Bashan Sdn Bhd</t>
  </si>
  <si>
    <t>Dondang Sayang Holdings Sdn Bhd</t>
  </si>
  <si>
    <t>Green Nominees (Tempatan) Sdn Bhd</t>
  </si>
  <si>
    <t>MUI Resorts Sdn Bhd</t>
  </si>
  <si>
    <t>MUR Sdn Bhd</t>
  </si>
  <si>
    <t>MUP Sdn Bhd</t>
  </si>
  <si>
    <t>Pistole Holdings Sdn Bhd</t>
  </si>
  <si>
    <t>Equity holders of the Company</t>
  </si>
  <si>
    <t xml:space="preserve">     Reserves for unearned premium</t>
  </si>
  <si>
    <t xml:space="preserve">     Bank borrowings</t>
  </si>
  <si>
    <t>At 1 January 2007</t>
  </si>
  <si>
    <t>Effect of changes in tax rate</t>
  </si>
  <si>
    <t>Provision for contingent liabilities</t>
  </si>
  <si>
    <t xml:space="preserve">     Investments</t>
  </si>
  <si>
    <t xml:space="preserve">     Short term investments</t>
  </si>
  <si>
    <t>-</t>
  </si>
  <si>
    <t>Inventories written down</t>
  </si>
  <si>
    <t>ASSETS</t>
  </si>
  <si>
    <t>Non-Current Assets</t>
  </si>
  <si>
    <t xml:space="preserve">     Investments in associates</t>
  </si>
  <si>
    <t xml:space="preserve">     Land held for property development</t>
  </si>
  <si>
    <t xml:space="preserve">     Deferred tax assets</t>
  </si>
  <si>
    <t>TOTAL ASSETS</t>
  </si>
  <si>
    <t>EQUITY AND LIABILITIES</t>
  </si>
  <si>
    <t xml:space="preserve">     ICULS</t>
  </si>
  <si>
    <t>Non-Current Liabilities</t>
  </si>
  <si>
    <t>At 1 January 2006</t>
  </si>
  <si>
    <t>Attributable to:</t>
  </si>
  <si>
    <t>Minority</t>
  </si>
  <si>
    <t xml:space="preserve">     Tax liabilities</t>
  </si>
  <si>
    <t xml:space="preserve">     Property development costs</t>
  </si>
  <si>
    <t xml:space="preserve">Net Assets Per Share Attributable to </t>
  </si>
  <si>
    <t>Share buyback by subsidiaries</t>
  </si>
  <si>
    <t>Company Secretary</t>
  </si>
  <si>
    <t>There were no significant changes in estimates of the amounts reported in prior financial years which have a material effect in the current financial period.</t>
  </si>
  <si>
    <t>US Dollars</t>
  </si>
  <si>
    <t xml:space="preserve">Auditors' Report </t>
  </si>
  <si>
    <t>The foreign borrowings above are taken by the foreign subsidiaries of the Group.</t>
  </si>
  <si>
    <t xml:space="preserve">     Provisions</t>
  </si>
  <si>
    <t>Retailing</t>
  </si>
  <si>
    <t xml:space="preserve">Profit/(Loss) before </t>
  </si>
  <si>
    <t xml:space="preserve">  taxation</t>
  </si>
  <si>
    <t>Net adjustments</t>
  </si>
  <si>
    <t xml:space="preserve">INTERIM FINANCIAL REPORT </t>
  </si>
  <si>
    <t>Deferred taxation</t>
  </si>
  <si>
    <t>MALAYAN UNITED INDUSTRIES BERHAD</t>
  </si>
  <si>
    <t>Revenue</t>
  </si>
  <si>
    <t>Finance cost</t>
  </si>
  <si>
    <t>associated companies</t>
  </si>
  <si>
    <t>Exceptional items</t>
  </si>
  <si>
    <t>Property, Plant and Equipment</t>
  </si>
  <si>
    <t>Current Assets</t>
  </si>
  <si>
    <t xml:space="preserve">     Inventories</t>
  </si>
  <si>
    <t xml:space="preserve">     Tax recoverable</t>
  </si>
  <si>
    <t xml:space="preserve">     Deposits, bank balances and cash</t>
  </si>
  <si>
    <t>Current Liabilities</t>
  </si>
  <si>
    <t>Reserves</t>
  </si>
  <si>
    <t>Minority Interests</t>
  </si>
  <si>
    <t>Long Term Borrowings</t>
  </si>
  <si>
    <t>RM'000</t>
  </si>
  <si>
    <t>Taxation</t>
  </si>
  <si>
    <t>Taxation comprises:-</t>
  </si>
  <si>
    <t>Quoted Securities</t>
  </si>
  <si>
    <t>(a)</t>
  </si>
  <si>
    <t>(b)</t>
  </si>
  <si>
    <t>At cost</t>
  </si>
  <si>
    <t>At book value</t>
  </si>
  <si>
    <t>Market value</t>
  </si>
  <si>
    <t>Changes in the Composition of the Group</t>
  </si>
  <si>
    <t>(c)</t>
  </si>
  <si>
    <t>Status of Corporate Proposals</t>
  </si>
  <si>
    <t>Issuances or Repayments of Debts and Equity Securities</t>
  </si>
  <si>
    <t xml:space="preserve">Group Borrowings </t>
  </si>
  <si>
    <t xml:space="preserve">     RM'000</t>
  </si>
  <si>
    <t xml:space="preserve"> - Secured</t>
  </si>
  <si>
    <t xml:space="preserve"> - Unsecured</t>
  </si>
  <si>
    <t>Total</t>
  </si>
  <si>
    <t>Short Term Borrowings</t>
  </si>
  <si>
    <t>Currency</t>
  </si>
  <si>
    <t xml:space="preserve">    RM'000</t>
  </si>
  <si>
    <t>Australian Dollars</t>
  </si>
  <si>
    <t>Sterling Pounds</t>
  </si>
  <si>
    <t>Hong Kong Dollars</t>
  </si>
  <si>
    <t>Singapore Dollars</t>
  </si>
  <si>
    <t>Off Balance Sheet Financial Instruments</t>
  </si>
  <si>
    <t>Material Litigation</t>
  </si>
  <si>
    <t>Material Changes in the Quarterly Results Compared to the Results of the Preceding Quarter</t>
  </si>
  <si>
    <t>Review of Performance of the Company and its Principal Subsidiaries</t>
  </si>
  <si>
    <t>Seasonal or Cyclical Factors</t>
  </si>
  <si>
    <t>Variance of Actual Profit from Forecast Profit</t>
  </si>
  <si>
    <t>Dividend</t>
  </si>
  <si>
    <t>On behalf of the Board</t>
  </si>
  <si>
    <t>N/A</t>
  </si>
  <si>
    <t>(i)</t>
  </si>
  <si>
    <t>Distributable</t>
  </si>
  <si>
    <t>Share</t>
  </si>
  <si>
    <t>Capital</t>
  </si>
  <si>
    <t>Accumulated</t>
  </si>
  <si>
    <t>Losses</t>
  </si>
  <si>
    <t>Group's share of post-</t>
  </si>
  <si>
    <t>acquisition reserves of</t>
  </si>
  <si>
    <t>Difference on translation of</t>
  </si>
  <si>
    <t>net assets of overseas</t>
  </si>
  <si>
    <t>subsidiary and associated</t>
  </si>
  <si>
    <t>companies</t>
  </si>
  <si>
    <t>CONDENSED CONSOLIDATED CASH FLOW STATEMENT</t>
  </si>
  <si>
    <t>As previously reported</t>
  </si>
  <si>
    <t>Effects of exchange rate changes</t>
  </si>
  <si>
    <t xml:space="preserve">    on cash and cash equivalents</t>
  </si>
  <si>
    <t>Basis of preparation</t>
  </si>
  <si>
    <t>Hotels</t>
  </si>
  <si>
    <t>Segment Information</t>
  </si>
  <si>
    <t>Property</t>
  </si>
  <si>
    <t>Dividend Paid</t>
  </si>
  <si>
    <t>Capital Commitments</t>
  </si>
  <si>
    <t xml:space="preserve">     Trade and other receivables</t>
  </si>
  <si>
    <t xml:space="preserve">     Government securities and bonds</t>
  </si>
  <si>
    <t xml:space="preserve">     Trade and other payables</t>
  </si>
  <si>
    <t>Cash Flows From Operating Activities</t>
  </si>
  <si>
    <t>Proceeds from disposal of investments</t>
  </si>
  <si>
    <t>Proceeds from disposal of property, plant and equipment</t>
  </si>
  <si>
    <t>Dividends received</t>
  </si>
  <si>
    <t>Cash Flows From Investing Activities</t>
  </si>
  <si>
    <t>Cash Flows From Financing Activities</t>
  </si>
  <si>
    <t>Interest income</t>
  </si>
  <si>
    <t>Minority interests</t>
  </si>
  <si>
    <t>CONDENSED CONSOLIDATED BALANCE SHEET</t>
  </si>
  <si>
    <t>CONDENSED CONSOLIDATED STATEMENT OF CHANGES IN EQUITY</t>
  </si>
  <si>
    <t xml:space="preserve">Non- </t>
  </si>
  <si>
    <t>Net change in working capital</t>
  </si>
  <si>
    <t>Financial</t>
  </si>
  <si>
    <t xml:space="preserve">Travel &amp; </t>
  </si>
  <si>
    <t xml:space="preserve">Investment </t>
  </si>
  <si>
    <t>Confectionery</t>
  </si>
  <si>
    <t>Services</t>
  </si>
  <si>
    <t>Tourism</t>
  </si>
  <si>
    <t xml:space="preserve">REVENUE </t>
  </si>
  <si>
    <t>RESULTS</t>
  </si>
  <si>
    <t>Finance costs</t>
  </si>
  <si>
    <t>Events Subsequent to the End of the Interim Reporting Period</t>
  </si>
  <si>
    <t>Share of results of</t>
  </si>
  <si>
    <t>Company No: 3809-W</t>
  </si>
  <si>
    <t>(Incorporated in Malaysia)</t>
  </si>
  <si>
    <t>NOTES TO THE INTERIM FINANCIAL REPORT</t>
  </si>
  <si>
    <t>Holding</t>
  </si>
  <si>
    <t>Current taxation</t>
  </si>
  <si>
    <t>- foreign</t>
  </si>
  <si>
    <t>- Malaysia</t>
  </si>
  <si>
    <t>N/A - Not applicable</t>
  </si>
  <si>
    <t>The Group's businesses where seasonal or cyclical factors, other than economic factors, would have some effects on operations are as follows:-</t>
  </si>
  <si>
    <t>Not applicable.</t>
  </si>
  <si>
    <t>Changes in estimates</t>
  </si>
  <si>
    <t>(The figures are unaudited)</t>
  </si>
  <si>
    <t>Net</t>
  </si>
  <si>
    <t>Share of  results of associated companies</t>
  </si>
  <si>
    <t>Other than the above, the Group does not have any material financial instruments with off balance sheet risk as at the date of this report.</t>
  </si>
  <si>
    <t>As restated</t>
  </si>
  <si>
    <t xml:space="preserve">  associated companies</t>
  </si>
  <si>
    <t>Segment results</t>
  </si>
  <si>
    <t>Gross revenue</t>
  </si>
  <si>
    <t>Inter-segment revenue</t>
  </si>
  <si>
    <t>Less: Allowance for diminution in value</t>
  </si>
  <si>
    <t>Purchase of investments</t>
  </si>
  <si>
    <t>Pan Malaysia Corporation Berhad ("PMC")</t>
  </si>
  <si>
    <t xml:space="preserve">Cash and cash equivalents at 1 January </t>
  </si>
  <si>
    <t>NOTES PER BURSA SECURITIES LISTING REQUIREMENTS</t>
  </si>
  <si>
    <t>ICULS</t>
  </si>
  <si>
    <t>Purchase of property, plant and equipment</t>
  </si>
  <si>
    <t>Total purchases</t>
  </si>
  <si>
    <t xml:space="preserve">(ii) </t>
  </si>
  <si>
    <t>Total disposals</t>
  </si>
  <si>
    <t>ICULS refers to Class A1 and Class A2, 8-year Irredeemable Convertible Unsecured Loan Stocks stated net of discount.</t>
  </si>
  <si>
    <t>ICULS refers to Class A1 and Class A2, 8-year Irredeemable Convertible Unsecured Loan Stocks stated net of discount</t>
  </si>
  <si>
    <t>Share buy back by subsidiaries</t>
  </si>
  <si>
    <t>Leong Park Yip</t>
  </si>
  <si>
    <t>The hotel operations in United Kingdom normally will experience low trading after Christmas, New Year and Easter due to the after effects of the holiday seasons. Additionally, winter periods will also experience a decline in trading; and</t>
  </si>
  <si>
    <t>Net expense recognised directly</t>
  </si>
  <si>
    <t>in equity</t>
  </si>
  <si>
    <t>Less: Group's share of associated companies' revenue</t>
  </si>
  <si>
    <t>Equity</t>
  </si>
  <si>
    <t>Total Equity</t>
  </si>
  <si>
    <t>Total Liabilities</t>
  </si>
  <si>
    <t>TOTAL EQUITY AND LIABILITIES</t>
  </si>
  <si>
    <t xml:space="preserve">     Property, plant and equipment </t>
  </si>
  <si>
    <t xml:space="preserve">     Goodwill on consolidation </t>
  </si>
  <si>
    <t xml:space="preserve">Assets Classified As Held For Sale </t>
  </si>
  <si>
    <t xml:space="preserve">     Reserves </t>
  </si>
  <si>
    <t>Interests</t>
  </si>
  <si>
    <t>Contracted but not provided for</t>
  </si>
  <si>
    <t xml:space="preserve">Authorised but not contracted for </t>
  </si>
  <si>
    <t>Contingent Liabilities</t>
  </si>
  <si>
    <t>There are no material contingent liabilities as at the date of this report.</t>
  </si>
  <si>
    <t>Prospects for Current Financial Year</t>
  </si>
  <si>
    <t>Sale of Investments and/or Properties</t>
  </si>
  <si>
    <t>equipment</t>
  </si>
  <si>
    <t>Operating profit before working capital changes</t>
  </si>
  <si>
    <t>The valuations of land and buildings have been brought forward without amendment from the previous annual report.</t>
  </si>
  <si>
    <t xml:space="preserve">     Investment properties</t>
  </si>
  <si>
    <t>CONDENSED CONSOLIDATED INCOME STATEMENT</t>
  </si>
  <si>
    <t>Cost of sales</t>
  </si>
  <si>
    <t>Gross profit</t>
  </si>
  <si>
    <t>Distribution costs</t>
  </si>
  <si>
    <t>Other income</t>
  </si>
  <si>
    <t>Other expenses</t>
  </si>
  <si>
    <t>Administrative expenses</t>
  </si>
  <si>
    <t>Prepaid land lease payments</t>
  </si>
  <si>
    <t xml:space="preserve">     Prepaid land lease payments</t>
  </si>
  <si>
    <t>The accounting policies, methods of computation and basis of consolidation adopted by the Group in this interim financial report are consistent with those of the audited financial statements for the financial year ended 31 December 2006 except for the adoption of the following revised Financial Reporting Standards ("FRS") which are relevant to the Group effective for financial period beginning 1 October 2006:-</t>
  </si>
  <si>
    <t>equity holders of the Company:-</t>
  </si>
  <si>
    <t>Basic</t>
  </si>
  <si>
    <t>Fully diluted</t>
  </si>
  <si>
    <t>Sen</t>
  </si>
  <si>
    <t xml:space="preserve">Equity Attributable To Equity Holders Of The Company </t>
  </si>
  <si>
    <t>Equity Holders of The Company</t>
  </si>
  <si>
    <t>RM</t>
  </si>
  <si>
    <t>Attributable to Equity Holders of the Company</t>
  </si>
  <si>
    <t>At 31 December 2006</t>
  </si>
  <si>
    <t>Gain on disposal of investments</t>
  </si>
  <si>
    <t>Total gain on disposals (net)</t>
  </si>
  <si>
    <t xml:space="preserve">A suit was filed on 17 May 1996, in the High Court of Kuala Lumpur by LDSB against PM Holdings and all its then former directors for breach of directors' duties in conducting the affairs of PM Holdings during the period involved with the takeover offer by the Company for PM Holdings.  The suit also sought to declare, inter alia, that various options granted by PM Holdings under the PM Holdings' Executive Share Option Scheme ("ESOS") were void. The parties to the suit had agreed to effect a full and final settlement by way of a compromise and a consent order was recorded on 12 January 2006, where upon LDSB discountinued its claim against PM Holdings and all its former directors. </t>
  </si>
  <si>
    <t>Effects of adopting FRS 3</t>
  </si>
  <si>
    <t>Profit for the financial period</t>
  </si>
  <si>
    <t xml:space="preserve">Acquisition of additional interest </t>
  </si>
  <si>
    <t>in subsidiaries</t>
  </si>
  <si>
    <t>Purchase of government bonds and securities</t>
  </si>
  <si>
    <t>Dividends paid to minority shareholders of subsidiaries</t>
  </si>
  <si>
    <t>doubtful debts</t>
  </si>
  <si>
    <t>MUI Properties Berhad ("MPB")</t>
  </si>
  <si>
    <t xml:space="preserve"> Profit / (Loss) before taxation</t>
  </si>
  <si>
    <t>Dividend paid to minority interests</t>
  </si>
  <si>
    <t>not consolidated</t>
  </si>
  <si>
    <t>Deconsolidation of subsidiary company</t>
  </si>
  <si>
    <t>Loss for the financial period</t>
  </si>
  <si>
    <t>Bank overdraft net of bank balances and cash of a subsidiary</t>
  </si>
  <si>
    <t>(Loss) / Gain on disposal of property, plant and</t>
  </si>
  <si>
    <t>Surplus arising from deconsolidation</t>
  </si>
  <si>
    <t>of a subsidiary</t>
  </si>
  <si>
    <t>Net increase / (decrease) in cash and cash equivalents</t>
  </si>
  <si>
    <t>The Group has applied the change in accounting policy in respect of leasehold land in accordance with the transitional provisions of FRS 117 and the following comparative figures as at 31 December 2006 have been restated:-</t>
  </si>
  <si>
    <t>Utilisation of cash deposits in sinking funds</t>
  </si>
  <si>
    <t>Proceeds from disposal of government bonds and securities</t>
  </si>
  <si>
    <t>Loss on disposal of associated company</t>
  </si>
  <si>
    <t>Acquisition of subsidiary company</t>
  </si>
  <si>
    <t>Writeback of allowance / (Allowance) for</t>
  </si>
  <si>
    <t>(ii)</t>
  </si>
  <si>
    <t>(d)</t>
  </si>
  <si>
    <t>Other than the above, the Group has not announced any corporate proposals which have not been completed as at the date of this report.</t>
  </si>
  <si>
    <t>Cash and cash equivalents</t>
  </si>
  <si>
    <t>Total purchase consideration satisfied by cash</t>
  </si>
  <si>
    <t>Cash outflow on acquisition</t>
  </si>
  <si>
    <t>The Condensed Consolidated Income Statement should be read in conjunction with the Annual Financial Report for the financial year ended 31 December 2006 and the accompanying explanatory notes attached to the interim financial statements.</t>
  </si>
  <si>
    <t>The Condensed Consolidated Balance Sheet should be read in conjunction with the Annual Financial Report for the financial year ended 31 December 2006 and the accompanying explanatory notes attached to the interim financial statements.</t>
  </si>
  <si>
    <t>The Condensed Consolidated Statement Of Changes In Equity should be read in conjunction with the Annual Financial Report for the financial year ended 31 December 2006 and the accompanying explanatory notes attached to the interim financial statements.</t>
  </si>
  <si>
    <t>The Condensed Consolidated Cash Flow Statement should be read in conjunction with the Annual Financial Report for the financial year ended 31 December 2006 and the accompanying explanatory notes attached to the interim financial statements.</t>
  </si>
  <si>
    <t>Changes in stake of an associated</t>
  </si>
  <si>
    <t>company</t>
  </si>
  <si>
    <t>The adoption of revised FRS 124 does not have any significant financial impact on the Group.</t>
  </si>
  <si>
    <t>Unusual Items Affecting Assets, Liabilities, Equity, Net Income or Cash Flows</t>
  </si>
  <si>
    <t>During the financial period, the following dormant / inactive subsidiary companies were placed under members' or creditors' voluntary winding up:-</t>
  </si>
  <si>
    <t xml:space="preserve">MJB was acquired as a subsidiary on 14 August 2007. The company is involved in operating department stores and specialty stores, property investment and investment holding. </t>
  </si>
  <si>
    <t>CSB-Canada Trading Ltd (dissolved on 26 July 2007)</t>
  </si>
  <si>
    <t xml:space="preserve">     Share capital</t>
  </si>
  <si>
    <t>Food &amp;</t>
  </si>
  <si>
    <t>Exceptional items (refer Note A5)</t>
  </si>
  <si>
    <t xml:space="preserve">Repayment of bank borrowings </t>
  </si>
  <si>
    <t xml:space="preserve">Proceeds from bank borrowings </t>
  </si>
  <si>
    <t>Net cash (used in) / from investing activities</t>
  </si>
  <si>
    <t>Net cash from / (used in) operating activities</t>
  </si>
  <si>
    <t>Net cash from / (used in) financing activities</t>
  </si>
  <si>
    <t>Acquisition of subsidiary (refer to Note A12)</t>
  </si>
  <si>
    <t>FOURTH QUARTER ENDED 31 DECEMBER 2007</t>
  </si>
  <si>
    <t xml:space="preserve"> FOR THE FINANCIAL PERIOD ENDED 31 DECEMBER 2007</t>
  </si>
  <si>
    <t>CUMULATIVE 12 MONTHS</t>
  </si>
  <si>
    <t>FOURTH QUARTER</t>
  </si>
  <si>
    <t>AT 31 DECEMBER 2007</t>
  </si>
  <si>
    <t>31.12.2007</t>
  </si>
  <si>
    <t xml:space="preserve"> At 31 December 2007</t>
  </si>
  <si>
    <t>Cash and cash equivalents at 31 December</t>
  </si>
  <si>
    <t>There were no items affecting assets, liabilities, equity, net income or cash flows that are unusual because of their nature, size or incidence in the financial period ended 31 December 2007 other than the exceptional items as follows:-</t>
  </si>
  <si>
    <t>There were no issuances or repayments of debt and equity securities, share buy-backs, share cancellations, shares held as treasury shares and resale of treasury shares by the Company for the financial period ended 31 December 2007.</t>
  </si>
  <si>
    <t>The analysis of the Group's operations for the financial period ended 31 December 2007 is as follows:-</t>
  </si>
  <si>
    <t>There are no material events subsequent to the end of the financial period ended 31 December 2007 that have not been reflected in the financial statements for the said period as at the date of this report.</t>
  </si>
  <si>
    <t>Other than the above, there were no changes in the composition of the Group during the financial period ended 31 December 2007.</t>
  </si>
  <si>
    <t>As at 31 December 2007, the Group has commitments in respect of capital expenditure as follows:-</t>
  </si>
  <si>
    <t>Total purchases and disposals of quoted securities of the Group for the financial period ended 31 December 2007, other than those of the insurance subsidiary, are as follows:-</t>
  </si>
  <si>
    <t xml:space="preserve">There were no gains on sale of investments and/or properties for the financial period ended 31 December 2007 other than as disclosed in Note A5. </t>
  </si>
  <si>
    <t>Date:  27 February 2008</t>
  </si>
  <si>
    <t>Gain in foreign exchange</t>
  </si>
  <si>
    <t>diminution in value of investments</t>
  </si>
  <si>
    <t>Negative goodwill recognised</t>
  </si>
  <si>
    <t>Reversal of impairment on non-current assets</t>
  </si>
  <si>
    <t>held for sale</t>
  </si>
  <si>
    <t>Gain on disposal of investments in subsidiary</t>
  </si>
  <si>
    <t>goodwill</t>
  </si>
  <si>
    <t>property, plant and equipment</t>
  </si>
  <si>
    <t>investments in associated companies</t>
  </si>
  <si>
    <t>Tax income / (expense)</t>
  </si>
  <si>
    <t xml:space="preserve"> Profit / (Loss) for the financial period</t>
  </si>
  <si>
    <t>Profit / (Loss) before taxation</t>
  </si>
  <si>
    <t>A1</t>
  </si>
  <si>
    <t>A2</t>
  </si>
  <si>
    <t>A3</t>
  </si>
  <si>
    <t>A4</t>
  </si>
  <si>
    <t>A5</t>
  </si>
  <si>
    <t>Adjustments</t>
  </si>
  <si>
    <t>A6</t>
  </si>
  <si>
    <t>A7</t>
  </si>
  <si>
    <t>No dividend was paid by the Company during the financial period ended 31 December 2007 (31 December 2006 : Nil).</t>
  </si>
  <si>
    <t>A8</t>
  </si>
  <si>
    <t>A9</t>
  </si>
  <si>
    <t>A10</t>
  </si>
  <si>
    <t>A11</t>
  </si>
  <si>
    <t>From 14 August 2007 to 31 December 2007, Libertyray (M) Sdn Bhd, a wholly-owned subsidiary, has acquired and paid for 117,450,000 ordinary shares of RM1.00 each representing approximately 94.02% equity interest in Metrojaya Berhad ("MJB") at a total purchase consideration of RM281.9 million. MJB became a subsidiary of the Group with effect from 14 August 2007. Further details of the acquisition of MJB are disclosed in Note B8(a).</t>
  </si>
  <si>
    <t>A12</t>
  </si>
  <si>
    <t>A13</t>
  </si>
  <si>
    <t>A14</t>
  </si>
  <si>
    <t>B1</t>
  </si>
  <si>
    <t>B2</t>
  </si>
  <si>
    <t>B3</t>
  </si>
  <si>
    <t>B4</t>
  </si>
  <si>
    <t>B5</t>
  </si>
  <si>
    <t>B6</t>
  </si>
  <si>
    <t>B7</t>
  </si>
  <si>
    <t>B8</t>
  </si>
  <si>
    <t>Reversal of impairment / (Impairment of) assets</t>
  </si>
  <si>
    <t>to the equity holders of the Company</t>
  </si>
  <si>
    <t>Profit / (Loss) for the financial period attributable</t>
  </si>
  <si>
    <t>Effect of dilution :-</t>
  </si>
  <si>
    <t xml:space="preserve">Irredeemable convertible unsecured </t>
  </si>
  <si>
    <t>loan stocks</t>
  </si>
  <si>
    <t xml:space="preserve">Adjusted weighted average number of </t>
  </si>
  <si>
    <t>ordinary shares in issue and issuable ('000)</t>
  </si>
  <si>
    <t xml:space="preserve"> Earnings / (Loss) per share attributable to </t>
  </si>
  <si>
    <t>directly in equity</t>
  </si>
  <si>
    <t>Net income / (expense) recognised</t>
  </si>
  <si>
    <t>B9</t>
  </si>
  <si>
    <t>B10</t>
  </si>
  <si>
    <t>B11</t>
  </si>
  <si>
    <t>B12</t>
  </si>
  <si>
    <t>B13</t>
  </si>
  <si>
    <t>Under / (Over) provision in respect of prior years</t>
  </si>
  <si>
    <t xml:space="preserve">The Group has returned to profitability with revenue of RM778.2 million and profit before tax of RM28.5 million for the year ended 31 December 2007 compared to revenue of RM744.0 million and loss before tax of RM246.7 million in the previous year corresponding period. The Group's rationalisation exercise and streamlining of its core businesses has yielded positive results with better performances by all the business segments in 2007. </t>
  </si>
  <si>
    <t>The streamlining and rationalisation exercise of the Group, which has been progressing well, has put the Group in a better financial position. With the acquisition of MJB, the retailing division of the Group has been further strengthened and is expected to contribute positively to the revenue and earnings of the Group. Meanwhile, the Group will continue with the rationalisation exercise and streamlining its core businesses to improve earnings. Barring any unforeseen circumstances, the Group expects to have a satisfactory performance for 2008.</t>
  </si>
  <si>
    <t xml:space="preserve">The Group's hotel operations also performed well with a pre-tax profit of RM43.0 million. The UK hotels continue to undergo the Group's assets rationalisation exercise. </t>
  </si>
  <si>
    <t>Metrojaya Berhad ("MJB") which became a subsidiary of the Group on 14 August 2007 also performed well and achieved strong growth in its sales and profitability. In its 9 month financial period ended 31 December 2007, MJB recorded improvement of 12.3% and 45.1% in its sales and pre-tax profit compared to that of its previous year corresponding period. With Laura Ashley and MJB together, the Group's retailing segment recorded a 60% improvement in pre-tax profit from RM21.9 million in the previous year corresponding period to RM35.1 million for this current financial period.</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</si>
</sst>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0."/>
    <numFmt numFmtId="172" formatCode="dd\.mm\.yyyy\ "/>
    <numFmt numFmtId="173" formatCode="_(* #,##0&quot;*&quot;_);_(* \(#,##0\);_(* &quot;-&quot;??_);_(@_)"/>
    <numFmt numFmtId="174" formatCode="&quot; AT&quot;\ dd\ mmmm\ yyyy"/>
    <numFmt numFmtId="175" formatCode="_(* #,##0\ _);_(* \(#,##0\);_(* &quot;-&quot;??_);_(@_)"/>
    <numFmt numFmtId="176" formatCode="&quot; At&quot;\ dd\ mmmm\ yyyy"/>
    <numFmt numFmtId="177" formatCode="&quot;Cash and cash equivalents at&quot;\ dd\ mmmm\ yyyy"/>
    <numFmt numFmtId="178" formatCode="_(* #,##0.0_);_(* \(#,##0.0\);_(* &quot;-&quot;??_);_(@_)"/>
  </numFmts>
  <fonts count="21">
    <font>
      <sz val="10"/>
      <name val="Arial"/>
      <family val="0"/>
    </font>
    <font>
      <b/>
      <sz val="8"/>
      <name val="Arial"/>
      <family val="2"/>
    </font>
    <font>
      <b/>
      <sz val="10"/>
      <name val="Arial"/>
      <family val="2"/>
    </font>
    <font>
      <b/>
      <sz val="9"/>
      <name val="Arial"/>
      <family val="2"/>
    </font>
    <font>
      <b/>
      <sz val="11"/>
      <name val="Arial"/>
      <family val="2"/>
    </font>
    <font>
      <sz val="11"/>
      <name val="Arial"/>
      <family val="2"/>
    </font>
    <font>
      <sz val="9"/>
      <name val="Arial"/>
      <family val="2"/>
    </font>
    <font>
      <sz val="9.5"/>
      <name val="Arial"/>
      <family val="2"/>
    </font>
    <font>
      <sz val="8"/>
      <name val="Arial"/>
      <family val="2"/>
    </font>
    <font>
      <b/>
      <sz val="12"/>
      <name val="Arial"/>
      <family val="2"/>
    </font>
    <font>
      <b/>
      <sz val="9.5"/>
      <name val="Arial"/>
      <family val="2"/>
    </font>
    <font>
      <b/>
      <i/>
      <sz val="10"/>
      <name val="Arial"/>
      <family val="2"/>
    </font>
    <font>
      <b/>
      <u val="single"/>
      <sz val="10"/>
      <name val="Arial"/>
      <family val="2"/>
    </font>
    <font>
      <i/>
      <sz val="10"/>
      <name val="Arial"/>
      <family val="2"/>
    </font>
    <font>
      <i/>
      <sz val="8"/>
      <name val="Arial"/>
      <family val="2"/>
    </font>
    <font>
      <b/>
      <i/>
      <u val="single"/>
      <sz val="10"/>
      <name val="Arial"/>
      <family val="2"/>
    </font>
    <font>
      <sz val="11"/>
      <name val="Times New Roman"/>
      <family val="1"/>
    </font>
    <font>
      <b/>
      <sz val="11"/>
      <name val="Times New Roman"/>
      <family val="1"/>
    </font>
    <font>
      <u val="single"/>
      <sz val="10"/>
      <color indexed="12"/>
      <name val="Arial"/>
      <family val="0"/>
    </font>
    <font>
      <u val="single"/>
      <sz val="10"/>
      <color indexed="36"/>
      <name val="Arial"/>
      <family val="0"/>
    </font>
    <font>
      <i/>
      <sz val="9"/>
      <name val="Arial"/>
      <family val="2"/>
    </font>
  </fonts>
  <fills count="3">
    <fill>
      <patternFill/>
    </fill>
    <fill>
      <patternFill patternType="gray125"/>
    </fill>
    <fill>
      <patternFill patternType="solid">
        <fgColor indexed="9"/>
        <bgColor indexed="64"/>
      </patternFill>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266">
    <xf numFmtId="0" fontId="0" fillId="0" borderId="0" xfId="0" applyAlignment="1">
      <alignment/>
    </xf>
    <xf numFmtId="170" fontId="0" fillId="2" borderId="0" xfId="15" applyNumberFormat="1" applyFont="1" applyFill="1" applyAlignment="1">
      <alignment/>
    </xf>
    <xf numFmtId="49" fontId="5" fillId="2" borderId="0" xfId="15" applyNumberFormat="1" applyFont="1" applyFill="1" applyAlignment="1">
      <alignment/>
    </xf>
    <xf numFmtId="49" fontId="6" fillId="2" borderId="0" xfId="15" applyNumberFormat="1" applyFont="1" applyFill="1" applyAlignment="1">
      <alignment/>
    </xf>
    <xf numFmtId="170" fontId="2" fillId="2" borderId="0" xfId="15" applyNumberFormat="1" applyFont="1" applyFill="1" applyAlignment="1">
      <alignment horizontal="right"/>
    </xf>
    <xf numFmtId="170" fontId="2" fillId="2" borderId="0" xfId="15" applyNumberFormat="1" applyFont="1" applyFill="1" applyBorder="1" applyAlignment="1">
      <alignment horizontal="right"/>
    </xf>
    <xf numFmtId="43" fontId="2" fillId="2" borderId="0" xfId="15" applyFont="1" applyFill="1" applyAlignment="1">
      <alignment horizontal="right"/>
    </xf>
    <xf numFmtId="170" fontId="0" fillId="2" borderId="1" xfId="15" applyNumberFormat="1" applyFont="1" applyFill="1" applyBorder="1" applyAlignment="1">
      <alignment/>
    </xf>
    <xf numFmtId="170" fontId="0" fillId="2" borderId="2" xfId="15" applyNumberFormat="1" applyFont="1" applyFill="1" applyBorder="1" applyAlignment="1">
      <alignment/>
    </xf>
    <xf numFmtId="170" fontId="0" fillId="2" borderId="3" xfId="15" applyNumberFormat="1" applyFont="1" applyFill="1" applyBorder="1" applyAlignment="1">
      <alignment/>
    </xf>
    <xf numFmtId="170" fontId="0" fillId="2" borderId="4" xfId="15" applyNumberFormat="1" applyFont="1" applyFill="1" applyBorder="1" applyAlignment="1">
      <alignment/>
    </xf>
    <xf numFmtId="170" fontId="0" fillId="2" borderId="5" xfId="15" applyNumberFormat="1" applyFont="1" applyFill="1" applyBorder="1" applyAlignment="1">
      <alignment/>
    </xf>
    <xf numFmtId="170" fontId="0" fillId="2" borderId="6" xfId="15" applyNumberFormat="1" applyFont="1" applyFill="1" applyBorder="1" applyAlignment="1">
      <alignment/>
    </xf>
    <xf numFmtId="0" fontId="0" fillId="2" borderId="0" xfId="15" applyNumberFormat="1" applyFont="1" applyFill="1" applyAlignment="1">
      <alignment/>
    </xf>
    <xf numFmtId="170" fontId="0" fillId="2" borderId="7" xfId="15" applyNumberFormat="1" applyFont="1" applyFill="1" applyBorder="1" applyAlignment="1">
      <alignment/>
    </xf>
    <xf numFmtId="170" fontId="0" fillId="2" borderId="0" xfId="15" applyNumberFormat="1" applyFont="1" applyFill="1" applyBorder="1" applyAlignment="1">
      <alignment/>
    </xf>
    <xf numFmtId="170" fontId="0" fillId="2" borderId="8" xfId="15" applyNumberFormat="1" applyFont="1" applyFill="1" applyBorder="1" applyAlignment="1">
      <alignment/>
    </xf>
    <xf numFmtId="170" fontId="0" fillId="2" borderId="9" xfId="15" applyNumberFormat="1" applyFont="1" applyFill="1" applyBorder="1" applyAlignment="1">
      <alignment/>
    </xf>
    <xf numFmtId="0" fontId="7" fillId="2" borderId="0" xfId="0" applyFont="1" applyFill="1" applyAlignment="1" quotePrefix="1">
      <alignment horizontal="left"/>
    </xf>
    <xf numFmtId="0" fontId="7" fillId="2" borderId="0" xfId="0" applyFont="1" applyFill="1" applyAlignment="1">
      <alignment/>
    </xf>
    <xf numFmtId="43" fontId="7" fillId="2" borderId="0" xfId="15" applyNumberFormat="1" applyFont="1" applyFill="1" applyAlignment="1">
      <alignment/>
    </xf>
    <xf numFmtId="0" fontId="8" fillId="2" borderId="0" xfId="0" applyFont="1" applyFill="1" applyAlignment="1">
      <alignment/>
    </xf>
    <xf numFmtId="0" fontId="0" fillId="2" borderId="0" xfId="0" applyFont="1" applyFill="1" applyAlignment="1">
      <alignment horizontal="justify" wrapText="1"/>
    </xf>
    <xf numFmtId="0" fontId="8" fillId="2" borderId="0" xfId="0" applyFont="1" applyFill="1" applyAlignment="1">
      <alignment horizontal="justify"/>
    </xf>
    <xf numFmtId="0" fontId="9" fillId="2" borderId="0" xfId="0" applyFont="1" applyFill="1" applyAlignment="1">
      <alignment horizontal="center"/>
    </xf>
    <xf numFmtId="0" fontId="0" fillId="2" borderId="0" xfId="0" applyFont="1" applyFill="1" applyAlignment="1">
      <alignment/>
    </xf>
    <xf numFmtId="0" fontId="9" fillId="2" borderId="0" xfId="0" applyFont="1" applyFill="1" applyAlignment="1">
      <alignment/>
    </xf>
    <xf numFmtId="0" fontId="0" fillId="2" borderId="0" xfId="0" applyFont="1" applyFill="1" applyAlignment="1">
      <alignment horizontal="center"/>
    </xf>
    <xf numFmtId="0" fontId="5" fillId="2" borderId="0" xfId="0" applyFont="1" applyFill="1" applyAlignment="1">
      <alignment/>
    </xf>
    <xf numFmtId="49" fontId="3" fillId="2" borderId="0" xfId="0" applyNumberFormat="1" applyFont="1" applyFill="1" applyAlignment="1">
      <alignment/>
    </xf>
    <xf numFmtId="0" fontId="2" fillId="2" borderId="0" xfId="0" applyFont="1" applyFill="1" applyBorder="1" applyAlignment="1">
      <alignment horizontal="center"/>
    </xf>
    <xf numFmtId="0" fontId="1" fillId="2" borderId="0" xfId="0" applyFont="1" applyFill="1" applyAlignment="1">
      <alignment horizontal="center"/>
    </xf>
    <xf numFmtId="0" fontId="8" fillId="2" borderId="0" xfId="0" applyFont="1" applyFill="1" applyBorder="1" applyAlignment="1">
      <alignment/>
    </xf>
    <xf numFmtId="0" fontId="1" fillId="2" borderId="0" xfId="0" applyFont="1" applyFill="1" applyBorder="1" applyAlignment="1">
      <alignment/>
    </xf>
    <xf numFmtId="0" fontId="1" fillId="2" borderId="0" xfId="0" applyFont="1" applyFill="1" applyBorder="1" applyAlignment="1">
      <alignment horizontal="center"/>
    </xf>
    <xf numFmtId="172" fontId="2" fillId="2" borderId="0" xfId="0" applyNumberFormat="1" applyFont="1" applyFill="1" applyBorder="1" applyAlignment="1">
      <alignment/>
    </xf>
    <xf numFmtId="0" fontId="0" fillId="2" borderId="0" xfId="0" applyFont="1" applyFill="1" applyBorder="1" applyAlignment="1">
      <alignment/>
    </xf>
    <xf numFmtId="0" fontId="2" fillId="2" borderId="0" xfId="0" applyFont="1" applyFill="1" applyAlignment="1">
      <alignment horizontal="center"/>
    </xf>
    <xf numFmtId="0" fontId="0" fillId="2" borderId="0" xfId="0" applyFont="1" applyFill="1" applyBorder="1" applyAlignment="1">
      <alignment horizontal="center"/>
    </xf>
    <xf numFmtId="170" fontId="8" fillId="2" borderId="0" xfId="0" applyNumberFormat="1" applyFont="1" applyFill="1" applyAlignment="1">
      <alignment/>
    </xf>
    <xf numFmtId="0" fontId="0" fillId="2" borderId="0" xfId="0" applyFont="1" applyFill="1" applyAlignment="1" quotePrefix="1">
      <alignment/>
    </xf>
    <xf numFmtId="170" fontId="0" fillId="2" borderId="0" xfId="15" applyNumberFormat="1" applyFont="1" applyFill="1" applyBorder="1" applyAlignment="1">
      <alignment/>
    </xf>
    <xf numFmtId="170" fontId="0" fillId="2" borderId="0" xfId="15" applyNumberFormat="1" applyFont="1" applyFill="1" applyAlignment="1">
      <alignment/>
    </xf>
    <xf numFmtId="0" fontId="0" fillId="2" borderId="9" xfId="0" applyFont="1" applyFill="1" applyBorder="1" applyAlignment="1">
      <alignment horizontal="center"/>
    </xf>
    <xf numFmtId="43" fontId="0" fillId="2" borderId="0" xfId="15" applyNumberFormat="1" applyFont="1" applyFill="1" applyAlignment="1">
      <alignment/>
    </xf>
    <xf numFmtId="0" fontId="4" fillId="2" borderId="0" xfId="0" applyFont="1" applyFill="1" applyAlignment="1">
      <alignment/>
    </xf>
    <xf numFmtId="170" fontId="8" fillId="2" borderId="0" xfId="15" applyNumberFormat="1" applyFont="1" applyFill="1" applyAlignment="1">
      <alignment/>
    </xf>
    <xf numFmtId="0" fontId="8" fillId="2" borderId="0" xfId="0" applyFont="1" applyFill="1" applyAlignment="1">
      <alignment horizontal="center"/>
    </xf>
    <xf numFmtId="0" fontId="0" fillId="2" borderId="0" xfId="0" applyFont="1" applyFill="1" applyAlignment="1">
      <alignment horizontal="justify" vertical="top" wrapText="1"/>
    </xf>
    <xf numFmtId="0" fontId="3" fillId="2" borderId="0" xfId="0" applyFont="1" applyFill="1" applyAlignment="1">
      <alignment horizontal="centerContinuous"/>
    </xf>
    <xf numFmtId="0" fontId="10" fillId="2" borderId="0" xfId="0" applyFont="1" applyFill="1" applyAlignment="1">
      <alignment/>
    </xf>
    <xf numFmtId="0" fontId="2" fillId="2" borderId="0" xfId="0" applyFont="1" applyFill="1" applyBorder="1" applyAlignment="1">
      <alignment horizontal="right"/>
    </xf>
    <xf numFmtId="170" fontId="0" fillId="2" borderId="0" xfId="0" applyNumberFormat="1" applyFont="1" applyFill="1" applyAlignment="1">
      <alignment/>
    </xf>
    <xf numFmtId="170" fontId="0" fillId="2" borderId="10" xfId="15" applyNumberFormat="1" applyFont="1" applyFill="1" applyBorder="1" applyAlignment="1">
      <alignment/>
    </xf>
    <xf numFmtId="170" fontId="0" fillId="2" borderId="11" xfId="15" applyNumberFormat="1" applyFont="1" applyFill="1" applyBorder="1" applyAlignment="1">
      <alignment/>
    </xf>
    <xf numFmtId="170" fontId="0" fillId="2" borderId="12" xfId="15" applyNumberFormat="1" applyFont="1" applyFill="1" applyBorder="1" applyAlignment="1">
      <alignment/>
    </xf>
    <xf numFmtId="43" fontId="0" fillId="2" borderId="0" xfId="15" applyNumberFormat="1" applyFont="1" applyFill="1" applyAlignment="1">
      <alignment/>
    </xf>
    <xf numFmtId="0" fontId="2" fillId="2" borderId="0" xfId="0" applyFont="1" applyFill="1" applyAlignment="1">
      <alignment horizontal="left"/>
    </xf>
    <xf numFmtId="0" fontId="2" fillId="2" borderId="0" xfId="0" applyFont="1" applyFill="1" applyAlignment="1">
      <alignment/>
    </xf>
    <xf numFmtId="0" fontId="0" fillId="2" borderId="0" xfId="0" applyFont="1" applyFill="1" applyAlignment="1">
      <alignment/>
    </xf>
    <xf numFmtId="0" fontId="2" fillId="2" borderId="0" xfId="0" applyFont="1" applyFill="1" applyAlignment="1">
      <alignment horizontal="left" vertical="top"/>
    </xf>
    <xf numFmtId="0" fontId="0" fillId="2" borderId="0" xfId="0" applyFont="1" applyFill="1" applyAlignment="1">
      <alignment vertical="top"/>
    </xf>
    <xf numFmtId="0" fontId="2" fillId="2" borderId="0" xfId="0" applyFont="1" applyFill="1" applyAlignment="1">
      <alignment horizontal="justify" vertical="top" wrapText="1"/>
    </xf>
    <xf numFmtId="0" fontId="0" fillId="2" borderId="0" xfId="0" applyFont="1" applyFill="1" applyAlignment="1">
      <alignment horizontal="justify" vertical="top" wrapText="1"/>
    </xf>
    <xf numFmtId="0" fontId="2" fillId="2" borderId="0" xfId="0" applyFont="1" applyFill="1" applyAlignment="1">
      <alignment horizontal="left" vertical="top" wrapText="1"/>
    </xf>
    <xf numFmtId="0" fontId="0" fillId="2" borderId="0" xfId="0" applyFont="1" applyFill="1" applyAlignment="1">
      <alignment vertical="top" wrapText="1"/>
    </xf>
    <xf numFmtId="170" fontId="0" fillId="2" borderId="0" xfId="15" applyNumberFormat="1" applyFont="1" applyFill="1" applyAlignment="1">
      <alignment/>
    </xf>
    <xf numFmtId="0" fontId="0" fillId="2" borderId="0" xfId="0" applyFont="1" applyFill="1" applyAlignment="1" quotePrefix="1">
      <alignment/>
    </xf>
    <xf numFmtId="41" fontId="0" fillId="2" borderId="0" xfId="0" applyNumberFormat="1" applyFont="1" applyFill="1" applyAlignment="1">
      <alignment/>
    </xf>
    <xf numFmtId="41" fontId="0" fillId="2" borderId="0" xfId="0" applyNumberFormat="1" applyFont="1" applyFill="1" applyBorder="1" applyAlignment="1">
      <alignment/>
    </xf>
    <xf numFmtId="41" fontId="0" fillId="2" borderId="5" xfId="0" applyNumberFormat="1" applyFont="1" applyFill="1" applyBorder="1" applyAlignment="1">
      <alignment/>
    </xf>
    <xf numFmtId="41" fontId="0" fillId="2" borderId="13" xfId="0" applyNumberFormat="1" applyFont="1" applyFill="1" applyBorder="1" applyAlignment="1">
      <alignment/>
    </xf>
    <xf numFmtId="170" fontId="0" fillId="2" borderId="0" xfId="15" applyNumberFormat="1" applyFont="1" applyFill="1" applyBorder="1" applyAlignment="1">
      <alignment/>
    </xf>
    <xf numFmtId="0" fontId="0" fillId="2" borderId="0" xfId="0" applyFont="1" applyFill="1" applyAlignment="1">
      <alignment vertical="top" wrapText="1"/>
    </xf>
    <xf numFmtId="0" fontId="0" fillId="2" borderId="0" xfId="0" applyFont="1" applyFill="1" applyAlignment="1">
      <alignment horizontal="justify" vertical="top"/>
    </xf>
    <xf numFmtId="0" fontId="0" fillId="2" borderId="0" xfId="0" applyFont="1" applyFill="1" applyAlignment="1">
      <alignment horizontal="justify" vertical="top"/>
    </xf>
    <xf numFmtId="170" fontId="0" fillId="2" borderId="13" xfId="15" applyNumberFormat="1" applyFont="1" applyFill="1" applyBorder="1" applyAlignment="1">
      <alignment/>
    </xf>
    <xf numFmtId="0" fontId="11" fillId="2" borderId="0" xfId="0" applyFont="1" applyFill="1" applyAlignment="1">
      <alignment/>
    </xf>
    <xf numFmtId="0" fontId="11" fillId="2" borderId="0" xfId="0" applyFont="1" applyFill="1" applyAlignment="1">
      <alignment/>
    </xf>
    <xf numFmtId="0" fontId="0" fillId="2" borderId="0" xfId="0" applyFont="1" applyFill="1" applyAlignment="1">
      <alignment/>
    </xf>
    <xf numFmtId="0" fontId="12" fillId="2" borderId="0" xfId="0" applyFont="1" applyFill="1" applyAlignment="1">
      <alignment/>
    </xf>
    <xf numFmtId="0" fontId="0" fillId="2" borderId="0" xfId="0" applyFont="1" applyFill="1" applyAlignment="1">
      <alignment/>
    </xf>
    <xf numFmtId="0" fontId="2" fillId="2" borderId="0" xfId="0" applyFont="1" applyFill="1" applyAlignment="1">
      <alignment horizontal="justify" vertical="top"/>
    </xf>
    <xf numFmtId="0" fontId="0" fillId="2" borderId="0" xfId="0" applyFont="1" applyFill="1" applyAlignment="1">
      <alignment horizontal="left"/>
    </xf>
    <xf numFmtId="0" fontId="0" fillId="2" borderId="0" xfId="0" applyFont="1" applyFill="1" applyAlignment="1">
      <alignment vertical="top"/>
    </xf>
    <xf numFmtId="0" fontId="13" fillId="2" borderId="0" xfId="0" applyFont="1" applyFill="1" applyAlignment="1">
      <alignment/>
    </xf>
    <xf numFmtId="0" fontId="0" fillId="2" borderId="0" xfId="0" applyFont="1" applyFill="1" applyAlignment="1">
      <alignment/>
    </xf>
    <xf numFmtId="0" fontId="0" fillId="2" borderId="0" xfId="0" applyFont="1" applyFill="1" applyBorder="1" applyAlignment="1">
      <alignment/>
    </xf>
    <xf numFmtId="0" fontId="0" fillId="2" borderId="0" xfId="0" applyFont="1" applyFill="1" applyAlignment="1">
      <alignment horizontal="center"/>
    </xf>
    <xf numFmtId="170" fontId="0" fillId="2" borderId="0" xfId="0" applyNumberFormat="1" applyFont="1" applyFill="1" applyBorder="1" applyAlignment="1">
      <alignment/>
    </xf>
    <xf numFmtId="0" fontId="2" fillId="2" borderId="0" xfId="0" applyFont="1" applyFill="1" applyAlignment="1">
      <alignment/>
    </xf>
    <xf numFmtId="0" fontId="0" fillId="2" borderId="0" xfId="0" applyFont="1" applyFill="1" applyAlignment="1">
      <alignment/>
    </xf>
    <xf numFmtId="0" fontId="0" fillId="2" borderId="0" xfId="0" applyFont="1" applyFill="1" applyAlignment="1">
      <alignment horizontal="center" vertical="top" wrapText="1"/>
    </xf>
    <xf numFmtId="43" fontId="2" fillId="2" borderId="0" xfId="15" applyFont="1" applyFill="1" applyAlignment="1">
      <alignment/>
    </xf>
    <xf numFmtId="170" fontId="2" fillId="2" borderId="0" xfId="15" applyNumberFormat="1" applyFont="1" applyFill="1" applyAlignment="1">
      <alignment/>
    </xf>
    <xf numFmtId="0" fontId="2" fillId="2" borderId="0" xfId="0" applyFont="1" applyFill="1" applyAlignment="1" quotePrefix="1">
      <alignment/>
    </xf>
    <xf numFmtId="0" fontId="2" fillId="2" borderId="0" xfId="0" applyFont="1" applyFill="1" applyAlignment="1">
      <alignment horizontal="centerContinuous"/>
    </xf>
    <xf numFmtId="170" fontId="2" fillId="2" borderId="0" xfId="15" applyNumberFormat="1" applyFont="1" applyFill="1" applyAlignment="1">
      <alignment horizontal="centerContinuous"/>
    </xf>
    <xf numFmtId="170" fontId="5" fillId="2" borderId="0" xfId="15" applyNumberFormat="1" applyFont="1" applyFill="1" applyAlignment="1">
      <alignment/>
    </xf>
    <xf numFmtId="0" fontId="3" fillId="2" borderId="0" xfId="0" applyFont="1" applyFill="1" applyAlignment="1">
      <alignment/>
    </xf>
    <xf numFmtId="0" fontId="6" fillId="2" borderId="0" xfId="0" applyFont="1" applyFill="1" applyAlignment="1">
      <alignment/>
    </xf>
    <xf numFmtId="0" fontId="2" fillId="2" borderId="0" xfId="0" applyFont="1" applyFill="1" applyAlignment="1">
      <alignment/>
    </xf>
    <xf numFmtId="0" fontId="0" fillId="2" borderId="0" xfId="0" applyNumberFormat="1" applyFont="1" applyFill="1" applyAlignment="1">
      <alignment/>
    </xf>
    <xf numFmtId="0" fontId="4" fillId="2" borderId="0" xfId="0" applyFont="1" applyFill="1" applyAlignment="1">
      <alignment horizontal="left"/>
    </xf>
    <xf numFmtId="0" fontId="2" fillId="2" borderId="0" xfId="0" applyFont="1" applyFill="1" applyAlignment="1">
      <alignment horizontal="justify"/>
    </xf>
    <xf numFmtId="0" fontId="0" fillId="2" borderId="0" xfId="0" applyFont="1" applyFill="1" applyAlignment="1">
      <alignment horizontal="justify"/>
    </xf>
    <xf numFmtId="0" fontId="3" fillId="2" borderId="0" xfId="0" applyFont="1" applyFill="1" applyAlignment="1">
      <alignment horizontal="left"/>
    </xf>
    <xf numFmtId="0" fontId="3" fillId="2" borderId="0" xfId="0" applyFont="1" applyFill="1" applyBorder="1" applyAlignment="1">
      <alignment horizontal="center"/>
    </xf>
    <xf numFmtId="0" fontId="6" fillId="2" borderId="0" xfId="0" applyFont="1" applyFill="1" applyBorder="1" applyAlignment="1">
      <alignment/>
    </xf>
    <xf numFmtId="172" fontId="3" fillId="2" borderId="0" xfId="0" applyNumberFormat="1" applyFont="1" applyFill="1" applyBorder="1" applyAlignment="1">
      <alignment/>
    </xf>
    <xf numFmtId="170" fontId="3" fillId="2" borderId="0" xfId="15" applyNumberFormat="1" applyFont="1" applyFill="1" applyBorder="1" applyAlignment="1">
      <alignment horizontal="right"/>
    </xf>
    <xf numFmtId="170" fontId="6" fillId="2" borderId="0" xfId="15" applyNumberFormat="1" applyFont="1" applyFill="1" applyAlignment="1">
      <alignment/>
    </xf>
    <xf numFmtId="170" fontId="6" fillId="2" borderId="0" xfId="15" applyNumberFormat="1" applyFont="1" applyFill="1" applyBorder="1" applyAlignment="1">
      <alignment/>
    </xf>
    <xf numFmtId="170" fontId="1" fillId="2" borderId="0" xfId="15" applyNumberFormat="1" applyFont="1" applyFill="1" applyBorder="1" applyAlignment="1">
      <alignment horizontal="right"/>
    </xf>
    <xf numFmtId="0" fontId="1" fillId="2" borderId="0" xfId="15" applyNumberFormat="1" applyFont="1" applyFill="1" applyBorder="1" applyAlignment="1">
      <alignment/>
    </xf>
    <xf numFmtId="170" fontId="8" fillId="2" borderId="0" xfId="15" applyNumberFormat="1" applyFont="1" applyFill="1" applyBorder="1" applyAlignment="1">
      <alignment/>
    </xf>
    <xf numFmtId="0" fontId="8" fillId="2" borderId="0" xfId="15" applyNumberFormat="1" applyFont="1" applyFill="1" applyBorder="1" applyAlignment="1">
      <alignment/>
    </xf>
    <xf numFmtId="170" fontId="8" fillId="2" borderId="0" xfId="15" applyNumberFormat="1" applyFont="1" applyFill="1" applyBorder="1" applyAlignment="1">
      <alignment horizontal="center"/>
    </xf>
    <xf numFmtId="170" fontId="8" fillId="2" borderId="0" xfId="15" applyNumberFormat="1" applyFont="1" applyFill="1" applyBorder="1" applyAlignment="1">
      <alignment horizontal="right"/>
    </xf>
    <xf numFmtId="170" fontId="8" fillId="2" borderId="2" xfId="15" applyNumberFormat="1" applyFont="1" applyFill="1" applyBorder="1" applyAlignment="1">
      <alignment horizontal="center"/>
    </xf>
    <xf numFmtId="170" fontId="8" fillId="2" borderId="2" xfId="15" applyNumberFormat="1" applyFont="1" applyFill="1" applyBorder="1" applyAlignment="1">
      <alignment horizontal="right"/>
    </xf>
    <xf numFmtId="170" fontId="8" fillId="2" borderId="9" xfId="15" applyNumberFormat="1" applyFont="1" applyFill="1" applyBorder="1" applyAlignment="1">
      <alignment/>
    </xf>
    <xf numFmtId="170" fontId="8" fillId="2" borderId="9" xfId="15" applyNumberFormat="1" applyFont="1" applyFill="1" applyBorder="1" applyAlignment="1">
      <alignment horizontal="right"/>
    </xf>
    <xf numFmtId="170" fontId="0" fillId="2" borderId="0" xfId="15" applyNumberFormat="1" applyFont="1" applyFill="1" applyBorder="1" applyAlignment="1">
      <alignment horizontal="right"/>
    </xf>
    <xf numFmtId="170" fontId="0" fillId="2" borderId="0" xfId="15" applyNumberFormat="1" applyFont="1" applyFill="1" applyBorder="1" applyAlignment="1">
      <alignment horizontal="center"/>
    </xf>
    <xf numFmtId="170" fontId="8" fillId="2" borderId="5" xfId="15" applyNumberFormat="1" applyFont="1" applyFill="1" applyBorder="1" applyAlignment="1">
      <alignment/>
    </xf>
    <xf numFmtId="173" fontId="8" fillId="2" borderId="0" xfId="15" applyNumberFormat="1" applyFont="1" applyFill="1" applyBorder="1" applyAlignment="1">
      <alignment/>
    </xf>
    <xf numFmtId="170" fontId="8" fillId="2" borderId="5" xfId="15" applyNumberFormat="1" applyFont="1" applyFill="1" applyBorder="1" applyAlignment="1">
      <alignment horizontal="right"/>
    </xf>
    <xf numFmtId="170" fontId="0" fillId="2" borderId="0" xfId="0" applyNumberFormat="1" applyFont="1" applyFill="1" applyBorder="1" applyAlignment="1">
      <alignment/>
    </xf>
    <xf numFmtId="0" fontId="15" fillId="2" borderId="0" xfId="0" applyFont="1" applyFill="1" applyAlignment="1">
      <alignment/>
    </xf>
    <xf numFmtId="0" fontId="9" fillId="2" borderId="0" xfId="0" applyNumberFormat="1" applyFont="1" applyFill="1" applyAlignment="1">
      <alignment horizontal="left"/>
    </xf>
    <xf numFmtId="0" fontId="0" fillId="2" borderId="0" xfId="0" applyNumberFormat="1" applyFont="1" applyFill="1" applyAlignment="1">
      <alignment horizontal="left"/>
    </xf>
    <xf numFmtId="0" fontId="4" fillId="2" borderId="0" xfId="0" applyNumberFormat="1" applyFont="1" applyFill="1" applyAlignment="1">
      <alignment horizontal="left"/>
    </xf>
    <xf numFmtId="0" fontId="8" fillId="2" borderId="0" xfId="0" applyNumberFormat="1" applyFont="1" applyFill="1" applyAlignment="1">
      <alignment horizontal="left"/>
    </xf>
    <xf numFmtId="175" fontId="8" fillId="2" borderId="0" xfId="15" applyNumberFormat="1" applyFont="1" applyFill="1" applyBorder="1" applyAlignment="1">
      <alignment/>
    </xf>
    <xf numFmtId="0" fontId="2" fillId="2" borderId="0" xfId="15" applyNumberFormat="1" applyFont="1" applyFill="1" applyAlignment="1">
      <alignment horizontal="justify"/>
    </xf>
    <xf numFmtId="43" fontId="3" fillId="2" borderId="0" xfId="15" applyFont="1" applyFill="1" applyBorder="1" applyAlignment="1">
      <alignment horizontal="right"/>
    </xf>
    <xf numFmtId="0" fontId="0" fillId="2" borderId="0" xfId="0" applyFont="1" applyFill="1" applyAlignment="1">
      <alignment/>
    </xf>
    <xf numFmtId="0" fontId="0" fillId="2" borderId="0" xfId="0" applyFont="1" applyFill="1" applyAlignment="1" quotePrefix="1">
      <alignment horizontal="center" vertical="top"/>
    </xf>
    <xf numFmtId="0" fontId="0" fillId="2" borderId="0" xfId="0" applyFont="1" applyFill="1" applyAlignment="1">
      <alignment vertical="top"/>
    </xf>
    <xf numFmtId="171" fontId="0" fillId="2" borderId="0" xfId="0" applyNumberFormat="1" applyFont="1" applyFill="1" applyAlignment="1">
      <alignment vertical="top"/>
    </xf>
    <xf numFmtId="41" fontId="0" fillId="2" borderId="0" xfId="0" applyNumberFormat="1" applyFont="1" applyFill="1" applyAlignment="1">
      <alignment/>
    </xf>
    <xf numFmtId="41" fontId="0" fillId="2" borderId="5" xfId="0" applyNumberFormat="1" applyFont="1" applyFill="1" applyBorder="1" applyAlignment="1">
      <alignment/>
    </xf>
    <xf numFmtId="41" fontId="0" fillId="2" borderId="13" xfId="0" applyNumberFormat="1" applyFont="1" applyFill="1" applyBorder="1" applyAlignment="1">
      <alignment/>
    </xf>
    <xf numFmtId="0" fontId="16" fillId="2" borderId="0" xfId="0" applyFont="1" applyFill="1" applyAlignment="1">
      <alignment/>
    </xf>
    <xf numFmtId="171" fontId="17" fillId="2" borderId="0" xfId="0" applyNumberFormat="1" applyFont="1" applyFill="1" applyAlignment="1">
      <alignment/>
    </xf>
    <xf numFmtId="3" fontId="2" fillId="2" borderId="0" xfId="15" applyNumberFormat="1" applyFont="1" applyFill="1" applyAlignment="1">
      <alignment/>
    </xf>
    <xf numFmtId="171" fontId="0" fillId="2" borderId="0" xfId="0" applyNumberFormat="1" applyFont="1" applyFill="1" applyAlignment="1">
      <alignment/>
    </xf>
    <xf numFmtId="171" fontId="0" fillId="2" borderId="0" xfId="0" applyNumberFormat="1" applyFont="1" applyFill="1" applyAlignment="1">
      <alignment horizontal="right"/>
    </xf>
    <xf numFmtId="0" fontId="0" fillId="2" borderId="0" xfId="0" applyFont="1" applyFill="1" applyAlignment="1">
      <alignment/>
    </xf>
    <xf numFmtId="0" fontId="0" fillId="2" borderId="0" xfId="15" applyNumberFormat="1" applyFont="1" applyFill="1" applyAlignment="1">
      <alignment/>
    </xf>
    <xf numFmtId="170" fontId="0" fillId="2" borderId="0" xfId="15" applyNumberFormat="1" applyFont="1" applyFill="1" applyAlignment="1">
      <alignment/>
    </xf>
    <xf numFmtId="43" fontId="0" fillId="2" borderId="0" xfId="15" applyFont="1" applyFill="1" applyAlignment="1">
      <alignment/>
    </xf>
    <xf numFmtId="172" fontId="2" fillId="2" borderId="0" xfId="0" applyNumberFormat="1" applyFont="1" applyFill="1" applyBorder="1" applyAlignment="1">
      <alignment horizontal="right"/>
    </xf>
    <xf numFmtId="170" fontId="6" fillId="0" borderId="0" xfId="15" applyNumberFormat="1" applyFont="1" applyFill="1" applyBorder="1" applyAlignment="1">
      <alignment/>
    </xf>
    <xf numFmtId="0" fontId="6" fillId="0" borderId="0" xfId="0" applyFont="1" applyFill="1" applyAlignment="1">
      <alignment/>
    </xf>
    <xf numFmtId="170" fontId="6" fillId="0" borderId="13" xfId="0" applyNumberFormat="1" applyFont="1" applyFill="1" applyBorder="1" applyAlignment="1">
      <alignment/>
    </xf>
    <xf numFmtId="170" fontId="13" fillId="2" borderId="0" xfId="15" applyNumberFormat="1" applyFont="1" applyFill="1" applyAlignment="1">
      <alignment/>
    </xf>
    <xf numFmtId="0" fontId="0" fillId="0" borderId="0" xfId="0" applyAlignment="1">
      <alignment horizontal="justify"/>
    </xf>
    <xf numFmtId="0" fontId="2" fillId="2" borderId="0" xfId="0" applyFont="1" applyFill="1" applyAlignment="1">
      <alignment horizontal="right"/>
    </xf>
    <xf numFmtId="49" fontId="3" fillId="0" borderId="0" xfId="0" applyNumberFormat="1" applyFont="1" applyAlignment="1">
      <alignment/>
    </xf>
    <xf numFmtId="170" fontId="2" fillId="2" borderId="0" xfId="15" applyNumberFormat="1" applyFont="1" applyFill="1" applyBorder="1" applyAlignment="1">
      <alignment horizontal="center"/>
    </xf>
    <xf numFmtId="170" fontId="2" fillId="2" borderId="9" xfId="15" applyNumberFormat="1" applyFont="1" applyFill="1" applyBorder="1" applyAlignment="1">
      <alignment horizontal="right"/>
    </xf>
    <xf numFmtId="0" fontId="0" fillId="0" borderId="0" xfId="0" applyAlignment="1">
      <alignment horizontal="right" vertical="top" wrapText="1"/>
    </xf>
    <xf numFmtId="0" fontId="3" fillId="2" borderId="0" xfId="0" applyFont="1" applyFill="1" applyAlignment="1">
      <alignment horizontal="right"/>
    </xf>
    <xf numFmtId="0" fontId="0" fillId="2" borderId="0" xfId="0" applyFont="1" applyFill="1" applyAlignment="1">
      <alignment horizontal="center" vertical="top"/>
    </xf>
    <xf numFmtId="170" fontId="6" fillId="0" borderId="0" xfId="15" applyNumberFormat="1" applyFont="1" applyBorder="1" applyAlignment="1">
      <alignment/>
    </xf>
    <xf numFmtId="0" fontId="0" fillId="2" borderId="0" xfId="0" applyFont="1" applyFill="1" applyAlignment="1">
      <alignment horizontal="center" vertical="top"/>
    </xf>
    <xf numFmtId="0" fontId="0" fillId="0" borderId="0" xfId="0" applyAlignment="1">
      <alignment horizontal="justify" vertical="top" wrapText="1"/>
    </xf>
    <xf numFmtId="0" fontId="0" fillId="2" borderId="0" xfId="0" applyFont="1" applyFill="1" applyAlignment="1">
      <alignment horizontal="center" vertical="top"/>
    </xf>
    <xf numFmtId="170" fontId="0" fillId="2" borderId="13" xfId="15" applyNumberFormat="1" applyFont="1" applyFill="1" applyBorder="1" applyAlignment="1">
      <alignment vertical="center" wrapText="1"/>
    </xf>
    <xf numFmtId="43" fontId="0" fillId="2" borderId="0" xfId="15" applyNumberFormat="1" applyFont="1" applyFill="1" applyAlignment="1">
      <alignment horizontal="right"/>
    </xf>
    <xf numFmtId="43" fontId="6" fillId="2" borderId="0" xfId="15" applyFont="1" applyFill="1" applyAlignment="1">
      <alignment/>
    </xf>
    <xf numFmtId="170" fontId="6" fillId="0" borderId="0" xfId="15" applyNumberFormat="1" applyFont="1" applyFill="1" applyBorder="1" applyAlignment="1">
      <alignment horizontal="right"/>
    </xf>
    <xf numFmtId="0" fontId="6" fillId="2" borderId="0" xfId="0" applyFont="1" applyFill="1" applyAlignment="1" quotePrefix="1">
      <alignment horizontal="center"/>
    </xf>
    <xf numFmtId="170" fontId="3" fillId="0" borderId="0" xfId="15" applyNumberFormat="1" applyFont="1" applyFill="1" applyBorder="1" applyAlignment="1">
      <alignment horizontal="right"/>
    </xf>
    <xf numFmtId="0" fontId="0" fillId="2" borderId="0" xfId="0" applyFont="1" applyFill="1" applyAlignment="1">
      <alignment horizontal="left" vertical="top" wrapText="1"/>
    </xf>
    <xf numFmtId="170" fontId="0" fillId="0" borderId="9" xfId="15" applyNumberFormat="1" applyFont="1" applyFill="1" applyBorder="1" applyAlignment="1">
      <alignment/>
    </xf>
    <xf numFmtId="0" fontId="3" fillId="2" borderId="0" xfId="0" applyFont="1" applyFill="1" applyAlignment="1">
      <alignment/>
    </xf>
    <xf numFmtId="170" fontId="6" fillId="2" borderId="0" xfId="0" applyNumberFormat="1" applyFont="1" applyFill="1" applyAlignment="1">
      <alignment/>
    </xf>
    <xf numFmtId="0" fontId="6" fillId="2" borderId="9" xfId="0" applyFont="1" applyFill="1" applyBorder="1" applyAlignment="1">
      <alignment/>
    </xf>
    <xf numFmtId="0" fontId="0" fillId="2" borderId="9" xfId="0" applyFont="1" applyFill="1" applyBorder="1" applyAlignment="1">
      <alignment/>
    </xf>
    <xf numFmtId="170" fontId="0" fillId="0" borderId="0" xfId="15" applyNumberFormat="1" applyFont="1" applyFill="1" applyAlignment="1">
      <alignment/>
    </xf>
    <xf numFmtId="0" fontId="0" fillId="2" borderId="9" xfId="0" applyFont="1" applyFill="1" applyBorder="1" applyAlignment="1">
      <alignment/>
    </xf>
    <xf numFmtId="170" fontId="0" fillId="0" borderId="0" xfId="15" applyNumberFormat="1" applyFont="1" applyFill="1" applyBorder="1" applyAlignment="1">
      <alignment/>
    </xf>
    <xf numFmtId="170" fontId="2" fillId="0" borderId="0" xfId="15" applyNumberFormat="1" applyFont="1" applyFill="1" applyAlignment="1">
      <alignment horizontal="right"/>
    </xf>
    <xf numFmtId="170" fontId="0" fillId="0" borderId="0" xfId="15" applyNumberFormat="1" applyFont="1" applyFill="1" applyAlignment="1">
      <alignment/>
    </xf>
    <xf numFmtId="170" fontId="0" fillId="0" borderId="13" xfId="15" applyNumberFormat="1" applyFont="1" applyFill="1" applyBorder="1" applyAlignment="1">
      <alignment/>
    </xf>
    <xf numFmtId="170" fontId="2" fillId="2" borderId="0" xfId="0" applyNumberFormat="1" applyFont="1" applyFill="1" applyAlignment="1">
      <alignment horizontal="right"/>
    </xf>
    <xf numFmtId="0" fontId="3" fillId="0" borderId="0" xfId="0" applyFont="1" applyAlignment="1">
      <alignment horizontal="right"/>
    </xf>
    <xf numFmtId="49" fontId="4" fillId="2" borderId="0" xfId="15" applyNumberFormat="1" applyFont="1" applyFill="1" applyAlignment="1">
      <alignment/>
    </xf>
    <xf numFmtId="0" fontId="0" fillId="2" borderId="0" xfId="0" applyFont="1" applyFill="1" applyAlignment="1" quotePrefix="1">
      <alignment horizontal="justify" vertical="top" wrapText="1"/>
    </xf>
    <xf numFmtId="170" fontId="0" fillId="2" borderId="9" xfId="15" applyNumberFormat="1" applyFont="1" applyFill="1" applyBorder="1" applyAlignment="1">
      <alignment/>
    </xf>
    <xf numFmtId="0" fontId="0" fillId="2" borderId="0" xfId="0" applyFont="1" applyFill="1" applyAlignment="1">
      <alignment horizontal="center" vertical="top" wrapText="1"/>
    </xf>
    <xf numFmtId="0" fontId="0" fillId="0" borderId="0" xfId="0" applyAlignment="1">
      <alignment horizontal="justify" vertical="top"/>
    </xf>
    <xf numFmtId="172" fontId="3" fillId="2" borderId="0" xfId="0" applyNumberFormat="1" applyFont="1" applyFill="1" applyAlignment="1">
      <alignment horizontal="right" vertical="top" wrapText="1"/>
    </xf>
    <xf numFmtId="170" fontId="0" fillId="2" borderId="0" xfId="15" applyNumberFormat="1" applyFont="1" applyFill="1" applyAlignment="1">
      <alignment horizontal="justify" vertical="top" wrapText="1"/>
    </xf>
    <xf numFmtId="43" fontId="3" fillId="0" borderId="0" xfId="15" applyFont="1" applyAlignment="1">
      <alignment horizontal="right"/>
    </xf>
    <xf numFmtId="172" fontId="3" fillId="0" borderId="0" xfId="0" applyNumberFormat="1" applyFont="1" applyAlignment="1">
      <alignment horizontal="right"/>
    </xf>
    <xf numFmtId="170" fontId="0" fillId="2" borderId="9" xfId="15" applyNumberFormat="1" applyFont="1" applyFill="1" applyBorder="1" applyAlignment="1">
      <alignment horizontal="justify" vertical="top" wrapText="1"/>
    </xf>
    <xf numFmtId="43" fontId="3" fillId="0" borderId="0" xfId="0" applyNumberFormat="1" applyFont="1" applyAlignment="1">
      <alignment horizontal="right" vertical="top"/>
    </xf>
    <xf numFmtId="170" fontId="0" fillId="0" borderId="0" xfId="15" applyNumberFormat="1" applyAlignment="1">
      <alignment horizontal="right" vertical="top"/>
    </xf>
    <xf numFmtId="170" fontId="0" fillId="0" borderId="5" xfId="15" applyNumberFormat="1" applyBorder="1" applyAlignment="1">
      <alignment horizontal="right" vertical="top"/>
    </xf>
    <xf numFmtId="170" fontId="0" fillId="0" borderId="2" xfId="15" applyNumberFormat="1" applyBorder="1" applyAlignment="1">
      <alignment horizontal="right" vertical="top"/>
    </xf>
    <xf numFmtId="170" fontId="0" fillId="2" borderId="0" xfId="0" applyNumberFormat="1" applyFont="1" applyFill="1" applyBorder="1" applyAlignment="1">
      <alignment horizontal="justify" vertical="top" wrapText="1"/>
    </xf>
    <xf numFmtId="170" fontId="0" fillId="0" borderId="13" xfId="15" applyNumberFormat="1" applyBorder="1" applyAlignment="1">
      <alignment horizontal="right" vertical="center"/>
    </xf>
    <xf numFmtId="14" fontId="9" fillId="2" borderId="0" xfId="0" applyNumberFormat="1" applyFont="1" applyFill="1" applyAlignment="1">
      <alignment horizontal="center"/>
    </xf>
    <xf numFmtId="14" fontId="2" fillId="2" borderId="0" xfId="0" applyNumberFormat="1" applyFont="1" applyFill="1" applyAlignment="1">
      <alignment horizontal="center"/>
    </xf>
    <xf numFmtId="170" fontId="0" fillId="0" borderId="2" xfId="15" applyNumberFormat="1" applyBorder="1" applyAlignment="1">
      <alignment horizontal="right" vertical="center"/>
    </xf>
    <xf numFmtId="170" fontId="0" fillId="0" borderId="5" xfId="15" applyNumberFormat="1" applyBorder="1" applyAlignment="1">
      <alignment horizontal="right" vertical="center"/>
    </xf>
    <xf numFmtId="170" fontId="3" fillId="2" borderId="0" xfId="15" applyNumberFormat="1" applyFont="1" applyFill="1" applyAlignment="1">
      <alignment horizontal="right"/>
    </xf>
    <xf numFmtId="43" fontId="0" fillId="0" borderId="14" xfId="15" applyBorder="1" applyAlignment="1">
      <alignment/>
    </xf>
    <xf numFmtId="170" fontId="3" fillId="2" borderId="5" xfId="15" applyNumberFormat="1" applyFont="1" applyFill="1" applyBorder="1" applyAlignment="1">
      <alignment horizontal="right"/>
    </xf>
    <xf numFmtId="43" fontId="6" fillId="2" borderId="0" xfId="15" applyFont="1" applyFill="1" applyAlignment="1">
      <alignment horizontal="center"/>
    </xf>
    <xf numFmtId="170" fontId="6" fillId="2" borderId="3" xfId="15" applyNumberFormat="1" applyFont="1" applyFill="1" applyBorder="1" applyAlignment="1">
      <alignment horizontal="right"/>
    </xf>
    <xf numFmtId="170" fontId="6" fillId="2" borderId="8" xfId="15" applyNumberFormat="1" applyFont="1" applyFill="1" applyBorder="1" applyAlignment="1">
      <alignment horizontal="right"/>
    </xf>
    <xf numFmtId="170" fontId="6" fillId="2" borderId="6" xfId="15" applyNumberFormat="1" applyFont="1" applyFill="1" applyBorder="1" applyAlignment="1">
      <alignment horizontal="right"/>
    </xf>
    <xf numFmtId="170" fontId="6" fillId="2" borderId="0" xfId="15" applyNumberFormat="1" applyFont="1" applyFill="1" applyBorder="1" applyAlignment="1">
      <alignment horizontal="right"/>
    </xf>
    <xf numFmtId="170" fontId="6" fillId="2" borderId="2" xfId="15" applyNumberFormat="1" applyFont="1" applyFill="1" applyBorder="1" applyAlignment="1">
      <alignment horizontal="right"/>
    </xf>
    <xf numFmtId="170" fontId="6" fillId="2" borderId="5" xfId="15" applyNumberFormat="1" applyFont="1" applyFill="1" applyBorder="1" applyAlignment="1">
      <alignment horizontal="right"/>
    </xf>
    <xf numFmtId="170" fontId="6" fillId="0" borderId="7" xfId="15" applyNumberFormat="1" applyFont="1" applyFill="1" applyBorder="1" applyAlignment="1">
      <alignment horizontal="right"/>
    </xf>
    <xf numFmtId="170" fontId="6" fillId="0" borderId="4" xfId="15" applyNumberFormat="1" applyFont="1" applyFill="1" applyBorder="1" applyAlignment="1">
      <alignment horizontal="right"/>
    </xf>
    <xf numFmtId="170" fontId="0" fillId="0" borderId="0" xfId="15" applyNumberFormat="1" applyFill="1" applyAlignment="1">
      <alignment horizontal="right" vertical="top"/>
    </xf>
    <xf numFmtId="170" fontId="6" fillId="0" borderId="1" xfId="15" applyNumberFormat="1" applyFont="1" applyFill="1" applyBorder="1" applyAlignment="1">
      <alignment horizontal="right"/>
    </xf>
    <xf numFmtId="43" fontId="0" fillId="0" borderId="14" xfId="15" applyFont="1" applyBorder="1" applyAlignment="1">
      <alignment horizontal="right"/>
    </xf>
    <xf numFmtId="170" fontId="0" fillId="2" borderId="0" xfId="15" applyNumberFormat="1" applyFont="1" applyFill="1" applyAlignment="1">
      <alignment horizontal="right"/>
    </xf>
    <xf numFmtId="170" fontId="0" fillId="2" borderId="5" xfId="15" applyNumberFormat="1" applyFont="1" applyFill="1" applyBorder="1" applyAlignment="1">
      <alignment horizontal="right"/>
    </xf>
    <xf numFmtId="170" fontId="2" fillId="2" borderId="9" xfId="15" applyNumberFormat="1" applyFont="1" applyFill="1" applyBorder="1" applyAlignment="1">
      <alignment horizontal="center"/>
    </xf>
    <xf numFmtId="170" fontId="2" fillId="2" borderId="0" xfId="15" applyNumberFormat="1" applyFont="1" applyFill="1" applyBorder="1" applyAlignment="1">
      <alignment horizontal="left"/>
    </xf>
    <xf numFmtId="49" fontId="3" fillId="2" borderId="0" xfId="0" applyNumberFormat="1" applyFont="1" applyFill="1" applyAlignment="1">
      <alignment/>
    </xf>
    <xf numFmtId="0" fontId="2" fillId="2" borderId="0" xfId="0" applyFont="1" applyFill="1" applyBorder="1" applyAlignment="1">
      <alignment horizontal="center"/>
    </xf>
    <xf numFmtId="43" fontId="2" fillId="2" borderId="0" xfId="15" applyFont="1" applyFill="1" applyBorder="1" applyAlignment="1">
      <alignment horizontal="center"/>
    </xf>
    <xf numFmtId="0" fontId="0" fillId="2" borderId="0" xfId="0" applyFont="1" applyFill="1" applyAlignment="1">
      <alignment horizontal="justify" wrapText="1"/>
    </xf>
    <xf numFmtId="0" fontId="4" fillId="2" borderId="0" xfId="0" applyFont="1" applyFill="1" applyAlignment="1">
      <alignment horizontal="center"/>
    </xf>
    <xf numFmtId="0" fontId="0" fillId="2" borderId="0" xfId="0" applyFont="1" applyFill="1" applyAlignment="1">
      <alignment horizontal="center"/>
    </xf>
    <xf numFmtId="49" fontId="4" fillId="2" borderId="0" xfId="0" applyNumberFormat="1" applyFont="1" applyFill="1" applyAlignment="1">
      <alignment/>
    </xf>
    <xf numFmtId="0" fontId="9" fillId="2" borderId="0" xfId="0" applyFont="1" applyFill="1" applyAlignment="1">
      <alignment horizontal="center"/>
    </xf>
    <xf numFmtId="0" fontId="3" fillId="2" borderId="0" xfId="0" applyFont="1" applyFill="1" applyAlignment="1">
      <alignment horizontal="center"/>
    </xf>
    <xf numFmtId="0" fontId="9" fillId="2" borderId="0" xfId="0" applyFont="1" applyFill="1" applyAlignment="1">
      <alignment/>
    </xf>
    <xf numFmtId="174" fontId="3" fillId="2" borderId="0" xfId="0" applyNumberFormat="1" applyFont="1" applyFill="1" applyAlignment="1">
      <alignment horizontal="left"/>
    </xf>
    <xf numFmtId="0" fontId="20" fillId="0" borderId="0" xfId="0" applyFont="1" applyAlignment="1">
      <alignment horizontal="justify" vertical="top"/>
    </xf>
    <xf numFmtId="0" fontId="20" fillId="2" borderId="0" xfId="15" applyNumberFormat="1" applyFont="1" applyFill="1" applyAlignment="1">
      <alignment vertical="top" wrapText="1"/>
    </xf>
    <xf numFmtId="0" fontId="4" fillId="2" borderId="0" xfId="0" applyFont="1" applyFill="1" applyAlignment="1">
      <alignment/>
    </xf>
    <xf numFmtId="176" fontId="0" fillId="2" borderId="0" xfId="15" applyNumberFormat="1" applyFont="1" applyFill="1" applyAlignment="1">
      <alignment horizontal="left"/>
    </xf>
    <xf numFmtId="170" fontId="9" fillId="2" borderId="0" xfId="15" applyNumberFormat="1" applyFont="1" applyFill="1" applyAlignment="1">
      <alignment horizontal="center"/>
    </xf>
    <xf numFmtId="170" fontId="3" fillId="2" borderId="0" xfId="15" applyNumberFormat="1" applyFont="1" applyFill="1" applyAlignment="1">
      <alignment horizontal="center"/>
    </xf>
    <xf numFmtId="177" fontId="0" fillId="2" borderId="0" xfId="0" applyNumberFormat="1" applyFont="1" applyFill="1" applyAlignment="1">
      <alignment horizontal="left"/>
    </xf>
    <xf numFmtId="43" fontId="2" fillId="2" borderId="0" xfId="0" applyNumberFormat="1" applyFont="1" applyFill="1" applyAlignment="1">
      <alignment horizontal="center"/>
    </xf>
    <xf numFmtId="0" fontId="2" fillId="2" borderId="0" xfId="0" applyFont="1" applyFill="1" applyAlignment="1">
      <alignment horizontal="center"/>
    </xf>
    <xf numFmtId="0" fontId="0" fillId="2" borderId="0" xfId="0" applyFont="1" applyFill="1" applyAlignment="1">
      <alignment horizontal="justify" vertical="top" wrapText="1"/>
    </xf>
    <xf numFmtId="0" fontId="0" fillId="0" borderId="0" xfId="0" applyAlignment="1">
      <alignment horizontal="justify" vertical="top"/>
    </xf>
    <xf numFmtId="0" fontId="0" fillId="0" borderId="0" xfId="0" applyAlignment="1">
      <alignment horizontal="justify"/>
    </xf>
    <xf numFmtId="0" fontId="0" fillId="0" borderId="0" xfId="0" applyAlignment="1">
      <alignment horizontal="justify" vertical="top" wrapText="1"/>
    </xf>
    <xf numFmtId="0" fontId="2" fillId="2" borderId="0" xfId="0" applyFont="1" applyFill="1" applyAlignment="1">
      <alignment/>
    </xf>
    <xf numFmtId="43" fontId="3" fillId="2" borderId="0" xfId="15" applyNumberFormat="1" applyFont="1" applyFill="1" applyBorder="1" applyAlignment="1">
      <alignment/>
    </xf>
    <xf numFmtId="0" fontId="3" fillId="2" borderId="0" xfId="15" applyNumberFormat="1" applyFont="1" applyFill="1" applyBorder="1" applyAlignment="1">
      <alignment/>
    </xf>
    <xf numFmtId="0" fontId="3" fillId="2" borderId="0" xfId="0" applyFont="1" applyFill="1" applyBorder="1" applyAlignment="1">
      <alignment horizontal="center"/>
    </xf>
    <xf numFmtId="0" fontId="0" fillId="0" borderId="0" xfId="0" applyAlignment="1">
      <alignment horizontal="justify" wrapText="1"/>
    </xf>
    <xf numFmtId="0" fontId="0" fillId="2" borderId="0" xfId="0" applyFont="1" applyFill="1" applyAlignment="1">
      <alignment horizontal="justify" vertical="top" wrapText="1"/>
    </xf>
    <xf numFmtId="43" fontId="3" fillId="2" borderId="0" xfId="15" applyNumberFormat="1" applyFont="1" applyFill="1" applyAlignment="1">
      <alignment horizontal="right"/>
    </xf>
    <xf numFmtId="0" fontId="0" fillId="2" borderId="0" xfId="0" applyFont="1" applyFill="1" applyAlignment="1">
      <alignment horizontal="justify" vertical="top" wrapText="1"/>
    </xf>
    <xf numFmtId="0" fontId="0" fillId="0" borderId="0" xfId="0" applyAlignment="1" quotePrefix="1">
      <alignment horizontal="left" vertical="top" wrapText="1"/>
    </xf>
    <xf numFmtId="0" fontId="0" fillId="0" borderId="0" xfId="0" applyAlignment="1">
      <alignment/>
    </xf>
    <xf numFmtId="0" fontId="0" fillId="2" borderId="0" xfId="0" applyFont="1" applyFill="1" applyAlignment="1">
      <alignment/>
    </xf>
    <xf numFmtId="0" fontId="0" fillId="2" borderId="0" xfId="0" applyFont="1" applyFill="1" applyAlignment="1">
      <alignment vertical="top" wrapText="1"/>
    </xf>
    <xf numFmtId="170" fontId="3" fillId="2" borderId="0" xfId="15" applyNumberFormat="1" applyFont="1" applyFill="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FFE1FF"/>
      <rgbColor rgb="00FFFFFF"/>
      <rgbColor rgb="00FF0000"/>
      <rgbColor rgb="0000FF00"/>
      <rgbColor rgb="000000FF"/>
      <rgbColor rgb="00FFFF00"/>
      <rgbColor rgb="00FF00FF"/>
      <rgbColor rgb="0000FFFF"/>
      <rgbColor rgb="00FFC9C9"/>
      <rgbColor rgb="00EBFFEB"/>
      <rgbColor rgb="00E1E1FF"/>
      <rgbColor rgb="00FBE9FB"/>
      <rgbColor rgb="00800080"/>
      <rgbColor rgb="00E5FFFF"/>
      <rgbColor rgb="00C0C0C0"/>
      <rgbColor rgb="00F4F4F4"/>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EDE1"/>
      <rgbColor rgb="00666699"/>
      <rgbColor rgb="00969696"/>
      <rgbColor rgb="00E1F0FF"/>
      <rgbColor rgb="00339966"/>
      <rgbColor rgb="00DDFFDD"/>
      <rgbColor rgb="00FFFFD5"/>
      <rgbColor rgb="00FFE6D9"/>
      <rgbColor rgb="00993366"/>
      <rgbColor rgb="00010000"/>
      <rgbColor rgb="00DEFEF5"/>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561975</xdr:colOff>
      <xdr:row>54</xdr:row>
      <xdr:rowOff>133350</xdr:rowOff>
    </xdr:from>
    <xdr:to>
      <xdr:col>1</xdr:col>
      <xdr:colOff>695325</xdr:colOff>
      <xdr:row>55</xdr:row>
      <xdr:rowOff>133350</xdr:rowOff>
    </xdr:to>
    <xdr:sp>
      <xdr:nvSpPr>
        <xdr:cNvPr id="1" name="TextBox 1"/>
        <xdr:cNvSpPr txBox="1">
          <a:spLocks noChangeArrowheads="1"/>
        </xdr:cNvSpPr>
      </xdr:nvSpPr>
      <xdr:spPr>
        <a:xfrm>
          <a:off x="742950" y="6619875"/>
          <a:ext cx="1333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a:t>
          </a:r>
        </a:p>
      </xdr:txBody>
    </xdr:sp>
    <xdr:clientData/>
  </xdr:twoCellAnchor>
  <xdr:twoCellAnchor>
    <xdr:from>
      <xdr:col>0</xdr:col>
      <xdr:colOff>95250</xdr:colOff>
      <xdr:row>95</xdr:row>
      <xdr:rowOff>0</xdr:rowOff>
    </xdr:from>
    <xdr:to>
      <xdr:col>1</xdr:col>
      <xdr:colOff>19050</xdr:colOff>
      <xdr:row>95</xdr:row>
      <xdr:rowOff>133350</xdr:rowOff>
    </xdr:to>
    <xdr:sp>
      <xdr:nvSpPr>
        <xdr:cNvPr id="2" name="TextBox 2"/>
        <xdr:cNvSpPr txBox="1">
          <a:spLocks noChangeArrowheads="1"/>
        </xdr:cNvSpPr>
      </xdr:nvSpPr>
      <xdr:spPr>
        <a:xfrm>
          <a:off x="95250" y="10753725"/>
          <a:ext cx="104775" cy="1333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742950</xdr:colOff>
      <xdr:row>11</xdr:row>
      <xdr:rowOff>123825</xdr:rowOff>
    </xdr:from>
    <xdr:to>
      <xdr:col>7</xdr:col>
      <xdr:colOff>47625</xdr:colOff>
      <xdr:row>12</xdr:row>
      <xdr:rowOff>104775</xdr:rowOff>
    </xdr:to>
    <xdr:sp>
      <xdr:nvSpPr>
        <xdr:cNvPr id="1" name="TextBox 1"/>
        <xdr:cNvSpPr txBox="1">
          <a:spLocks noChangeArrowheads="1"/>
        </xdr:cNvSpPr>
      </xdr:nvSpPr>
      <xdr:spPr>
        <a:xfrm>
          <a:off x="3848100" y="1733550"/>
          <a:ext cx="1333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a:t>
          </a:r>
        </a:p>
      </xdr:txBody>
    </xdr:sp>
    <xdr:clientData/>
  </xdr:twoCellAnchor>
  <xdr:twoCellAnchor>
    <xdr:from>
      <xdr:col>0</xdr:col>
      <xdr:colOff>114300</xdr:colOff>
      <xdr:row>75</xdr:row>
      <xdr:rowOff>0</xdr:rowOff>
    </xdr:from>
    <xdr:to>
      <xdr:col>1</xdr:col>
      <xdr:colOff>57150</xdr:colOff>
      <xdr:row>75</xdr:row>
      <xdr:rowOff>123825</xdr:rowOff>
    </xdr:to>
    <xdr:sp>
      <xdr:nvSpPr>
        <xdr:cNvPr id="2" name="TextBox 2"/>
        <xdr:cNvSpPr txBox="1">
          <a:spLocks noChangeArrowheads="1"/>
        </xdr:cNvSpPr>
      </xdr:nvSpPr>
      <xdr:spPr>
        <a:xfrm>
          <a:off x="114300" y="9048750"/>
          <a:ext cx="133350" cy="1238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5</xdr:row>
      <xdr:rowOff>152400</xdr:rowOff>
    </xdr:from>
    <xdr:to>
      <xdr:col>9</xdr:col>
      <xdr:colOff>0</xdr:colOff>
      <xdr:row>13</xdr:row>
      <xdr:rowOff>38100</xdr:rowOff>
    </xdr:to>
    <xdr:sp>
      <xdr:nvSpPr>
        <xdr:cNvPr id="1" name="Text 2"/>
        <xdr:cNvSpPr txBox="1">
          <a:spLocks noChangeArrowheads="1"/>
        </xdr:cNvSpPr>
      </xdr:nvSpPr>
      <xdr:spPr>
        <a:xfrm>
          <a:off x="5857875" y="990600"/>
          <a:ext cx="0" cy="95250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a:t>
          </a:r>
          <a:r>
            <a:rPr lang="en-US" cap="none" sz="800" b="1" i="0" u="none" baseline="0">
              <a:latin typeface="Arial"/>
              <a:ea typeface="Arial"/>
              <a:cs typeface="Arial"/>
            </a:rPr>
            <a:t>AS AT PRECEDING
FINANCIAL 
YEAR END
</a:t>
          </a:r>
          <a:r>
            <a:rPr lang="en-US" cap="none" sz="900" b="1" i="0" u="none" baseline="0">
              <a:latin typeface="Arial"/>
              <a:ea typeface="Arial"/>
              <a:cs typeface="Arial"/>
            </a:rPr>
            <a:t>31/12/2001</a:t>
          </a:r>
          <a:r>
            <a:rPr lang="en-US" cap="none" sz="1000" b="1" i="0" u="none" baseline="0">
              <a:latin typeface="Arial"/>
              <a:ea typeface="Arial"/>
              <a:cs typeface="Arial"/>
            </a:rPr>
            <a:t>
(audited)
RM'000</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219</xdr:row>
      <xdr:rowOff>0</xdr:rowOff>
    </xdr:from>
    <xdr:to>
      <xdr:col>13</xdr:col>
      <xdr:colOff>0</xdr:colOff>
      <xdr:row>219</xdr:row>
      <xdr:rowOff>0</xdr:rowOff>
    </xdr:to>
    <xdr:sp>
      <xdr:nvSpPr>
        <xdr:cNvPr id="1" name="Text 3"/>
        <xdr:cNvSpPr txBox="1">
          <a:spLocks noChangeArrowheads="1"/>
        </xdr:cNvSpPr>
      </xdr:nvSpPr>
      <xdr:spPr>
        <a:xfrm>
          <a:off x="247650" y="34947225"/>
          <a:ext cx="6572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19050</xdr:colOff>
      <xdr:row>219</xdr:row>
      <xdr:rowOff>0</xdr:rowOff>
    </xdr:from>
    <xdr:to>
      <xdr:col>13</xdr:col>
      <xdr:colOff>0</xdr:colOff>
      <xdr:row>219</xdr:row>
      <xdr:rowOff>0</xdr:rowOff>
    </xdr:to>
    <xdr:sp>
      <xdr:nvSpPr>
        <xdr:cNvPr id="2" name="Text 8"/>
        <xdr:cNvSpPr txBox="1">
          <a:spLocks noChangeArrowheads="1"/>
        </xdr:cNvSpPr>
      </xdr:nvSpPr>
      <xdr:spPr>
        <a:xfrm>
          <a:off x="266700" y="34947225"/>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PM Holdings has given corporate guarantees in respect of banking, hire purchase and leasing facilities granted to its unconsolidated and former subsidiaries totalling approximately RM[ ] million.
</a:t>
          </a:r>
        </a:p>
      </xdr:txBody>
    </xdr:sp>
    <xdr:clientData/>
  </xdr:twoCellAnchor>
  <xdr:twoCellAnchor>
    <xdr:from>
      <xdr:col>1</xdr:col>
      <xdr:colOff>9525</xdr:colOff>
      <xdr:row>239</xdr:row>
      <xdr:rowOff>0</xdr:rowOff>
    </xdr:from>
    <xdr:to>
      <xdr:col>13</xdr:col>
      <xdr:colOff>0</xdr:colOff>
      <xdr:row>239</xdr:row>
      <xdr:rowOff>0</xdr:rowOff>
    </xdr:to>
    <xdr:sp>
      <xdr:nvSpPr>
        <xdr:cNvPr id="3" name="Text 32"/>
        <xdr:cNvSpPr txBox="1">
          <a:spLocks noChangeArrowheads="1"/>
        </xdr:cNvSpPr>
      </xdr:nvSpPr>
      <xdr:spPr>
        <a:xfrm>
          <a:off x="257175" y="38128575"/>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analysis of the Group operations for the  financial period under review is as follows:-</a:t>
          </a:r>
        </a:p>
      </xdr:txBody>
    </xdr:sp>
    <xdr:clientData/>
  </xdr:twoCellAnchor>
  <xdr:twoCellAnchor>
    <xdr:from>
      <xdr:col>4</xdr:col>
      <xdr:colOff>9525</xdr:colOff>
      <xdr:row>86</xdr:row>
      <xdr:rowOff>0</xdr:rowOff>
    </xdr:from>
    <xdr:to>
      <xdr:col>10</xdr:col>
      <xdr:colOff>590550</xdr:colOff>
      <xdr:row>86</xdr:row>
      <xdr:rowOff>0</xdr:rowOff>
    </xdr:to>
    <xdr:sp>
      <xdr:nvSpPr>
        <xdr:cNvPr id="4" name="Text 70"/>
        <xdr:cNvSpPr txBox="1">
          <a:spLocks noChangeArrowheads="1"/>
        </xdr:cNvSpPr>
      </xdr:nvSpPr>
      <xdr:spPr>
        <a:xfrm>
          <a:off x="990600" y="14992350"/>
          <a:ext cx="43148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 of associated companies' exceptional items included under 2(f) of the Consolidated Income Statement
</a:t>
          </a:r>
        </a:p>
      </xdr:txBody>
    </xdr:sp>
    <xdr:clientData/>
  </xdr:twoCellAnchor>
  <xdr:twoCellAnchor>
    <xdr:from>
      <xdr:col>13</xdr:col>
      <xdr:colOff>0</xdr:colOff>
      <xdr:row>239</xdr:row>
      <xdr:rowOff>0</xdr:rowOff>
    </xdr:from>
    <xdr:to>
      <xdr:col>13</xdr:col>
      <xdr:colOff>0</xdr:colOff>
      <xdr:row>239</xdr:row>
      <xdr:rowOff>0</xdr:rowOff>
    </xdr:to>
    <xdr:sp>
      <xdr:nvSpPr>
        <xdr:cNvPr id="5" name="Text 71"/>
        <xdr:cNvSpPr txBox="1">
          <a:spLocks noChangeArrowheads="1"/>
        </xdr:cNvSpPr>
      </xdr:nvSpPr>
      <xdr:spPr>
        <a:xfrm>
          <a:off x="6819900" y="38128575"/>
          <a:ext cx="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Profit/(Loss)
before
Taxation</a:t>
          </a:r>
        </a:p>
      </xdr:txBody>
    </xdr:sp>
    <xdr:clientData/>
  </xdr:twoCellAnchor>
  <xdr:twoCellAnchor>
    <xdr:from>
      <xdr:col>13</xdr:col>
      <xdr:colOff>0</xdr:colOff>
      <xdr:row>239</xdr:row>
      <xdr:rowOff>0</xdr:rowOff>
    </xdr:from>
    <xdr:to>
      <xdr:col>13</xdr:col>
      <xdr:colOff>0</xdr:colOff>
      <xdr:row>239</xdr:row>
      <xdr:rowOff>0</xdr:rowOff>
    </xdr:to>
    <xdr:sp>
      <xdr:nvSpPr>
        <xdr:cNvPr id="6" name="Text 72"/>
        <xdr:cNvSpPr txBox="1">
          <a:spLocks noChangeArrowheads="1"/>
        </xdr:cNvSpPr>
      </xdr:nvSpPr>
      <xdr:spPr>
        <a:xfrm>
          <a:off x="6819900" y="38128575"/>
          <a:ext cx="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Assets 
Employed</a:t>
          </a:r>
        </a:p>
      </xdr:txBody>
    </xdr:sp>
    <xdr:clientData/>
  </xdr:twoCellAnchor>
  <xdr:twoCellAnchor>
    <xdr:from>
      <xdr:col>12</xdr:col>
      <xdr:colOff>209550</xdr:colOff>
      <xdr:row>239</xdr:row>
      <xdr:rowOff>0</xdr:rowOff>
    </xdr:from>
    <xdr:to>
      <xdr:col>13</xdr:col>
      <xdr:colOff>0</xdr:colOff>
      <xdr:row>239</xdr:row>
      <xdr:rowOff>0</xdr:rowOff>
    </xdr:to>
    <xdr:sp>
      <xdr:nvSpPr>
        <xdr:cNvPr id="7" name="Text 82"/>
        <xdr:cNvSpPr txBox="1">
          <a:spLocks noChangeArrowheads="1"/>
        </xdr:cNvSpPr>
      </xdr:nvSpPr>
      <xdr:spPr>
        <a:xfrm>
          <a:off x="6391275" y="38128575"/>
          <a:ext cx="42862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Revenue</a:t>
          </a:r>
        </a:p>
      </xdr:txBody>
    </xdr:sp>
    <xdr:clientData/>
  </xdr:twoCellAnchor>
  <xdr:twoCellAnchor>
    <xdr:from>
      <xdr:col>12</xdr:col>
      <xdr:colOff>638175</xdr:colOff>
      <xdr:row>239</xdr:row>
      <xdr:rowOff>0</xdr:rowOff>
    </xdr:from>
    <xdr:to>
      <xdr:col>13</xdr:col>
      <xdr:colOff>0</xdr:colOff>
      <xdr:row>239</xdr:row>
      <xdr:rowOff>0</xdr:rowOff>
    </xdr:to>
    <xdr:sp>
      <xdr:nvSpPr>
        <xdr:cNvPr id="8" name="Text 94"/>
        <xdr:cNvSpPr txBox="1">
          <a:spLocks noChangeArrowheads="1"/>
        </xdr:cNvSpPr>
      </xdr:nvSpPr>
      <xdr:spPr>
        <a:xfrm>
          <a:off x="6819900" y="38128575"/>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13</xdr:col>
      <xdr:colOff>0</xdr:colOff>
      <xdr:row>239</xdr:row>
      <xdr:rowOff>0</xdr:rowOff>
    </xdr:from>
    <xdr:to>
      <xdr:col>13</xdr:col>
      <xdr:colOff>0</xdr:colOff>
      <xdr:row>239</xdr:row>
      <xdr:rowOff>0</xdr:rowOff>
    </xdr:to>
    <xdr:sp>
      <xdr:nvSpPr>
        <xdr:cNvPr id="9" name="Text 95"/>
        <xdr:cNvSpPr txBox="1">
          <a:spLocks noChangeArrowheads="1"/>
        </xdr:cNvSpPr>
      </xdr:nvSpPr>
      <xdr:spPr>
        <a:xfrm>
          <a:off x="6819900" y="38128575"/>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xdr:col>
      <xdr:colOff>219075</xdr:colOff>
      <xdr:row>219</xdr:row>
      <xdr:rowOff>0</xdr:rowOff>
    </xdr:from>
    <xdr:to>
      <xdr:col>13</xdr:col>
      <xdr:colOff>0</xdr:colOff>
      <xdr:row>219</xdr:row>
      <xdr:rowOff>0</xdr:rowOff>
    </xdr:to>
    <xdr:sp>
      <xdr:nvSpPr>
        <xdr:cNvPr id="10" name="Text 103"/>
        <xdr:cNvSpPr txBox="1">
          <a:spLocks noChangeArrowheads="1"/>
        </xdr:cNvSpPr>
      </xdr:nvSpPr>
      <xdr:spPr>
        <a:xfrm>
          <a:off x="466725" y="34947225"/>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219</xdr:row>
      <xdr:rowOff>0</xdr:rowOff>
    </xdr:from>
    <xdr:to>
      <xdr:col>13</xdr:col>
      <xdr:colOff>0</xdr:colOff>
      <xdr:row>219</xdr:row>
      <xdr:rowOff>0</xdr:rowOff>
    </xdr:to>
    <xdr:sp>
      <xdr:nvSpPr>
        <xdr:cNvPr id="11" name="Text 105"/>
        <xdr:cNvSpPr txBox="1">
          <a:spLocks noChangeArrowheads="1"/>
        </xdr:cNvSpPr>
      </xdr:nvSpPr>
      <xdr:spPr>
        <a:xfrm>
          <a:off x="247650" y="34947225"/>
          <a:ext cx="6572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28575</xdr:colOff>
      <xdr:row>219</xdr:row>
      <xdr:rowOff>0</xdr:rowOff>
    </xdr:from>
    <xdr:to>
      <xdr:col>13</xdr:col>
      <xdr:colOff>0</xdr:colOff>
      <xdr:row>219</xdr:row>
      <xdr:rowOff>0</xdr:rowOff>
    </xdr:to>
    <xdr:sp>
      <xdr:nvSpPr>
        <xdr:cNvPr id="12" name="Text 118"/>
        <xdr:cNvSpPr txBox="1">
          <a:spLocks noChangeArrowheads="1"/>
        </xdr:cNvSpPr>
      </xdr:nvSpPr>
      <xdr:spPr>
        <a:xfrm>
          <a:off x="276225" y="34947225"/>
          <a:ext cx="65436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Lembaran Megah Sdn Bhd, a wholly-owned subsidiary of PMC, had on 14 December 2000 entered into a sale and purchase agreement with Dimensi Bersatu Sdn Bhd for the acquisition of 46,000,000 ordinary shares of RM1.00 each representing 12.9% of the existing issued and paid-up capital of Chemical Company Of Malaysia Berhad at RM2.30 per share for a total cash consideration of RM105.8 million ("Acquisition").  The Acquisition, which was approved by FIC and SC on 16 March 2001 and 26 April 2001 respectively, has been completed on 21 May 2001.
</a:t>
          </a:r>
        </a:p>
      </xdr:txBody>
    </xdr:sp>
    <xdr:clientData/>
  </xdr:twoCellAnchor>
  <xdr:twoCellAnchor>
    <xdr:from>
      <xdr:col>2</xdr:col>
      <xdr:colOff>0</xdr:colOff>
      <xdr:row>219</xdr:row>
      <xdr:rowOff>0</xdr:rowOff>
    </xdr:from>
    <xdr:to>
      <xdr:col>13</xdr:col>
      <xdr:colOff>0</xdr:colOff>
      <xdr:row>219</xdr:row>
      <xdr:rowOff>0</xdr:rowOff>
    </xdr:to>
    <xdr:sp>
      <xdr:nvSpPr>
        <xdr:cNvPr id="13" name="Text 129"/>
        <xdr:cNvSpPr txBox="1">
          <a:spLocks noChangeArrowheads="1"/>
        </xdr:cNvSpPr>
      </xdr:nvSpPr>
      <xdr:spPr>
        <a:xfrm>
          <a:off x="466725" y="34947225"/>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Voluntary Winding-Up of Subsidiary Companies</a:t>
          </a:r>
        </a:p>
      </xdr:txBody>
    </xdr:sp>
    <xdr:clientData/>
  </xdr:twoCellAnchor>
  <xdr:twoCellAnchor>
    <xdr:from>
      <xdr:col>2</xdr:col>
      <xdr:colOff>0</xdr:colOff>
      <xdr:row>219</xdr:row>
      <xdr:rowOff>0</xdr:rowOff>
    </xdr:from>
    <xdr:to>
      <xdr:col>13</xdr:col>
      <xdr:colOff>0</xdr:colOff>
      <xdr:row>219</xdr:row>
      <xdr:rowOff>0</xdr:rowOff>
    </xdr:to>
    <xdr:sp>
      <xdr:nvSpPr>
        <xdr:cNvPr id="14" name="Text 130"/>
        <xdr:cNvSpPr txBox="1">
          <a:spLocks noChangeArrowheads="1"/>
        </xdr:cNvSpPr>
      </xdr:nvSpPr>
      <xdr:spPr>
        <a:xfrm>
          <a:off x="466725" y="34947225"/>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Pan Malaysia Holdings Berhad ("PM Holdings"), a subsidiary company, continuing rationalisation exercise to divest and wind-up non-core businesses and focus on financial services activities, two of its subsidiary companies, namely, Fibercorp (Sarawak) Sdn Bhd and Cocoa Specialities (Malaysia) Sdn Bhd, were placed under members' voluntary winding-up on 9 January 2002 and creditors' voluntary winding-up on 28 June 2002 respectively.</a:t>
          </a:r>
        </a:p>
      </xdr:txBody>
    </xdr:sp>
    <xdr:clientData/>
  </xdr:twoCellAnchor>
  <xdr:twoCellAnchor>
    <xdr:from>
      <xdr:col>1</xdr:col>
      <xdr:colOff>219075</xdr:colOff>
      <xdr:row>219</xdr:row>
      <xdr:rowOff>0</xdr:rowOff>
    </xdr:from>
    <xdr:to>
      <xdr:col>13</xdr:col>
      <xdr:colOff>0</xdr:colOff>
      <xdr:row>219</xdr:row>
      <xdr:rowOff>0</xdr:rowOff>
    </xdr:to>
    <xdr:sp>
      <xdr:nvSpPr>
        <xdr:cNvPr id="15" name="Text 142"/>
        <xdr:cNvSpPr txBox="1">
          <a:spLocks noChangeArrowheads="1"/>
        </xdr:cNvSpPr>
      </xdr:nvSpPr>
      <xdr:spPr>
        <a:xfrm>
          <a:off x="466725" y="34947225"/>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219075</xdr:colOff>
      <xdr:row>219</xdr:row>
      <xdr:rowOff>0</xdr:rowOff>
    </xdr:from>
    <xdr:to>
      <xdr:col>13</xdr:col>
      <xdr:colOff>0</xdr:colOff>
      <xdr:row>219</xdr:row>
      <xdr:rowOff>0</xdr:rowOff>
    </xdr:to>
    <xdr:sp>
      <xdr:nvSpPr>
        <xdr:cNvPr id="16" name="Text 152"/>
        <xdr:cNvSpPr txBox="1">
          <a:spLocks noChangeArrowheads="1"/>
        </xdr:cNvSpPr>
      </xdr:nvSpPr>
      <xdr:spPr>
        <a:xfrm>
          <a:off x="466725" y="34947225"/>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Transfer by PM Capital to PM Securities of the Entire Issued and Paid-Up Share Capital of PM Equities</a:t>
          </a:r>
        </a:p>
      </xdr:txBody>
    </xdr:sp>
    <xdr:clientData/>
  </xdr:twoCellAnchor>
  <xdr:twoCellAnchor>
    <xdr:from>
      <xdr:col>1</xdr:col>
      <xdr:colOff>219075</xdr:colOff>
      <xdr:row>219</xdr:row>
      <xdr:rowOff>0</xdr:rowOff>
    </xdr:from>
    <xdr:to>
      <xdr:col>13</xdr:col>
      <xdr:colOff>0</xdr:colOff>
      <xdr:row>219</xdr:row>
      <xdr:rowOff>0</xdr:rowOff>
    </xdr:to>
    <xdr:sp>
      <xdr:nvSpPr>
        <xdr:cNvPr id="17" name="Text 153"/>
        <xdr:cNvSpPr txBox="1">
          <a:spLocks noChangeArrowheads="1"/>
        </xdr:cNvSpPr>
      </xdr:nvSpPr>
      <xdr:spPr>
        <a:xfrm>
          <a:off x="466725" y="34947225"/>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13 December 2000, PM Capital entered into a sale and purchase agreement with PM Securities for the proposed sale and transfer of the entire issued and paid-up share capital of PM Equities comprising 237,123,722 ordinary shares of RM1.00 each, 91,934,379 redeemable non-convertible preference shares of RM1.00 each and 36,000,000 redeemable exchangeable preference shares of RM1.00 each for a sale consideration of RM117.9 million (or such sum as may be adjusted) ("PME Consideration") to be satisfied by the issuance of up to 100,000,000 new ordinary shares of RM1.00 each in PM Securities at an issue price of RM1.00 per share and the balance consideration to be payable in cash ("Proposed PME Transaction"). </a:t>
          </a:r>
        </a:p>
      </xdr:txBody>
    </xdr:sp>
    <xdr:clientData/>
  </xdr:twoCellAnchor>
  <xdr:twoCellAnchor>
    <xdr:from>
      <xdr:col>1</xdr:col>
      <xdr:colOff>219075</xdr:colOff>
      <xdr:row>219</xdr:row>
      <xdr:rowOff>0</xdr:rowOff>
    </xdr:from>
    <xdr:to>
      <xdr:col>13</xdr:col>
      <xdr:colOff>0</xdr:colOff>
      <xdr:row>219</xdr:row>
      <xdr:rowOff>0</xdr:rowOff>
    </xdr:to>
    <xdr:sp>
      <xdr:nvSpPr>
        <xdr:cNvPr id="18" name="Text 154"/>
        <xdr:cNvSpPr txBox="1">
          <a:spLocks noChangeArrowheads="1"/>
        </xdr:cNvSpPr>
      </xdr:nvSpPr>
      <xdr:spPr>
        <a:xfrm>
          <a:off x="466725" y="34947225"/>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Restructuring Involving the Proposed Transfer of 99.99% of The Issued and Paid-Up Ordinary Share Capital of PM Securities and 100% of the Redeemable Non-Convertible Preference Shares of RM1.00 each in PM Securities to Kimara Asset Management Sdn Bhd ("Kimara Asset")</a:t>
          </a:r>
        </a:p>
      </xdr:txBody>
    </xdr:sp>
    <xdr:clientData/>
  </xdr:twoCellAnchor>
  <xdr:twoCellAnchor>
    <xdr:from>
      <xdr:col>1</xdr:col>
      <xdr:colOff>219075</xdr:colOff>
      <xdr:row>219</xdr:row>
      <xdr:rowOff>0</xdr:rowOff>
    </xdr:from>
    <xdr:to>
      <xdr:col>13</xdr:col>
      <xdr:colOff>0</xdr:colOff>
      <xdr:row>219</xdr:row>
      <xdr:rowOff>0</xdr:rowOff>
    </xdr:to>
    <xdr:sp>
      <xdr:nvSpPr>
        <xdr:cNvPr id="19" name="Text 155"/>
        <xdr:cNvSpPr txBox="1">
          <a:spLocks noChangeArrowheads="1"/>
        </xdr:cNvSpPr>
      </xdr:nvSpPr>
      <xdr:spPr>
        <a:xfrm>
          <a:off x="466725" y="34947225"/>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13 December 2000, PM Capital has also entered into an agreement with Kimara Asset, a wholly-owned subsidiary of PM Capital, whereby PM Capital agreed to the proposed sale and transfer of PM Capital's entire interest in the issued and paid-up share capital of PM Securities comprising 261,448,133 ordinary shares of RM1.00 each and 174,048,160 redeemable non-convertible preference shares of RM1.00 each, together with the new ordinary shares of RM1.00 each in PM Securities to be issued to PM Capital pursuant to the Proposed PME Transaction, to Kimara Asset for a sale consideration of RM361.0 million ("PMS Consideration") to be satisfied by the issuance of 361,000,000 new ordinary shares of RM1.00 each in Kimara Asset at an issue price of RM1.00 per share ("Proposed Restructuring").  </a:t>
          </a:r>
        </a:p>
      </xdr:txBody>
    </xdr:sp>
    <xdr:clientData/>
  </xdr:twoCellAnchor>
  <xdr:twoCellAnchor>
    <xdr:from>
      <xdr:col>1</xdr:col>
      <xdr:colOff>219075</xdr:colOff>
      <xdr:row>219</xdr:row>
      <xdr:rowOff>0</xdr:rowOff>
    </xdr:from>
    <xdr:to>
      <xdr:col>13</xdr:col>
      <xdr:colOff>0</xdr:colOff>
      <xdr:row>219</xdr:row>
      <xdr:rowOff>0</xdr:rowOff>
    </xdr:to>
    <xdr:sp>
      <xdr:nvSpPr>
        <xdr:cNvPr id="20" name="Text 153"/>
        <xdr:cNvSpPr txBox="1">
          <a:spLocks noChangeArrowheads="1"/>
        </xdr:cNvSpPr>
      </xdr:nvSpPr>
      <xdr:spPr>
        <a:xfrm>
          <a:off x="466725" y="34947225"/>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Pursuant to the term of the agreement, upon certification of the financial statements of PM Equities by the auditors for the financial year ended 31 December 2000, if there is any variation to the net tangible assets ("NTA") of PM Equities as at 31 October 2000, the purchase consideration for the Proposed PME Transaction shall be adjusted accordingly on a Ringgit-for-Ringgit basis and the balance payable to PM Capital shall be based on the NTA as stated in the audited financial statements of PM Equities for the financial year ended 31 December 2000.  At their respective extraordinary general meetings held on 14 March 2001 and 17 April 2001, the shareholders of PM Capital and PM Securities approved the Proposed PME Transaction.  The Proposed PME Transaction is pending the approvals of the relevant authorities.</a:t>
          </a:r>
        </a:p>
      </xdr:txBody>
    </xdr:sp>
    <xdr:clientData/>
  </xdr:twoCellAnchor>
  <xdr:twoCellAnchor>
    <xdr:from>
      <xdr:col>1</xdr:col>
      <xdr:colOff>219075</xdr:colOff>
      <xdr:row>219</xdr:row>
      <xdr:rowOff>0</xdr:rowOff>
    </xdr:from>
    <xdr:to>
      <xdr:col>13</xdr:col>
      <xdr:colOff>0</xdr:colOff>
      <xdr:row>219</xdr:row>
      <xdr:rowOff>0</xdr:rowOff>
    </xdr:to>
    <xdr:sp>
      <xdr:nvSpPr>
        <xdr:cNvPr id="21" name="Text 155"/>
        <xdr:cNvSpPr txBox="1">
          <a:spLocks noChangeArrowheads="1"/>
        </xdr:cNvSpPr>
      </xdr:nvSpPr>
      <xdr:spPr>
        <a:xfrm>
          <a:off x="466725" y="34947225"/>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Pursuant to the agreement, upon the certification of the financial statements of PM Equities by the auditors for the financial year ended 31 December 2000 which may result in a change in the PME Consideration, the PMS Consideration will also be adjusted accordingly.  At their respective extraordinary general meetings held on 14 March 2001 and 17 April 2001, the shareholders of PM Capital and Kimara Asset approved the Proposed Restructuring.  The Proposed Restructuring is pending the approvals of the relevant authorities.</a:t>
          </a:r>
        </a:p>
      </xdr:txBody>
    </xdr:sp>
    <xdr:clientData/>
  </xdr:twoCellAnchor>
  <xdr:twoCellAnchor>
    <xdr:from>
      <xdr:col>1</xdr:col>
      <xdr:colOff>28575</xdr:colOff>
      <xdr:row>219</xdr:row>
      <xdr:rowOff>0</xdr:rowOff>
    </xdr:from>
    <xdr:to>
      <xdr:col>13</xdr:col>
      <xdr:colOff>0</xdr:colOff>
      <xdr:row>219</xdr:row>
      <xdr:rowOff>0</xdr:rowOff>
    </xdr:to>
    <xdr:sp>
      <xdr:nvSpPr>
        <xdr:cNvPr id="22" name="Text 40"/>
        <xdr:cNvSpPr txBox="1">
          <a:spLocks noChangeArrowheads="1"/>
        </xdr:cNvSpPr>
      </xdr:nvSpPr>
      <xdr:spPr>
        <a:xfrm>
          <a:off x="276225" y="34947225"/>
          <a:ext cx="65436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Other than those matters disclosed in Note 13, the Group has no material contingent liabilities as at the date of this report.
</a:t>
          </a:r>
        </a:p>
      </xdr:txBody>
    </xdr:sp>
    <xdr:clientData/>
  </xdr:twoCellAnchor>
  <xdr:twoCellAnchor>
    <xdr:from>
      <xdr:col>1</xdr:col>
      <xdr:colOff>0</xdr:colOff>
      <xdr:row>219</xdr:row>
      <xdr:rowOff>0</xdr:rowOff>
    </xdr:from>
    <xdr:to>
      <xdr:col>13</xdr:col>
      <xdr:colOff>0</xdr:colOff>
      <xdr:row>219</xdr:row>
      <xdr:rowOff>0</xdr:rowOff>
    </xdr:to>
    <xdr:sp>
      <xdr:nvSpPr>
        <xdr:cNvPr id="23" name="Text 3"/>
        <xdr:cNvSpPr txBox="1">
          <a:spLocks noChangeArrowheads="1"/>
        </xdr:cNvSpPr>
      </xdr:nvSpPr>
      <xdr:spPr>
        <a:xfrm>
          <a:off x="247650" y="34947225"/>
          <a:ext cx="6572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changes in the composition of the Group during the financial periods under review are as follows: -.</a:t>
          </a:r>
        </a:p>
      </xdr:txBody>
    </xdr:sp>
    <xdr:clientData/>
  </xdr:twoCellAnchor>
  <xdr:twoCellAnchor>
    <xdr:from>
      <xdr:col>2</xdr:col>
      <xdr:colOff>0</xdr:colOff>
      <xdr:row>219</xdr:row>
      <xdr:rowOff>0</xdr:rowOff>
    </xdr:from>
    <xdr:to>
      <xdr:col>13</xdr:col>
      <xdr:colOff>0</xdr:colOff>
      <xdr:row>219</xdr:row>
      <xdr:rowOff>0</xdr:rowOff>
    </xdr:to>
    <xdr:sp>
      <xdr:nvSpPr>
        <xdr:cNvPr id="24" name="Text 129"/>
        <xdr:cNvSpPr txBox="1">
          <a:spLocks noChangeArrowheads="1"/>
        </xdr:cNvSpPr>
      </xdr:nvSpPr>
      <xdr:spPr>
        <a:xfrm>
          <a:off x="466725" y="34947225"/>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the Remaining 800,000 Ordinary Shares of RM1.00 each in Pengkalen Holiday Resort Sdn Bhd ("PHR"), a subsidiary company of PM Holdings</a:t>
          </a:r>
        </a:p>
      </xdr:txBody>
    </xdr:sp>
    <xdr:clientData/>
  </xdr:twoCellAnchor>
  <xdr:twoCellAnchor>
    <xdr:from>
      <xdr:col>2</xdr:col>
      <xdr:colOff>0</xdr:colOff>
      <xdr:row>219</xdr:row>
      <xdr:rowOff>0</xdr:rowOff>
    </xdr:from>
    <xdr:to>
      <xdr:col>13</xdr:col>
      <xdr:colOff>0</xdr:colOff>
      <xdr:row>219</xdr:row>
      <xdr:rowOff>0</xdr:rowOff>
    </xdr:to>
    <xdr:sp>
      <xdr:nvSpPr>
        <xdr:cNvPr id="25" name="Text 130"/>
        <xdr:cNvSpPr txBox="1">
          <a:spLocks noChangeArrowheads="1"/>
        </xdr:cNvSpPr>
      </xdr:nvSpPr>
      <xdr:spPr>
        <a:xfrm>
          <a:off x="466725" y="34947225"/>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agreement with Lai Sun Development Company Limited ("Lai Sun") for the acquisition of 800,000 ordinary shares of RM1.00 each representing 10% of the total issued and paid-up share capital of PHR from Lai Sun for a cash consideration of RM1 and the acceptance by PM Holdings of the assignment of debt owing to Lai Sun by PHR for a cash consideration of RM0.55 million was completed on 2 April 2002 and interest in PHR increased from 90% to 100%.</a:t>
          </a:r>
        </a:p>
      </xdr:txBody>
    </xdr:sp>
    <xdr:clientData/>
  </xdr:twoCellAnchor>
  <xdr:twoCellAnchor>
    <xdr:from>
      <xdr:col>12</xdr:col>
      <xdr:colOff>0</xdr:colOff>
      <xdr:row>127</xdr:row>
      <xdr:rowOff>0</xdr:rowOff>
    </xdr:from>
    <xdr:to>
      <xdr:col>12</xdr:col>
      <xdr:colOff>0</xdr:colOff>
      <xdr:row>127</xdr:row>
      <xdr:rowOff>0</xdr:rowOff>
    </xdr:to>
    <xdr:sp>
      <xdr:nvSpPr>
        <xdr:cNvPr id="26" name="Text 94"/>
        <xdr:cNvSpPr txBox="1">
          <a:spLocks noChangeArrowheads="1"/>
        </xdr:cNvSpPr>
      </xdr:nvSpPr>
      <xdr:spPr>
        <a:xfrm>
          <a:off x="6181725" y="2018347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12</xdr:col>
      <xdr:colOff>0</xdr:colOff>
      <xdr:row>127</xdr:row>
      <xdr:rowOff>0</xdr:rowOff>
    </xdr:from>
    <xdr:to>
      <xdr:col>12</xdr:col>
      <xdr:colOff>0</xdr:colOff>
      <xdr:row>127</xdr:row>
      <xdr:rowOff>0</xdr:rowOff>
    </xdr:to>
    <xdr:sp>
      <xdr:nvSpPr>
        <xdr:cNvPr id="27" name="Text 95"/>
        <xdr:cNvSpPr txBox="1">
          <a:spLocks noChangeArrowheads="1"/>
        </xdr:cNvSpPr>
      </xdr:nvSpPr>
      <xdr:spPr>
        <a:xfrm>
          <a:off x="6181725" y="2018347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xdr:col>
      <xdr:colOff>0</xdr:colOff>
      <xdr:row>136</xdr:row>
      <xdr:rowOff>0</xdr:rowOff>
    </xdr:from>
    <xdr:to>
      <xdr:col>13</xdr:col>
      <xdr:colOff>0</xdr:colOff>
      <xdr:row>136</xdr:row>
      <xdr:rowOff>0</xdr:rowOff>
    </xdr:to>
    <xdr:sp>
      <xdr:nvSpPr>
        <xdr:cNvPr id="28" name="Text 7"/>
        <xdr:cNvSpPr txBox="1">
          <a:spLocks noChangeArrowheads="1"/>
        </xdr:cNvSpPr>
      </xdr:nvSpPr>
      <xdr:spPr>
        <a:xfrm>
          <a:off x="247650" y="21793200"/>
          <a:ext cx="6572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valuation of land and buildings have been brought forward, without amendment from the previous annual report.</a:t>
          </a:r>
        </a:p>
      </xdr:txBody>
    </xdr:sp>
    <xdr:clientData/>
  </xdr:twoCellAnchor>
  <xdr:twoCellAnchor>
    <xdr:from>
      <xdr:col>1</xdr:col>
      <xdr:colOff>0</xdr:colOff>
      <xdr:row>136</xdr:row>
      <xdr:rowOff>0</xdr:rowOff>
    </xdr:from>
    <xdr:to>
      <xdr:col>13</xdr:col>
      <xdr:colOff>0</xdr:colOff>
      <xdr:row>136</xdr:row>
      <xdr:rowOff>0</xdr:rowOff>
    </xdr:to>
    <xdr:sp>
      <xdr:nvSpPr>
        <xdr:cNvPr id="29" name="Text 7"/>
        <xdr:cNvSpPr txBox="1">
          <a:spLocks noChangeArrowheads="1"/>
        </xdr:cNvSpPr>
      </xdr:nvSpPr>
      <xdr:spPr>
        <a:xfrm>
          <a:off x="247650" y="21793200"/>
          <a:ext cx="6572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other material acquisition and disposal of property, plant and equipment for the financial period under review except for the acquisition and disposal of properties made by the hotel operation in United Kingdom ("UK") amounting to RM15.2 million and RM47.9 million.</a:t>
          </a:r>
        </a:p>
      </xdr:txBody>
    </xdr:sp>
    <xdr:clientData/>
  </xdr:twoCellAnchor>
  <xdr:twoCellAnchor>
    <xdr:from>
      <xdr:col>1</xdr:col>
      <xdr:colOff>0</xdr:colOff>
      <xdr:row>139</xdr:row>
      <xdr:rowOff>0</xdr:rowOff>
    </xdr:from>
    <xdr:to>
      <xdr:col>13</xdr:col>
      <xdr:colOff>0</xdr:colOff>
      <xdr:row>139</xdr:row>
      <xdr:rowOff>0</xdr:rowOff>
    </xdr:to>
    <xdr:sp>
      <xdr:nvSpPr>
        <xdr:cNvPr id="30" name="Text 3"/>
        <xdr:cNvSpPr txBox="1">
          <a:spLocks noChangeArrowheads="1"/>
        </xdr:cNvSpPr>
      </xdr:nvSpPr>
      <xdr:spPr>
        <a:xfrm>
          <a:off x="247650" y="22155150"/>
          <a:ext cx="6572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139</xdr:row>
      <xdr:rowOff>0</xdr:rowOff>
    </xdr:from>
    <xdr:to>
      <xdr:col>13</xdr:col>
      <xdr:colOff>0</xdr:colOff>
      <xdr:row>139</xdr:row>
      <xdr:rowOff>0</xdr:rowOff>
    </xdr:to>
    <xdr:sp>
      <xdr:nvSpPr>
        <xdr:cNvPr id="31" name="Text 103"/>
        <xdr:cNvSpPr txBox="1">
          <a:spLocks noChangeArrowheads="1"/>
        </xdr:cNvSpPr>
      </xdr:nvSpPr>
      <xdr:spPr>
        <a:xfrm>
          <a:off x="466725" y="22155150"/>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139</xdr:row>
      <xdr:rowOff>0</xdr:rowOff>
    </xdr:from>
    <xdr:to>
      <xdr:col>13</xdr:col>
      <xdr:colOff>0</xdr:colOff>
      <xdr:row>139</xdr:row>
      <xdr:rowOff>0</xdr:rowOff>
    </xdr:to>
    <xdr:sp>
      <xdr:nvSpPr>
        <xdr:cNvPr id="32" name="Text 105"/>
        <xdr:cNvSpPr txBox="1">
          <a:spLocks noChangeArrowheads="1"/>
        </xdr:cNvSpPr>
      </xdr:nvSpPr>
      <xdr:spPr>
        <a:xfrm>
          <a:off x="247650" y="22155150"/>
          <a:ext cx="6572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2</xdr:col>
      <xdr:colOff>0</xdr:colOff>
      <xdr:row>139</xdr:row>
      <xdr:rowOff>0</xdr:rowOff>
    </xdr:from>
    <xdr:to>
      <xdr:col>13</xdr:col>
      <xdr:colOff>0</xdr:colOff>
      <xdr:row>139</xdr:row>
      <xdr:rowOff>0</xdr:rowOff>
    </xdr:to>
    <xdr:sp>
      <xdr:nvSpPr>
        <xdr:cNvPr id="33" name="Text 129"/>
        <xdr:cNvSpPr txBox="1">
          <a:spLocks noChangeArrowheads="1"/>
        </xdr:cNvSpPr>
      </xdr:nvSpPr>
      <xdr:spPr>
        <a:xfrm>
          <a:off x="466725" y="22155150"/>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Voluntary Winding-Up of Subsidiary Companies</a:t>
          </a:r>
        </a:p>
      </xdr:txBody>
    </xdr:sp>
    <xdr:clientData/>
  </xdr:twoCellAnchor>
  <xdr:twoCellAnchor>
    <xdr:from>
      <xdr:col>1</xdr:col>
      <xdr:colOff>219075</xdr:colOff>
      <xdr:row>139</xdr:row>
      <xdr:rowOff>0</xdr:rowOff>
    </xdr:from>
    <xdr:to>
      <xdr:col>13</xdr:col>
      <xdr:colOff>0</xdr:colOff>
      <xdr:row>139</xdr:row>
      <xdr:rowOff>0</xdr:rowOff>
    </xdr:to>
    <xdr:sp>
      <xdr:nvSpPr>
        <xdr:cNvPr id="34" name="Text 142"/>
        <xdr:cNvSpPr txBox="1">
          <a:spLocks noChangeArrowheads="1"/>
        </xdr:cNvSpPr>
      </xdr:nvSpPr>
      <xdr:spPr>
        <a:xfrm>
          <a:off x="466725" y="22155150"/>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13</xdr:col>
      <xdr:colOff>0</xdr:colOff>
      <xdr:row>139</xdr:row>
      <xdr:rowOff>0</xdr:rowOff>
    </xdr:from>
    <xdr:to>
      <xdr:col>13</xdr:col>
      <xdr:colOff>0</xdr:colOff>
      <xdr:row>139</xdr:row>
      <xdr:rowOff>0</xdr:rowOff>
    </xdr:to>
    <xdr:sp>
      <xdr:nvSpPr>
        <xdr:cNvPr id="35" name="Text 49"/>
        <xdr:cNvSpPr txBox="1">
          <a:spLocks noChangeArrowheads="1"/>
        </xdr:cNvSpPr>
      </xdr:nvSpPr>
      <xdr:spPr>
        <a:xfrm>
          <a:off x="6819900" y="2215515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139</xdr:row>
      <xdr:rowOff>0</xdr:rowOff>
    </xdr:from>
    <xdr:to>
      <xdr:col>13</xdr:col>
      <xdr:colOff>0</xdr:colOff>
      <xdr:row>139</xdr:row>
      <xdr:rowOff>0</xdr:rowOff>
    </xdr:to>
    <xdr:sp>
      <xdr:nvSpPr>
        <xdr:cNvPr id="36" name="Text 49"/>
        <xdr:cNvSpPr txBox="1">
          <a:spLocks noChangeArrowheads="1"/>
        </xdr:cNvSpPr>
      </xdr:nvSpPr>
      <xdr:spPr>
        <a:xfrm>
          <a:off x="6819900" y="2215515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xdr:col>
      <xdr:colOff>19050</xdr:colOff>
      <xdr:row>139</xdr:row>
      <xdr:rowOff>0</xdr:rowOff>
    </xdr:from>
    <xdr:to>
      <xdr:col>13</xdr:col>
      <xdr:colOff>0</xdr:colOff>
      <xdr:row>139</xdr:row>
      <xdr:rowOff>0</xdr:rowOff>
    </xdr:to>
    <xdr:sp>
      <xdr:nvSpPr>
        <xdr:cNvPr id="37" name="Text 8"/>
        <xdr:cNvSpPr txBox="1">
          <a:spLocks noChangeArrowheads="1"/>
        </xdr:cNvSpPr>
      </xdr:nvSpPr>
      <xdr:spPr>
        <a:xfrm>
          <a:off x="266700" y="22155150"/>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PM Holdings has given corporate guarantees in respect of banking, hire purchase and leasing facilities granted to its unconsolidated and former subsidiaries totalling approximately RM[ ] million.
</a:t>
          </a:r>
        </a:p>
      </xdr:txBody>
    </xdr:sp>
    <xdr:clientData/>
  </xdr:twoCellAnchor>
  <xdr:twoCellAnchor>
    <xdr:from>
      <xdr:col>1</xdr:col>
      <xdr:colOff>28575</xdr:colOff>
      <xdr:row>219</xdr:row>
      <xdr:rowOff>0</xdr:rowOff>
    </xdr:from>
    <xdr:to>
      <xdr:col>13</xdr:col>
      <xdr:colOff>0</xdr:colOff>
      <xdr:row>219</xdr:row>
      <xdr:rowOff>0</xdr:rowOff>
    </xdr:to>
    <xdr:sp>
      <xdr:nvSpPr>
        <xdr:cNvPr id="38" name="Text 40"/>
        <xdr:cNvSpPr txBox="1">
          <a:spLocks noChangeArrowheads="1"/>
        </xdr:cNvSpPr>
      </xdr:nvSpPr>
      <xdr:spPr>
        <a:xfrm>
          <a:off x="276225" y="34947225"/>
          <a:ext cx="65436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addition to the above, the Group's share of capital commitments of the joint ventures in respect of capital expenditure contracted but not provided for amounting to RM___ million.</a:t>
          </a:r>
        </a:p>
      </xdr:txBody>
    </xdr:sp>
    <xdr:clientData/>
  </xdr:twoCellAnchor>
  <xdr:twoCellAnchor>
    <xdr:from>
      <xdr:col>13</xdr:col>
      <xdr:colOff>0</xdr:colOff>
      <xdr:row>139</xdr:row>
      <xdr:rowOff>0</xdr:rowOff>
    </xdr:from>
    <xdr:to>
      <xdr:col>13</xdr:col>
      <xdr:colOff>0</xdr:colOff>
      <xdr:row>139</xdr:row>
      <xdr:rowOff>0</xdr:rowOff>
    </xdr:to>
    <xdr:sp>
      <xdr:nvSpPr>
        <xdr:cNvPr id="39" name="Text 49"/>
        <xdr:cNvSpPr txBox="1">
          <a:spLocks noChangeArrowheads="1"/>
        </xdr:cNvSpPr>
      </xdr:nvSpPr>
      <xdr:spPr>
        <a:xfrm>
          <a:off x="6819900" y="2215515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139</xdr:row>
      <xdr:rowOff>0</xdr:rowOff>
    </xdr:from>
    <xdr:to>
      <xdr:col>13</xdr:col>
      <xdr:colOff>0</xdr:colOff>
      <xdr:row>139</xdr:row>
      <xdr:rowOff>0</xdr:rowOff>
    </xdr:to>
    <xdr:sp>
      <xdr:nvSpPr>
        <xdr:cNvPr id="40" name="Text 49"/>
        <xdr:cNvSpPr txBox="1">
          <a:spLocks noChangeArrowheads="1"/>
        </xdr:cNvSpPr>
      </xdr:nvSpPr>
      <xdr:spPr>
        <a:xfrm>
          <a:off x="6819900" y="2215515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11</xdr:col>
      <xdr:colOff>714375</xdr:colOff>
      <xdr:row>127</xdr:row>
      <xdr:rowOff>0</xdr:rowOff>
    </xdr:from>
    <xdr:to>
      <xdr:col>12</xdr:col>
      <xdr:colOff>0</xdr:colOff>
      <xdr:row>127</xdr:row>
      <xdr:rowOff>0</xdr:rowOff>
    </xdr:to>
    <xdr:sp>
      <xdr:nvSpPr>
        <xdr:cNvPr id="41" name="Text 94"/>
        <xdr:cNvSpPr txBox="1">
          <a:spLocks noChangeArrowheads="1"/>
        </xdr:cNvSpPr>
      </xdr:nvSpPr>
      <xdr:spPr>
        <a:xfrm>
          <a:off x="6105525" y="20183475"/>
          <a:ext cx="762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12</xdr:col>
      <xdr:colOff>0</xdr:colOff>
      <xdr:row>127</xdr:row>
      <xdr:rowOff>0</xdr:rowOff>
    </xdr:from>
    <xdr:to>
      <xdr:col>12</xdr:col>
      <xdr:colOff>0</xdr:colOff>
      <xdr:row>127</xdr:row>
      <xdr:rowOff>0</xdr:rowOff>
    </xdr:to>
    <xdr:sp>
      <xdr:nvSpPr>
        <xdr:cNvPr id="42" name="Text 95"/>
        <xdr:cNvSpPr txBox="1">
          <a:spLocks noChangeArrowheads="1"/>
        </xdr:cNvSpPr>
      </xdr:nvSpPr>
      <xdr:spPr>
        <a:xfrm>
          <a:off x="6181725" y="2018347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11</xdr:col>
      <xdr:colOff>714375</xdr:colOff>
      <xdr:row>127</xdr:row>
      <xdr:rowOff>0</xdr:rowOff>
    </xdr:from>
    <xdr:to>
      <xdr:col>12</xdr:col>
      <xdr:colOff>0</xdr:colOff>
      <xdr:row>127</xdr:row>
      <xdr:rowOff>0</xdr:rowOff>
    </xdr:to>
    <xdr:sp>
      <xdr:nvSpPr>
        <xdr:cNvPr id="43" name="Text 94"/>
        <xdr:cNvSpPr txBox="1">
          <a:spLocks noChangeArrowheads="1"/>
        </xdr:cNvSpPr>
      </xdr:nvSpPr>
      <xdr:spPr>
        <a:xfrm>
          <a:off x="6105525" y="20183475"/>
          <a:ext cx="762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13</xdr:col>
      <xdr:colOff>0</xdr:colOff>
      <xdr:row>139</xdr:row>
      <xdr:rowOff>0</xdr:rowOff>
    </xdr:from>
    <xdr:to>
      <xdr:col>13</xdr:col>
      <xdr:colOff>0</xdr:colOff>
      <xdr:row>139</xdr:row>
      <xdr:rowOff>0</xdr:rowOff>
    </xdr:to>
    <xdr:sp>
      <xdr:nvSpPr>
        <xdr:cNvPr id="44" name="Text 49"/>
        <xdr:cNvSpPr txBox="1">
          <a:spLocks noChangeArrowheads="1"/>
        </xdr:cNvSpPr>
      </xdr:nvSpPr>
      <xdr:spPr>
        <a:xfrm>
          <a:off x="6819900" y="2215515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139</xdr:row>
      <xdr:rowOff>0</xdr:rowOff>
    </xdr:from>
    <xdr:to>
      <xdr:col>13</xdr:col>
      <xdr:colOff>0</xdr:colOff>
      <xdr:row>139</xdr:row>
      <xdr:rowOff>0</xdr:rowOff>
    </xdr:to>
    <xdr:sp>
      <xdr:nvSpPr>
        <xdr:cNvPr id="45" name="Text 49"/>
        <xdr:cNvSpPr txBox="1">
          <a:spLocks noChangeArrowheads="1"/>
        </xdr:cNvSpPr>
      </xdr:nvSpPr>
      <xdr:spPr>
        <a:xfrm>
          <a:off x="6819900" y="2215515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139</xdr:row>
      <xdr:rowOff>0</xdr:rowOff>
    </xdr:from>
    <xdr:to>
      <xdr:col>13</xdr:col>
      <xdr:colOff>0</xdr:colOff>
      <xdr:row>139</xdr:row>
      <xdr:rowOff>0</xdr:rowOff>
    </xdr:to>
    <xdr:sp>
      <xdr:nvSpPr>
        <xdr:cNvPr id="46" name="Text 49"/>
        <xdr:cNvSpPr txBox="1">
          <a:spLocks noChangeArrowheads="1"/>
        </xdr:cNvSpPr>
      </xdr:nvSpPr>
      <xdr:spPr>
        <a:xfrm>
          <a:off x="6819900" y="2215515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139</xdr:row>
      <xdr:rowOff>0</xdr:rowOff>
    </xdr:from>
    <xdr:to>
      <xdr:col>13</xdr:col>
      <xdr:colOff>0</xdr:colOff>
      <xdr:row>139</xdr:row>
      <xdr:rowOff>0</xdr:rowOff>
    </xdr:to>
    <xdr:sp>
      <xdr:nvSpPr>
        <xdr:cNvPr id="47" name="Text 49"/>
        <xdr:cNvSpPr txBox="1">
          <a:spLocks noChangeArrowheads="1"/>
        </xdr:cNvSpPr>
      </xdr:nvSpPr>
      <xdr:spPr>
        <a:xfrm>
          <a:off x="6819900" y="2215515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5</xdr:col>
      <xdr:colOff>457200</xdr:colOff>
      <xdr:row>103</xdr:row>
      <xdr:rowOff>9525</xdr:rowOff>
    </xdr:from>
    <xdr:to>
      <xdr:col>6</xdr:col>
      <xdr:colOff>66675</xdr:colOff>
      <xdr:row>103</xdr:row>
      <xdr:rowOff>114300</xdr:rowOff>
    </xdr:to>
    <xdr:sp>
      <xdr:nvSpPr>
        <xdr:cNvPr id="48" name="TextBox 142"/>
        <xdr:cNvSpPr txBox="1">
          <a:spLocks noChangeArrowheads="1"/>
        </xdr:cNvSpPr>
      </xdr:nvSpPr>
      <xdr:spPr>
        <a:xfrm>
          <a:off x="1895475" y="17468850"/>
          <a:ext cx="133350" cy="1047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t>
          </a:r>
        </a:p>
      </xdr:txBody>
    </xdr:sp>
    <xdr:clientData/>
  </xdr:twoCellAnchor>
  <xdr:oneCellAnchor>
    <xdr:from>
      <xdr:col>4</xdr:col>
      <xdr:colOff>238125</xdr:colOff>
      <xdr:row>83</xdr:row>
      <xdr:rowOff>0</xdr:rowOff>
    </xdr:from>
    <xdr:ext cx="76200" cy="200025"/>
    <xdr:sp>
      <xdr:nvSpPr>
        <xdr:cNvPr id="49" name="TextBox 153"/>
        <xdr:cNvSpPr txBox="1">
          <a:spLocks noChangeArrowheads="1"/>
        </xdr:cNvSpPr>
      </xdr:nvSpPr>
      <xdr:spPr>
        <a:xfrm>
          <a:off x="1219200" y="147066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0</xdr:colOff>
      <xdr:row>139</xdr:row>
      <xdr:rowOff>0</xdr:rowOff>
    </xdr:from>
    <xdr:to>
      <xdr:col>13</xdr:col>
      <xdr:colOff>0</xdr:colOff>
      <xdr:row>139</xdr:row>
      <xdr:rowOff>0</xdr:rowOff>
    </xdr:to>
    <xdr:sp>
      <xdr:nvSpPr>
        <xdr:cNvPr id="50" name="Text 3"/>
        <xdr:cNvSpPr txBox="1">
          <a:spLocks noChangeArrowheads="1"/>
        </xdr:cNvSpPr>
      </xdr:nvSpPr>
      <xdr:spPr>
        <a:xfrm>
          <a:off x="247650" y="22155150"/>
          <a:ext cx="6572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139</xdr:row>
      <xdr:rowOff>0</xdr:rowOff>
    </xdr:from>
    <xdr:to>
      <xdr:col>13</xdr:col>
      <xdr:colOff>0</xdr:colOff>
      <xdr:row>139</xdr:row>
      <xdr:rowOff>0</xdr:rowOff>
    </xdr:to>
    <xdr:sp>
      <xdr:nvSpPr>
        <xdr:cNvPr id="51" name="Text 103"/>
        <xdr:cNvSpPr txBox="1">
          <a:spLocks noChangeArrowheads="1"/>
        </xdr:cNvSpPr>
      </xdr:nvSpPr>
      <xdr:spPr>
        <a:xfrm>
          <a:off x="466725" y="22155150"/>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139</xdr:row>
      <xdr:rowOff>0</xdr:rowOff>
    </xdr:from>
    <xdr:to>
      <xdr:col>13</xdr:col>
      <xdr:colOff>0</xdr:colOff>
      <xdr:row>139</xdr:row>
      <xdr:rowOff>0</xdr:rowOff>
    </xdr:to>
    <xdr:sp>
      <xdr:nvSpPr>
        <xdr:cNvPr id="52" name="Text 105"/>
        <xdr:cNvSpPr txBox="1">
          <a:spLocks noChangeArrowheads="1"/>
        </xdr:cNvSpPr>
      </xdr:nvSpPr>
      <xdr:spPr>
        <a:xfrm>
          <a:off x="247650" y="22155150"/>
          <a:ext cx="6572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139</xdr:row>
      <xdr:rowOff>0</xdr:rowOff>
    </xdr:from>
    <xdr:to>
      <xdr:col>13</xdr:col>
      <xdr:colOff>0</xdr:colOff>
      <xdr:row>139</xdr:row>
      <xdr:rowOff>0</xdr:rowOff>
    </xdr:to>
    <xdr:sp>
      <xdr:nvSpPr>
        <xdr:cNvPr id="53" name="Text 142"/>
        <xdr:cNvSpPr txBox="1">
          <a:spLocks noChangeArrowheads="1"/>
        </xdr:cNvSpPr>
      </xdr:nvSpPr>
      <xdr:spPr>
        <a:xfrm>
          <a:off x="466725" y="22155150"/>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139</xdr:row>
      <xdr:rowOff>0</xdr:rowOff>
    </xdr:from>
    <xdr:to>
      <xdr:col>13</xdr:col>
      <xdr:colOff>0</xdr:colOff>
      <xdr:row>139</xdr:row>
      <xdr:rowOff>0</xdr:rowOff>
    </xdr:to>
    <xdr:sp>
      <xdr:nvSpPr>
        <xdr:cNvPr id="54" name="Text 3"/>
        <xdr:cNvSpPr txBox="1">
          <a:spLocks noChangeArrowheads="1"/>
        </xdr:cNvSpPr>
      </xdr:nvSpPr>
      <xdr:spPr>
        <a:xfrm>
          <a:off x="247650" y="22155150"/>
          <a:ext cx="6572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139</xdr:row>
      <xdr:rowOff>0</xdr:rowOff>
    </xdr:from>
    <xdr:to>
      <xdr:col>13</xdr:col>
      <xdr:colOff>0</xdr:colOff>
      <xdr:row>139</xdr:row>
      <xdr:rowOff>0</xdr:rowOff>
    </xdr:to>
    <xdr:sp>
      <xdr:nvSpPr>
        <xdr:cNvPr id="55" name="Text 103"/>
        <xdr:cNvSpPr txBox="1">
          <a:spLocks noChangeArrowheads="1"/>
        </xdr:cNvSpPr>
      </xdr:nvSpPr>
      <xdr:spPr>
        <a:xfrm>
          <a:off x="466725" y="22155150"/>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139</xdr:row>
      <xdr:rowOff>0</xdr:rowOff>
    </xdr:from>
    <xdr:to>
      <xdr:col>13</xdr:col>
      <xdr:colOff>0</xdr:colOff>
      <xdr:row>139</xdr:row>
      <xdr:rowOff>0</xdr:rowOff>
    </xdr:to>
    <xdr:sp>
      <xdr:nvSpPr>
        <xdr:cNvPr id="56" name="Text 105"/>
        <xdr:cNvSpPr txBox="1">
          <a:spLocks noChangeArrowheads="1"/>
        </xdr:cNvSpPr>
      </xdr:nvSpPr>
      <xdr:spPr>
        <a:xfrm>
          <a:off x="247650" y="22155150"/>
          <a:ext cx="6572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139</xdr:row>
      <xdr:rowOff>0</xdr:rowOff>
    </xdr:from>
    <xdr:to>
      <xdr:col>13</xdr:col>
      <xdr:colOff>0</xdr:colOff>
      <xdr:row>139</xdr:row>
      <xdr:rowOff>0</xdr:rowOff>
    </xdr:to>
    <xdr:sp>
      <xdr:nvSpPr>
        <xdr:cNvPr id="57" name="Text 142"/>
        <xdr:cNvSpPr txBox="1">
          <a:spLocks noChangeArrowheads="1"/>
        </xdr:cNvSpPr>
      </xdr:nvSpPr>
      <xdr:spPr>
        <a:xfrm>
          <a:off x="466725" y="22155150"/>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139</xdr:row>
      <xdr:rowOff>0</xdr:rowOff>
    </xdr:from>
    <xdr:to>
      <xdr:col>13</xdr:col>
      <xdr:colOff>0</xdr:colOff>
      <xdr:row>139</xdr:row>
      <xdr:rowOff>0</xdr:rowOff>
    </xdr:to>
    <xdr:sp>
      <xdr:nvSpPr>
        <xdr:cNvPr id="58" name="Text 3"/>
        <xdr:cNvSpPr txBox="1">
          <a:spLocks noChangeArrowheads="1"/>
        </xdr:cNvSpPr>
      </xdr:nvSpPr>
      <xdr:spPr>
        <a:xfrm>
          <a:off x="247650" y="22155150"/>
          <a:ext cx="6572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139</xdr:row>
      <xdr:rowOff>0</xdr:rowOff>
    </xdr:from>
    <xdr:to>
      <xdr:col>13</xdr:col>
      <xdr:colOff>0</xdr:colOff>
      <xdr:row>139</xdr:row>
      <xdr:rowOff>0</xdr:rowOff>
    </xdr:to>
    <xdr:sp>
      <xdr:nvSpPr>
        <xdr:cNvPr id="59" name="Text 103"/>
        <xdr:cNvSpPr txBox="1">
          <a:spLocks noChangeArrowheads="1"/>
        </xdr:cNvSpPr>
      </xdr:nvSpPr>
      <xdr:spPr>
        <a:xfrm>
          <a:off x="466725" y="22155150"/>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139</xdr:row>
      <xdr:rowOff>0</xdr:rowOff>
    </xdr:from>
    <xdr:to>
      <xdr:col>13</xdr:col>
      <xdr:colOff>0</xdr:colOff>
      <xdr:row>139</xdr:row>
      <xdr:rowOff>0</xdr:rowOff>
    </xdr:to>
    <xdr:sp>
      <xdr:nvSpPr>
        <xdr:cNvPr id="60" name="Text 105"/>
        <xdr:cNvSpPr txBox="1">
          <a:spLocks noChangeArrowheads="1"/>
        </xdr:cNvSpPr>
      </xdr:nvSpPr>
      <xdr:spPr>
        <a:xfrm>
          <a:off x="247650" y="22155150"/>
          <a:ext cx="6572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139</xdr:row>
      <xdr:rowOff>0</xdr:rowOff>
    </xdr:from>
    <xdr:to>
      <xdr:col>13</xdr:col>
      <xdr:colOff>0</xdr:colOff>
      <xdr:row>139</xdr:row>
      <xdr:rowOff>0</xdr:rowOff>
    </xdr:to>
    <xdr:sp>
      <xdr:nvSpPr>
        <xdr:cNvPr id="61" name="Text 142"/>
        <xdr:cNvSpPr txBox="1">
          <a:spLocks noChangeArrowheads="1"/>
        </xdr:cNvSpPr>
      </xdr:nvSpPr>
      <xdr:spPr>
        <a:xfrm>
          <a:off x="466725" y="22155150"/>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139</xdr:row>
      <xdr:rowOff>0</xdr:rowOff>
    </xdr:from>
    <xdr:to>
      <xdr:col>13</xdr:col>
      <xdr:colOff>0</xdr:colOff>
      <xdr:row>139</xdr:row>
      <xdr:rowOff>0</xdr:rowOff>
    </xdr:to>
    <xdr:sp>
      <xdr:nvSpPr>
        <xdr:cNvPr id="62" name="Text 3"/>
        <xdr:cNvSpPr txBox="1">
          <a:spLocks noChangeArrowheads="1"/>
        </xdr:cNvSpPr>
      </xdr:nvSpPr>
      <xdr:spPr>
        <a:xfrm>
          <a:off x="247650" y="22155150"/>
          <a:ext cx="6572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139</xdr:row>
      <xdr:rowOff>0</xdr:rowOff>
    </xdr:from>
    <xdr:to>
      <xdr:col>13</xdr:col>
      <xdr:colOff>0</xdr:colOff>
      <xdr:row>139</xdr:row>
      <xdr:rowOff>0</xdr:rowOff>
    </xdr:to>
    <xdr:sp>
      <xdr:nvSpPr>
        <xdr:cNvPr id="63" name="Text 103"/>
        <xdr:cNvSpPr txBox="1">
          <a:spLocks noChangeArrowheads="1"/>
        </xdr:cNvSpPr>
      </xdr:nvSpPr>
      <xdr:spPr>
        <a:xfrm>
          <a:off x="466725" y="22155150"/>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139</xdr:row>
      <xdr:rowOff>0</xdr:rowOff>
    </xdr:from>
    <xdr:to>
      <xdr:col>13</xdr:col>
      <xdr:colOff>0</xdr:colOff>
      <xdr:row>139</xdr:row>
      <xdr:rowOff>0</xdr:rowOff>
    </xdr:to>
    <xdr:sp>
      <xdr:nvSpPr>
        <xdr:cNvPr id="64" name="Text 105"/>
        <xdr:cNvSpPr txBox="1">
          <a:spLocks noChangeArrowheads="1"/>
        </xdr:cNvSpPr>
      </xdr:nvSpPr>
      <xdr:spPr>
        <a:xfrm>
          <a:off x="247650" y="22155150"/>
          <a:ext cx="6572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139</xdr:row>
      <xdr:rowOff>0</xdr:rowOff>
    </xdr:from>
    <xdr:to>
      <xdr:col>13</xdr:col>
      <xdr:colOff>0</xdr:colOff>
      <xdr:row>139</xdr:row>
      <xdr:rowOff>0</xdr:rowOff>
    </xdr:to>
    <xdr:sp>
      <xdr:nvSpPr>
        <xdr:cNvPr id="65" name="Text 142"/>
        <xdr:cNvSpPr txBox="1">
          <a:spLocks noChangeArrowheads="1"/>
        </xdr:cNvSpPr>
      </xdr:nvSpPr>
      <xdr:spPr>
        <a:xfrm>
          <a:off x="466725" y="22155150"/>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139</xdr:row>
      <xdr:rowOff>0</xdr:rowOff>
    </xdr:from>
    <xdr:to>
      <xdr:col>13</xdr:col>
      <xdr:colOff>0</xdr:colOff>
      <xdr:row>139</xdr:row>
      <xdr:rowOff>0</xdr:rowOff>
    </xdr:to>
    <xdr:sp>
      <xdr:nvSpPr>
        <xdr:cNvPr id="66" name="Text 3"/>
        <xdr:cNvSpPr txBox="1">
          <a:spLocks noChangeArrowheads="1"/>
        </xdr:cNvSpPr>
      </xdr:nvSpPr>
      <xdr:spPr>
        <a:xfrm>
          <a:off x="247650" y="22155150"/>
          <a:ext cx="6572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139</xdr:row>
      <xdr:rowOff>0</xdr:rowOff>
    </xdr:from>
    <xdr:to>
      <xdr:col>13</xdr:col>
      <xdr:colOff>0</xdr:colOff>
      <xdr:row>139</xdr:row>
      <xdr:rowOff>0</xdr:rowOff>
    </xdr:to>
    <xdr:sp>
      <xdr:nvSpPr>
        <xdr:cNvPr id="67" name="Text 103"/>
        <xdr:cNvSpPr txBox="1">
          <a:spLocks noChangeArrowheads="1"/>
        </xdr:cNvSpPr>
      </xdr:nvSpPr>
      <xdr:spPr>
        <a:xfrm>
          <a:off x="466725" y="22155150"/>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139</xdr:row>
      <xdr:rowOff>0</xdr:rowOff>
    </xdr:from>
    <xdr:to>
      <xdr:col>13</xdr:col>
      <xdr:colOff>0</xdr:colOff>
      <xdr:row>139</xdr:row>
      <xdr:rowOff>0</xdr:rowOff>
    </xdr:to>
    <xdr:sp>
      <xdr:nvSpPr>
        <xdr:cNvPr id="68" name="Text 105"/>
        <xdr:cNvSpPr txBox="1">
          <a:spLocks noChangeArrowheads="1"/>
        </xdr:cNvSpPr>
      </xdr:nvSpPr>
      <xdr:spPr>
        <a:xfrm>
          <a:off x="247650" y="22155150"/>
          <a:ext cx="6572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139</xdr:row>
      <xdr:rowOff>0</xdr:rowOff>
    </xdr:from>
    <xdr:to>
      <xdr:col>13</xdr:col>
      <xdr:colOff>0</xdr:colOff>
      <xdr:row>139</xdr:row>
      <xdr:rowOff>0</xdr:rowOff>
    </xdr:to>
    <xdr:sp>
      <xdr:nvSpPr>
        <xdr:cNvPr id="69" name="Text 142"/>
        <xdr:cNvSpPr txBox="1">
          <a:spLocks noChangeArrowheads="1"/>
        </xdr:cNvSpPr>
      </xdr:nvSpPr>
      <xdr:spPr>
        <a:xfrm>
          <a:off x="466725" y="22155150"/>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139</xdr:row>
      <xdr:rowOff>0</xdr:rowOff>
    </xdr:from>
    <xdr:to>
      <xdr:col>13</xdr:col>
      <xdr:colOff>0</xdr:colOff>
      <xdr:row>139</xdr:row>
      <xdr:rowOff>0</xdr:rowOff>
    </xdr:to>
    <xdr:sp>
      <xdr:nvSpPr>
        <xdr:cNvPr id="70" name="Text 3"/>
        <xdr:cNvSpPr txBox="1">
          <a:spLocks noChangeArrowheads="1"/>
        </xdr:cNvSpPr>
      </xdr:nvSpPr>
      <xdr:spPr>
        <a:xfrm>
          <a:off x="247650" y="22155150"/>
          <a:ext cx="6572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139</xdr:row>
      <xdr:rowOff>0</xdr:rowOff>
    </xdr:from>
    <xdr:to>
      <xdr:col>13</xdr:col>
      <xdr:colOff>0</xdr:colOff>
      <xdr:row>139</xdr:row>
      <xdr:rowOff>0</xdr:rowOff>
    </xdr:to>
    <xdr:sp>
      <xdr:nvSpPr>
        <xdr:cNvPr id="71" name="Text 103"/>
        <xdr:cNvSpPr txBox="1">
          <a:spLocks noChangeArrowheads="1"/>
        </xdr:cNvSpPr>
      </xdr:nvSpPr>
      <xdr:spPr>
        <a:xfrm>
          <a:off x="466725" y="22155150"/>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139</xdr:row>
      <xdr:rowOff>0</xdr:rowOff>
    </xdr:from>
    <xdr:to>
      <xdr:col>13</xdr:col>
      <xdr:colOff>0</xdr:colOff>
      <xdr:row>139</xdr:row>
      <xdr:rowOff>0</xdr:rowOff>
    </xdr:to>
    <xdr:sp>
      <xdr:nvSpPr>
        <xdr:cNvPr id="72" name="Text 105"/>
        <xdr:cNvSpPr txBox="1">
          <a:spLocks noChangeArrowheads="1"/>
        </xdr:cNvSpPr>
      </xdr:nvSpPr>
      <xdr:spPr>
        <a:xfrm>
          <a:off x="247650" y="22155150"/>
          <a:ext cx="6572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139</xdr:row>
      <xdr:rowOff>0</xdr:rowOff>
    </xdr:from>
    <xdr:to>
      <xdr:col>13</xdr:col>
      <xdr:colOff>0</xdr:colOff>
      <xdr:row>139</xdr:row>
      <xdr:rowOff>0</xdr:rowOff>
    </xdr:to>
    <xdr:sp>
      <xdr:nvSpPr>
        <xdr:cNvPr id="73" name="Text 142"/>
        <xdr:cNvSpPr txBox="1">
          <a:spLocks noChangeArrowheads="1"/>
        </xdr:cNvSpPr>
      </xdr:nvSpPr>
      <xdr:spPr>
        <a:xfrm>
          <a:off x="466725" y="22155150"/>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139</xdr:row>
      <xdr:rowOff>0</xdr:rowOff>
    </xdr:from>
    <xdr:to>
      <xdr:col>13</xdr:col>
      <xdr:colOff>0</xdr:colOff>
      <xdr:row>139</xdr:row>
      <xdr:rowOff>0</xdr:rowOff>
    </xdr:to>
    <xdr:sp>
      <xdr:nvSpPr>
        <xdr:cNvPr id="74" name="Text 3"/>
        <xdr:cNvSpPr txBox="1">
          <a:spLocks noChangeArrowheads="1"/>
        </xdr:cNvSpPr>
      </xdr:nvSpPr>
      <xdr:spPr>
        <a:xfrm>
          <a:off x="247650" y="22155150"/>
          <a:ext cx="6572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139</xdr:row>
      <xdr:rowOff>0</xdr:rowOff>
    </xdr:from>
    <xdr:to>
      <xdr:col>13</xdr:col>
      <xdr:colOff>0</xdr:colOff>
      <xdr:row>139</xdr:row>
      <xdr:rowOff>0</xdr:rowOff>
    </xdr:to>
    <xdr:sp>
      <xdr:nvSpPr>
        <xdr:cNvPr id="75" name="Text 103"/>
        <xdr:cNvSpPr txBox="1">
          <a:spLocks noChangeArrowheads="1"/>
        </xdr:cNvSpPr>
      </xdr:nvSpPr>
      <xdr:spPr>
        <a:xfrm>
          <a:off x="466725" y="22155150"/>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139</xdr:row>
      <xdr:rowOff>0</xdr:rowOff>
    </xdr:from>
    <xdr:to>
      <xdr:col>13</xdr:col>
      <xdr:colOff>0</xdr:colOff>
      <xdr:row>139</xdr:row>
      <xdr:rowOff>0</xdr:rowOff>
    </xdr:to>
    <xdr:sp>
      <xdr:nvSpPr>
        <xdr:cNvPr id="76" name="Text 105"/>
        <xdr:cNvSpPr txBox="1">
          <a:spLocks noChangeArrowheads="1"/>
        </xdr:cNvSpPr>
      </xdr:nvSpPr>
      <xdr:spPr>
        <a:xfrm>
          <a:off x="247650" y="22155150"/>
          <a:ext cx="6572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139</xdr:row>
      <xdr:rowOff>0</xdr:rowOff>
    </xdr:from>
    <xdr:to>
      <xdr:col>13</xdr:col>
      <xdr:colOff>0</xdr:colOff>
      <xdr:row>139</xdr:row>
      <xdr:rowOff>0</xdr:rowOff>
    </xdr:to>
    <xdr:sp>
      <xdr:nvSpPr>
        <xdr:cNvPr id="77" name="Text 142"/>
        <xdr:cNvSpPr txBox="1">
          <a:spLocks noChangeArrowheads="1"/>
        </xdr:cNvSpPr>
      </xdr:nvSpPr>
      <xdr:spPr>
        <a:xfrm>
          <a:off x="466725" y="22155150"/>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139</xdr:row>
      <xdr:rowOff>0</xdr:rowOff>
    </xdr:from>
    <xdr:to>
      <xdr:col>13</xdr:col>
      <xdr:colOff>0</xdr:colOff>
      <xdr:row>139</xdr:row>
      <xdr:rowOff>0</xdr:rowOff>
    </xdr:to>
    <xdr:sp>
      <xdr:nvSpPr>
        <xdr:cNvPr id="78" name="Text 3"/>
        <xdr:cNvSpPr txBox="1">
          <a:spLocks noChangeArrowheads="1"/>
        </xdr:cNvSpPr>
      </xdr:nvSpPr>
      <xdr:spPr>
        <a:xfrm>
          <a:off x="247650" y="22155150"/>
          <a:ext cx="6572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139</xdr:row>
      <xdr:rowOff>0</xdr:rowOff>
    </xdr:from>
    <xdr:to>
      <xdr:col>13</xdr:col>
      <xdr:colOff>0</xdr:colOff>
      <xdr:row>139</xdr:row>
      <xdr:rowOff>0</xdr:rowOff>
    </xdr:to>
    <xdr:sp>
      <xdr:nvSpPr>
        <xdr:cNvPr id="79" name="Text 103"/>
        <xdr:cNvSpPr txBox="1">
          <a:spLocks noChangeArrowheads="1"/>
        </xdr:cNvSpPr>
      </xdr:nvSpPr>
      <xdr:spPr>
        <a:xfrm>
          <a:off x="466725" y="22155150"/>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139</xdr:row>
      <xdr:rowOff>0</xdr:rowOff>
    </xdr:from>
    <xdr:to>
      <xdr:col>13</xdr:col>
      <xdr:colOff>0</xdr:colOff>
      <xdr:row>139</xdr:row>
      <xdr:rowOff>0</xdr:rowOff>
    </xdr:to>
    <xdr:sp>
      <xdr:nvSpPr>
        <xdr:cNvPr id="80" name="Text 105"/>
        <xdr:cNvSpPr txBox="1">
          <a:spLocks noChangeArrowheads="1"/>
        </xdr:cNvSpPr>
      </xdr:nvSpPr>
      <xdr:spPr>
        <a:xfrm>
          <a:off x="247650" y="22155150"/>
          <a:ext cx="6572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139</xdr:row>
      <xdr:rowOff>0</xdr:rowOff>
    </xdr:from>
    <xdr:to>
      <xdr:col>13</xdr:col>
      <xdr:colOff>0</xdr:colOff>
      <xdr:row>139</xdr:row>
      <xdr:rowOff>0</xdr:rowOff>
    </xdr:to>
    <xdr:sp>
      <xdr:nvSpPr>
        <xdr:cNvPr id="81" name="Text 142"/>
        <xdr:cNvSpPr txBox="1">
          <a:spLocks noChangeArrowheads="1"/>
        </xdr:cNvSpPr>
      </xdr:nvSpPr>
      <xdr:spPr>
        <a:xfrm>
          <a:off x="466725" y="22155150"/>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11</xdr:col>
      <xdr:colOff>0</xdr:colOff>
      <xdr:row>18</xdr:row>
      <xdr:rowOff>0</xdr:rowOff>
    </xdr:from>
    <xdr:to>
      <xdr:col>11</xdr:col>
      <xdr:colOff>161925</xdr:colOff>
      <xdr:row>18</xdr:row>
      <xdr:rowOff>0</xdr:rowOff>
    </xdr:to>
    <xdr:sp>
      <xdr:nvSpPr>
        <xdr:cNvPr id="82" name="TextBox 201"/>
        <xdr:cNvSpPr txBox="1">
          <a:spLocks noChangeArrowheads="1"/>
        </xdr:cNvSpPr>
      </xdr:nvSpPr>
      <xdr:spPr>
        <a:xfrm>
          <a:off x="5391150" y="3457575"/>
          <a:ext cx="161925" cy="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153</xdr:row>
      <xdr:rowOff>0</xdr:rowOff>
    </xdr:from>
    <xdr:to>
      <xdr:col>10</xdr:col>
      <xdr:colOff>733425</xdr:colOff>
      <xdr:row>153</xdr:row>
      <xdr:rowOff>0</xdr:rowOff>
    </xdr:to>
    <xdr:sp>
      <xdr:nvSpPr>
        <xdr:cNvPr id="1" name="Text 28"/>
        <xdr:cNvSpPr txBox="1">
          <a:spLocks noChangeArrowheads="1"/>
        </xdr:cNvSpPr>
      </xdr:nvSpPr>
      <xdr:spPr>
        <a:xfrm>
          <a:off x="257175" y="37804725"/>
          <a:ext cx="5838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Laura Ashley, the overseas retailing division of the Group has taken a decision to defer the launch of their transactional website until they are satisfied that the site will live up to customer's expectations and that they have a similar experience on-line as they would expect in store or when using Mail Order.
The retailing division of the Group in Malaysia has successfully implemented the first department store link up with the back office system in April 2001 under the Enterprise Resource Planning ("ERP") project.  The finance and warehouse modules will commence in Phase 2 of the ERP project commencing June 2001.  The roll out to remaining department stores will be carried out between June and November 2001.  The pilot link up of five specialty stores with the back office is in progress.
Zhaodaola Limited ("Zhaodaola"), in which the Group has an investment, continues to be the leading lifestyle internet company in China and it has been scaling and refining continuously its business model. Zhaodaola's comprehensive set of e-business solutions, e-promotion platform and e-fashion community are continuing to usher foreign and domestic top brand name companies into China's e-marketplace.  Zhaodaola is also providing e-marketing and e-business solutions to traditional companies offering innovative, personalized and functional online business strategies and technical services to support marketplace initiatives.  
</a:t>
          </a:r>
        </a:p>
      </xdr:txBody>
    </xdr:sp>
    <xdr:clientData/>
  </xdr:twoCellAnchor>
  <xdr:twoCellAnchor>
    <xdr:from>
      <xdr:col>1</xdr:col>
      <xdr:colOff>0</xdr:colOff>
      <xdr:row>149</xdr:row>
      <xdr:rowOff>0</xdr:rowOff>
    </xdr:from>
    <xdr:to>
      <xdr:col>10</xdr:col>
      <xdr:colOff>571500</xdr:colOff>
      <xdr:row>149</xdr:row>
      <xdr:rowOff>0</xdr:rowOff>
    </xdr:to>
    <xdr:sp>
      <xdr:nvSpPr>
        <xdr:cNvPr id="2" name="Text 33"/>
        <xdr:cNvSpPr txBox="1">
          <a:spLocks noChangeArrowheads="1"/>
        </xdr:cNvSpPr>
      </xdr:nvSpPr>
      <xdr:spPr>
        <a:xfrm>
          <a:off x="257175" y="37195125"/>
          <a:ext cx="56769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Not applicable.
</a:t>
          </a:r>
        </a:p>
      </xdr:txBody>
    </xdr:sp>
    <xdr:clientData/>
  </xdr:twoCellAnchor>
  <xdr:twoCellAnchor>
    <xdr:from>
      <xdr:col>1</xdr:col>
      <xdr:colOff>19050</xdr:colOff>
      <xdr:row>149</xdr:row>
      <xdr:rowOff>0</xdr:rowOff>
    </xdr:from>
    <xdr:to>
      <xdr:col>11</xdr:col>
      <xdr:colOff>0</xdr:colOff>
      <xdr:row>149</xdr:row>
      <xdr:rowOff>0</xdr:rowOff>
    </xdr:to>
    <xdr:sp>
      <xdr:nvSpPr>
        <xdr:cNvPr id="3" name="Text 30"/>
        <xdr:cNvSpPr txBox="1">
          <a:spLocks noChangeArrowheads="1"/>
        </xdr:cNvSpPr>
      </xdr:nvSpPr>
      <xdr:spPr>
        <a:xfrm>
          <a:off x="276225" y="37195125"/>
          <a:ext cx="58197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businesses where seasonal or cyclical factors, other than economic factors, would have some effects on operations are as follows:-</a:t>
          </a:r>
        </a:p>
      </xdr:txBody>
    </xdr:sp>
    <xdr:clientData/>
  </xdr:twoCellAnchor>
  <xdr:twoCellAnchor>
    <xdr:from>
      <xdr:col>2</xdr:col>
      <xdr:colOff>0</xdr:colOff>
      <xdr:row>149</xdr:row>
      <xdr:rowOff>0</xdr:rowOff>
    </xdr:from>
    <xdr:to>
      <xdr:col>11</xdr:col>
      <xdr:colOff>0</xdr:colOff>
      <xdr:row>149</xdr:row>
      <xdr:rowOff>0</xdr:rowOff>
    </xdr:to>
    <xdr:sp>
      <xdr:nvSpPr>
        <xdr:cNvPr id="4" name="Text 42"/>
        <xdr:cNvSpPr txBox="1">
          <a:spLocks noChangeArrowheads="1"/>
        </xdr:cNvSpPr>
      </xdr:nvSpPr>
      <xdr:spPr>
        <a:xfrm>
          <a:off x="533400" y="37195125"/>
          <a:ext cx="5562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retail operations in United Kingdom normally record better sales in the fourth quarter of the financial year due to the Christmas season.  Similarly, the retail operations in Malaysia have seasonal peaks in tandem with the various festive seasons;</a:t>
          </a:r>
        </a:p>
      </xdr:txBody>
    </xdr:sp>
    <xdr:clientData/>
  </xdr:twoCellAnchor>
  <xdr:twoCellAnchor>
    <xdr:from>
      <xdr:col>2</xdr:col>
      <xdr:colOff>0</xdr:colOff>
      <xdr:row>149</xdr:row>
      <xdr:rowOff>0</xdr:rowOff>
    </xdr:from>
    <xdr:to>
      <xdr:col>11</xdr:col>
      <xdr:colOff>0</xdr:colOff>
      <xdr:row>149</xdr:row>
      <xdr:rowOff>0</xdr:rowOff>
    </xdr:to>
    <xdr:sp>
      <xdr:nvSpPr>
        <xdr:cNvPr id="5" name="Text 43"/>
        <xdr:cNvSpPr txBox="1">
          <a:spLocks noChangeArrowheads="1"/>
        </xdr:cNvSpPr>
      </xdr:nvSpPr>
      <xdr:spPr>
        <a:xfrm>
          <a:off x="533400" y="37195125"/>
          <a:ext cx="5562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hotel operations in United Kingdom and Australia normally will experience low trading after Christmas, New Year and Easter  due to the after effects of the holiday seasons.  Additionally, winter periods will also experience a decline in trading;</a:t>
          </a:r>
        </a:p>
      </xdr:txBody>
    </xdr:sp>
    <xdr:clientData/>
  </xdr:twoCellAnchor>
  <xdr:twoCellAnchor>
    <xdr:from>
      <xdr:col>1</xdr:col>
      <xdr:colOff>19050</xdr:colOff>
      <xdr:row>149</xdr:row>
      <xdr:rowOff>0</xdr:rowOff>
    </xdr:from>
    <xdr:to>
      <xdr:col>11</xdr:col>
      <xdr:colOff>0</xdr:colOff>
      <xdr:row>149</xdr:row>
      <xdr:rowOff>0</xdr:rowOff>
    </xdr:to>
    <xdr:sp>
      <xdr:nvSpPr>
        <xdr:cNvPr id="6" name="Text 140"/>
        <xdr:cNvSpPr txBox="1">
          <a:spLocks noChangeArrowheads="1"/>
        </xdr:cNvSpPr>
      </xdr:nvSpPr>
      <xdr:spPr>
        <a:xfrm>
          <a:off x="276225" y="37195125"/>
          <a:ext cx="58197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financial period ended 30 June 2002 that have not been reflected in the financial statements for the said period as at the date of this report.</a:t>
          </a:r>
        </a:p>
      </xdr:txBody>
    </xdr:sp>
    <xdr:clientData/>
  </xdr:twoCellAnchor>
  <xdr:twoCellAnchor>
    <xdr:from>
      <xdr:col>2</xdr:col>
      <xdr:colOff>0</xdr:colOff>
      <xdr:row>149</xdr:row>
      <xdr:rowOff>0</xdr:rowOff>
    </xdr:from>
    <xdr:to>
      <xdr:col>11</xdr:col>
      <xdr:colOff>0</xdr:colOff>
      <xdr:row>149</xdr:row>
      <xdr:rowOff>0</xdr:rowOff>
    </xdr:to>
    <xdr:sp>
      <xdr:nvSpPr>
        <xdr:cNvPr id="7" name="Text 44"/>
        <xdr:cNvSpPr txBox="1">
          <a:spLocks noChangeArrowheads="1"/>
        </xdr:cNvSpPr>
      </xdr:nvSpPr>
      <xdr:spPr>
        <a:xfrm>
          <a:off x="533400" y="37195125"/>
          <a:ext cx="5562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food and confectionery operations in Australia normally perform well during the winter season due to increase in demand.  As for the other Asia Pacific regions such as Malaysia, Singapore and Hong Kong, sales are better during the various festive seasons; and</a:t>
          </a:r>
        </a:p>
      </xdr:txBody>
    </xdr:sp>
    <xdr:clientData/>
  </xdr:twoCellAnchor>
  <xdr:twoCellAnchor>
    <xdr:from>
      <xdr:col>2</xdr:col>
      <xdr:colOff>0</xdr:colOff>
      <xdr:row>149</xdr:row>
      <xdr:rowOff>0</xdr:rowOff>
    </xdr:from>
    <xdr:to>
      <xdr:col>11</xdr:col>
      <xdr:colOff>0</xdr:colOff>
      <xdr:row>149</xdr:row>
      <xdr:rowOff>0</xdr:rowOff>
    </xdr:to>
    <xdr:sp>
      <xdr:nvSpPr>
        <xdr:cNvPr id="8" name="Text 45"/>
        <xdr:cNvSpPr txBox="1">
          <a:spLocks noChangeArrowheads="1"/>
        </xdr:cNvSpPr>
      </xdr:nvSpPr>
      <xdr:spPr>
        <a:xfrm>
          <a:off x="533400" y="37195125"/>
          <a:ext cx="5562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revenue receivable from the education operations in Australia is affected by the school holidays particularly in the first and fourth quarter of the financial year.</a:t>
          </a:r>
        </a:p>
      </xdr:txBody>
    </xdr:sp>
    <xdr:clientData/>
  </xdr:twoCellAnchor>
  <xdr:twoCellAnchor>
    <xdr:from>
      <xdr:col>7</xdr:col>
      <xdr:colOff>209550</xdr:colOff>
      <xdr:row>42</xdr:row>
      <xdr:rowOff>0</xdr:rowOff>
    </xdr:from>
    <xdr:to>
      <xdr:col>8</xdr:col>
      <xdr:colOff>104775</xdr:colOff>
      <xdr:row>42</xdr:row>
      <xdr:rowOff>0</xdr:rowOff>
    </xdr:to>
    <xdr:sp>
      <xdr:nvSpPr>
        <xdr:cNvPr id="9" name="Text 50"/>
        <xdr:cNvSpPr txBox="1">
          <a:spLocks noChangeArrowheads="1"/>
        </xdr:cNvSpPr>
      </xdr:nvSpPr>
      <xdr:spPr>
        <a:xfrm>
          <a:off x="3267075" y="11420475"/>
          <a:ext cx="66675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QUARTER
</a:t>
          </a:r>
          <a:r>
            <a:rPr lang="en-US" cap="none" sz="1000" b="1" i="0" u="none" baseline="0">
              <a:latin typeface="Arial"/>
              <a:ea typeface="Arial"/>
              <a:cs typeface="Arial"/>
            </a:rPr>
            <a:t>30/6/2002</a:t>
          </a:r>
        </a:p>
      </xdr:txBody>
    </xdr:sp>
    <xdr:clientData/>
  </xdr:twoCellAnchor>
  <xdr:twoCellAnchor>
    <xdr:from>
      <xdr:col>1</xdr:col>
      <xdr:colOff>9525</xdr:colOff>
      <xdr:row>82</xdr:row>
      <xdr:rowOff>0</xdr:rowOff>
    </xdr:from>
    <xdr:to>
      <xdr:col>11</xdr:col>
      <xdr:colOff>0</xdr:colOff>
      <xdr:row>82</xdr:row>
      <xdr:rowOff>0</xdr:rowOff>
    </xdr:to>
    <xdr:sp>
      <xdr:nvSpPr>
        <xdr:cNvPr id="10" name="Text 22"/>
        <xdr:cNvSpPr txBox="1">
          <a:spLocks noChangeArrowheads="1"/>
        </xdr:cNvSpPr>
      </xdr:nvSpPr>
      <xdr:spPr>
        <a:xfrm>
          <a:off x="266700" y="18011775"/>
          <a:ext cx="5829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2</xdr:col>
      <xdr:colOff>0</xdr:colOff>
      <xdr:row>135</xdr:row>
      <xdr:rowOff>0</xdr:rowOff>
    </xdr:from>
    <xdr:to>
      <xdr:col>10</xdr:col>
      <xdr:colOff>723900</xdr:colOff>
      <xdr:row>135</xdr:row>
      <xdr:rowOff>0</xdr:rowOff>
    </xdr:to>
    <xdr:sp>
      <xdr:nvSpPr>
        <xdr:cNvPr id="11" name="Text 84"/>
        <xdr:cNvSpPr txBox="1">
          <a:spLocks noChangeArrowheads="1"/>
        </xdr:cNvSpPr>
      </xdr:nvSpPr>
      <xdr:spPr>
        <a:xfrm>
          <a:off x="533400" y="32146875"/>
          <a:ext cx="5553075" cy="0"/>
        </a:xfrm>
        <a:prstGeom prst="rect">
          <a:avLst/>
        </a:prstGeom>
        <a:noFill/>
        <a:ln w="1" cmpd="sng">
          <a:noFill/>
        </a:ln>
      </xdr:spPr>
      <xdr:txBody>
        <a:bodyPr vertOverflow="clip" wrap="square"/>
        <a:p>
          <a:pPr algn="just">
            <a:defRPr/>
          </a:pPr>
          <a:r>
            <a:rPr lang="en-US" cap="none" sz="1000" b="0" i="0" u="none" baseline="0">
              <a:latin typeface="Arial"/>
              <a:ea typeface="Arial"/>
              <a:cs typeface="Arial"/>
            </a:rPr>
            <a:t>The long term borrowings include redeemable convertible bond at nominal value of RM1,000,000 issued by PM Capital on 29 December 1999 pursuant to the scheme of arrangement of a stockbroking subsidiary. The bond is convertible up to 1,000,000 new ordinary shares in PM Capital within a 5 year period to 28 December 2004 or redeemable for cash at maturity date on 29 December 2004 at the issue price.</a:t>
          </a:r>
        </a:p>
      </xdr:txBody>
    </xdr:sp>
    <xdr:clientData/>
  </xdr:twoCellAnchor>
  <xdr:twoCellAnchor>
    <xdr:from>
      <xdr:col>1</xdr:col>
      <xdr:colOff>276225</xdr:colOff>
      <xdr:row>137</xdr:row>
      <xdr:rowOff>0</xdr:rowOff>
    </xdr:from>
    <xdr:to>
      <xdr:col>10</xdr:col>
      <xdr:colOff>733425</xdr:colOff>
      <xdr:row>137</xdr:row>
      <xdr:rowOff>0</xdr:rowOff>
    </xdr:to>
    <xdr:sp>
      <xdr:nvSpPr>
        <xdr:cNvPr id="12" name="Text 55"/>
        <xdr:cNvSpPr txBox="1">
          <a:spLocks noChangeArrowheads="1"/>
        </xdr:cNvSpPr>
      </xdr:nvSpPr>
      <xdr:spPr>
        <a:xfrm>
          <a:off x="533400" y="32385000"/>
          <a:ext cx="55626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Network Foods Limited ("NFL"), a subsidiary of PMC, has entered into forward exchange contracts to hedge certain purchase commitments for imported confectionery lines from overseas suppliers against exchange rate movements.  The aggregates of outstanding forward exchange contracts as at 24 August 2000 are as follows:-
</a:t>
          </a:r>
        </a:p>
      </xdr:txBody>
    </xdr:sp>
    <xdr:clientData/>
  </xdr:twoCellAnchor>
  <xdr:twoCellAnchor>
    <xdr:from>
      <xdr:col>7</xdr:col>
      <xdr:colOff>552450</xdr:colOff>
      <xdr:row>137</xdr:row>
      <xdr:rowOff>0</xdr:rowOff>
    </xdr:from>
    <xdr:to>
      <xdr:col>9</xdr:col>
      <xdr:colOff>381000</xdr:colOff>
      <xdr:row>137</xdr:row>
      <xdr:rowOff>0</xdr:rowOff>
    </xdr:to>
    <xdr:sp>
      <xdr:nvSpPr>
        <xdr:cNvPr id="13" name="Text 63"/>
        <xdr:cNvSpPr txBox="1">
          <a:spLocks noChangeArrowheads="1"/>
        </xdr:cNvSpPr>
      </xdr:nvSpPr>
      <xdr:spPr>
        <a:xfrm>
          <a:off x="3609975" y="32385000"/>
          <a:ext cx="1390650"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Australian
dollars to
be purchased</a:t>
          </a:r>
          <a:r>
            <a:rPr lang="en-US" cap="none" sz="1000" b="1" i="0" u="none" baseline="0">
              <a:latin typeface="Arial"/>
              <a:ea typeface="Arial"/>
              <a:cs typeface="Arial"/>
            </a:rPr>
            <a:t>
A$'000</a:t>
          </a:r>
        </a:p>
      </xdr:txBody>
    </xdr:sp>
    <xdr:clientData/>
  </xdr:twoCellAnchor>
  <xdr:twoCellAnchor>
    <xdr:from>
      <xdr:col>10</xdr:col>
      <xdr:colOff>38100</xdr:colOff>
      <xdr:row>137</xdr:row>
      <xdr:rowOff>0</xdr:rowOff>
    </xdr:from>
    <xdr:to>
      <xdr:col>11</xdr:col>
      <xdr:colOff>152400</xdr:colOff>
      <xdr:row>137</xdr:row>
      <xdr:rowOff>0</xdr:rowOff>
    </xdr:to>
    <xdr:sp>
      <xdr:nvSpPr>
        <xdr:cNvPr id="14" name="Text 65"/>
        <xdr:cNvSpPr txBox="1">
          <a:spLocks noChangeArrowheads="1"/>
        </xdr:cNvSpPr>
      </xdr:nvSpPr>
      <xdr:spPr>
        <a:xfrm>
          <a:off x="5400675" y="32385000"/>
          <a:ext cx="847725"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
Ringgit
equivalent</a:t>
          </a:r>
          <a:r>
            <a:rPr lang="en-US" cap="none" sz="1000" b="1" i="0" u="none" baseline="0">
              <a:latin typeface="Arial"/>
              <a:ea typeface="Arial"/>
              <a:cs typeface="Arial"/>
            </a:rPr>
            <a:t>
RM'000</a:t>
          </a:r>
        </a:p>
      </xdr:txBody>
    </xdr:sp>
    <xdr:clientData/>
  </xdr:twoCellAnchor>
  <xdr:twoCellAnchor>
    <xdr:from>
      <xdr:col>6</xdr:col>
      <xdr:colOff>9525</xdr:colOff>
      <xdr:row>137</xdr:row>
      <xdr:rowOff>0</xdr:rowOff>
    </xdr:from>
    <xdr:to>
      <xdr:col>7</xdr:col>
      <xdr:colOff>180975</xdr:colOff>
      <xdr:row>137</xdr:row>
      <xdr:rowOff>0</xdr:rowOff>
    </xdr:to>
    <xdr:sp>
      <xdr:nvSpPr>
        <xdr:cNvPr id="15" name="Text 73"/>
        <xdr:cNvSpPr txBox="1">
          <a:spLocks noChangeArrowheads="1"/>
        </xdr:cNvSpPr>
      </xdr:nvSpPr>
      <xdr:spPr>
        <a:xfrm>
          <a:off x="2209800" y="32385000"/>
          <a:ext cx="1028700"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Average 
exchange 
rates
contracted</a:t>
          </a:r>
        </a:p>
      </xdr:txBody>
    </xdr:sp>
    <xdr:clientData/>
  </xdr:twoCellAnchor>
  <xdr:twoCellAnchor>
    <xdr:from>
      <xdr:col>4</xdr:col>
      <xdr:colOff>133350</xdr:colOff>
      <xdr:row>42</xdr:row>
      <xdr:rowOff>0</xdr:rowOff>
    </xdr:from>
    <xdr:to>
      <xdr:col>5</xdr:col>
      <xdr:colOff>76200</xdr:colOff>
      <xdr:row>42</xdr:row>
      <xdr:rowOff>0</xdr:rowOff>
    </xdr:to>
    <xdr:sp>
      <xdr:nvSpPr>
        <xdr:cNvPr id="16" name="Text 1"/>
        <xdr:cNvSpPr txBox="1">
          <a:spLocks noChangeArrowheads="1"/>
        </xdr:cNvSpPr>
      </xdr:nvSpPr>
      <xdr:spPr>
        <a:xfrm>
          <a:off x="1123950" y="11420475"/>
          <a:ext cx="4000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CURRENT
YEAR
QUARTER</a:t>
          </a:r>
          <a:r>
            <a:rPr lang="en-US" cap="none" sz="800" b="1" i="0" u="none" baseline="0">
              <a:latin typeface="Arial"/>
              <a:ea typeface="Arial"/>
              <a:cs typeface="Arial"/>
            </a:rPr>
            <a:t>
</a:t>
          </a:r>
          <a:r>
            <a:rPr lang="en-US" cap="none" sz="1000" b="1" i="0" u="none" baseline="0">
              <a:latin typeface="Arial"/>
              <a:ea typeface="Arial"/>
              <a:cs typeface="Arial"/>
            </a:rPr>
            <a:t>30/9/2002</a:t>
          </a:r>
        </a:p>
      </xdr:txBody>
    </xdr:sp>
    <xdr:clientData/>
  </xdr:twoCellAnchor>
  <xdr:twoCellAnchor>
    <xdr:from>
      <xdr:col>8</xdr:col>
      <xdr:colOff>142875</xdr:colOff>
      <xdr:row>42</xdr:row>
      <xdr:rowOff>0</xdr:rowOff>
    </xdr:from>
    <xdr:to>
      <xdr:col>9</xdr:col>
      <xdr:colOff>85725</xdr:colOff>
      <xdr:row>42</xdr:row>
      <xdr:rowOff>0</xdr:rowOff>
    </xdr:to>
    <xdr:sp>
      <xdr:nvSpPr>
        <xdr:cNvPr id="17" name="Text 2"/>
        <xdr:cNvSpPr txBox="1">
          <a:spLocks noChangeArrowheads="1"/>
        </xdr:cNvSpPr>
      </xdr:nvSpPr>
      <xdr:spPr>
        <a:xfrm>
          <a:off x="3971925" y="11420475"/>
          <a:ext cx="73342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CURRENT
YEAR
TO DATE</a:t>
          </a:r>
          <a:r>
            <a:rPr lang="en-US" cap="none" sz="800" b="1" i="0" u="none" baseline="0">
              <a:latin typeface="Arial"/>
              <a:ea typeface="Arial"/>
              <a:cs typeface="Arial"/>
            </a:rPr>
            <a:t>
</a:t>
          </a:r>
          <a:r>
            <a:rPr lang="en-US" cap="none" sz="1000" b="1" i="0" u="none" baseline="0">
              <a:latin typeface="Arial"/>
              <a:ea typeface="Arial"/>
              <a:cs typeface="Arial"/>
            </a:rPr>
            <a:t>30/9/2002</a:t>
          </a:r>
        </a:p>
      </xdr:txBody>
    </xdr:sp>
    <xdr:clientData/>
  </xdr:twoCellAnchor>
  <xdr:twoCellAnchor>
    <xdr:from>
      <xdr:col>6</xdr:col>
      <xdr:colOff>9525</xdr:colOff>
      <xdr:row>42</xdr:row>
      <xdr:rowOff>0</xdr:rowOff>
    </xdr:from>
    <xdr:to>
      <xdr:col>8</xdr:col>
      <xdr:colOff>104775</xdr:colOff>
      <xdr:row>42</xdr:row>
      <xdr:rowOff>0</xdr:rowOff>
    </xdr:to>
    <xdr:sp>
      <xdr:nvSpPr>
        <xdr:cNvPr id="18" name="Text 3"/>
        <xdr:cNvSpPr txBox="1">
          <a:spLocks noChangeArrowheads="1"/>
        </xdr:cNvSpPr>
      </xdr:nvSpPr>
      <xdr:spPr>
        <a:xfrm>
          <a:off x="2209800" y="11420475"/>
          <a:ext cx="172402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PRECEDING YEAR
CORRESPONDING
QUARTER</a:t>
          </a:r>
          <a:r>
            <a:rPr lang="en-US" cap="none" sz="800" b="1" i="0" u="none" baseline="0">
              <a:latin typeface="Arial"/>
              <a:ea typeface="Arial"/>
              <a:cs typeface="Arial"/>
            </a:rPr>
            <a:t>
</a:t>
          </a:r>
          <a:r>
            <a:rPr lang="en-US" cap="none" sz="1000" b="1" i="0" u="none" baseline="0">
              <a:latin typeface="Arial"/>
              <a:ea typeface="Arial"/>
              <a:cs typeface="Arial"/>
            </a:rPr>
            <a:t>30/9/2001</a:t>
          </a:r>
        </a:p>
      </xdr:txBody>
    </xdr:sp>
    <xdr:clientData/>
  </xdr:twoCellAnchor>
  <xdr:twoCellAnchor>
    <xdr:from>
      <xdr:col>10</xdr:col>
      <xdr:colOff>9525</xdr:colOff>
      <xdr:row>42</xdr:row>
      <xdr:rowOff>0</xdr:rowOff>
    </xdr:from>
    <xdr:to>
      <xdr:col>11</xdr:col>
      <xdr:colOff>247650</xdr:colOff>
      <xdr:row>42</xdr:row>
      <xdr:rowOff>0</xdr:rowOff>
    </xdr:to>
    <xdr:sp>
      <xdr:nvSpPr>
        <xdr:cNvPr id="19" name="Text 4"/>
        <xdr:cNvSpPr txBox="1">
          <a:spLocks noChangeArrowheads="1"/>
        </xdr:cNvSpPr>
      </xdr:nvSpPr>
      <xdr:spPr>
        <a:xfrm>
          <a:off x="5372100" y="11420475"/>
          <a:ext cx="9715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PRECEDING YEAR
CORRESPONDING
PERIOD</a:t>
          </a:r>
          <a:r>
            <a:rPr lang="en-US" cap="none" sz="800" b="1" i="0" u="none" baseline="0">
              <a:latin typeface="Arial"/>
              <a:ea typeface="Arial"/>
              <a:cs typeface="Arial"/>
            </a:rPr>
            <a:t>
</a:t>
          </a:r>
          <a:r>
            <a:rPr lang="en-US" cap="none" sz="1000" b="1" i="0" u="none" baseline="0">
              <a:latin typeface="Arial"/>
              <a:ea typeface="Arial"/>
              <a:cs typeface="Arial"/>
            </a:rPr>
            <a:t>30/9/2001
</a:t>
          </a:r>
        </a:p>
      </xdr:txBody>
    </xdr:sp>
    <xdr:clientData/>
  </xdr:twoCellAnchor>
  <xdr:twoCellAnchor>
    <xdr:from>
      <xdr:col>1</xdr:col>
      <xdr:colOff>9525</xdr:colOff>
      <xdr:row>89</xdr:row>
      <xdr:rowOff>0</xdr:rowOff>
    </xdr:from>
    <xdr:to>
      <xdr:col>11</xdr:col>
      <xdr:colOff>0</xdr:colOff>
      <xdr:row>89</xdr:row>
      <xdr:rowOff>0</xdr:rowOff>
    </xdr:to>
    <xdr:sp>
      <xdr:nvSpPr>
        <xdr:cNvPr id="20" name="Text 22"/>
        <xdr:cNvSpPr txBox="1">
          <a:spLocks noChangeArrowheads="1"/>
        </xdr:cNvSpPr>
      </xdr:nvSpPr>
      <xdr:spPr>
        <a:xfrm>
          <a:off x="266700" y="21697950"/>
          <a:ext cx="5829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97</xdr:row>
      <xdr:rowOff>0</xdr:rowOff>
    </xdr:from>
    <xdr:to>
      <xdr:col>11</xdr:col>
      <xdr:colOff>0</xdr:colOff>
      <xdr:row>97</xdr:row>
      <xdr:rowOff>0</xdr:rowOff>
    </xdr:to>
    <xdr:sp>
      <xdr:nvSpPr>
        <xdr:cNvPr id="21" name="Text 22"/>
        <xdr:cNvSpPr txBox="1">
          <a:spLocks noChangeArrowheads="1"/>
        </xdr:cNvSpPr>
      </xdr:nvSpPr>
      <xdr:spPr>
        <a:xfrm>
          <a:off x="266700" y="24698325"/>
          <a:ext cx="5829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209550</xdr:colOff>
      <xdr:row>89</xdr:row>
      <xdr:rowOff>0</xdr:rowOff>
    </xdr:from>
    <xdr:to>
      <xdr:col>11</xdr:col>
      <xdr:colOff>28575</xdr:colOff>
      <xdr:row>89</xdr:row>
      <xdr:rowOff>0</xdr:rowOff>
    </xdr:to>
    <xdr:sp>
      <xdr:nvSpPr>
        <xdr:cNvPr id="22" name="TextBox 99"/>
        <xdr:cNvSpPr txBox="1">
          <a:spLocks noChangeArrowheads="1"/>
        </xdr:cNvSpPr>
      </xdr:nvSpPr>
      <xdr:spPr>
        <a:xfrm>
          <a:off x="466725" y="21697950"/>
          <a:ext cx="56578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at 29 December 2001, a total of up to 5,184,238 Irredeemable Convertible Preference Shares ("ICPS") could not be issued by PM Holdings to two scheme creditors to settle the indebtedness due to them pursuant to the Scheme as they had either not provided to PM Holdings within the relevant time frame the relevant Central Depository System details required for the allotment and issue of the ICPS or had finalised and submitted their claim on the amount of indebtedness. It remains the intention of PM Holdings to settle all indebtedness pursuant to the Scheme and as such, PM Holdings' Directors proposed the direct issuance of up to 5,184,238 new ordinary shares of RM1.00 each at an issue price of RM1.00 per share to these scheme creditors in substitution of the issuance of up to 5,184,238 ICPS of PM Holdings as proposed earlier in the Scheme ("Proposed Share Issue"). On 23 October 2002, the SC approved the Proposed Share Issue. On 13 January 2004, the SC approved an extension of 6 months to 22 April 2004 for the Company to implement the Proposed Share Issue.</a:t>
          </a:r>
        </a:p>
      </xdr:txBody>
    </xdr:sp>
    <xdr:clientData/>
  </xdr:twoCellAnchor>
  <xdr:twoCellAnchor>
    <xdr:from>
      <xdr:col>1</xdr:col>
      <xdr:colOff>9525</xdr:colOff>
      <xdr:row>97</xdr:row>
      <xdr:rowOff>0</xdr:rowOff>
    </xdr:from>
    <xdr:to>
      <xdr:col>11</xdr:col>
      <xdr:colOff>0</xdr:colOff>
      <xdr:row>97</xdr:row>
      <xdr:rowOff>0</xdr:rowOff>
    </xdr:to>
    <xdr:sp>
      <xdr:nvSpPr>
        <xdr:cNvPr id="23" name="Text 22"/>
        <xdr:cNvSpPr txBox="1">
          <a:spLocks noChangeArrowheads="1"/>
        </xdr:cNvSpPr>
      </xdr:nvSpPr>
      <xdr:spPr>
        <a:xfrm>
          <a:off x="266700" y="24698325"/>
          <a:ext cx="5829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82</xdr:row>
      <xdr:rowOff>0</xdr:rowOff>
    </xdr:from>
    <xdr:to>
      <xdr:col>11</xdr:col>
      <xdr:colOff>0</xdr:colOff>
      <xdr:row>82</xdr:row>
      <xdr:rowOff>0</xdr:rowOff>
    </xdr:to>
    <xdr:sp>
      <xdr:nvSpPr>
        <xdr:cNvPr id="24" name="Text 22"/>
        <xdr:cNvSpPr txBox="1">
          <a:spLocks noChangeArrowheads="1"/>
        </xdr:cNvSpPr>
      </xdr:nvSpPr>
      <xdr:spPr>
        <a:xfrm>
          <a:off x="266700" y="18011775"/>
          <a:ext cx="5829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82</xdr:row>
      <xdr:rowOff>0</xdr:rowOff>
    </xdr:from>
    <xdr:to>
      <xdr:col>11</xdr:col>
      <xdr:colOff>0</xdr:colOff>
      <xdr:row>82</xdr:row>
      <xdr:rowOff>0</xdr:rowOff>
    </xdr:to>
    <xdr:sp>
      <xdr:nvSpPr>
        <xdr:cNvPr id="25" name="Text 22"/>
        <xdr:cNvSpPr txBox="1">
          <a:spLocks noChangeArrowheads="1"/>
        </xdr:cNvSpPr>
      </xdr:nvSpPr>
      <xdr:spPr>
        <a:xfrm>
          <a:off x="266700" y="18011775"/>
          <a:ext cx="5829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82</xdr:row>
      <xdr:rowOff>0</xdr:rowOff>
    </xdr:from>
    <xdr:to>
      <xdr:col>11</xdr:col>
      <xdr:colOff>0</xdr:colOff>
      <xdr:row>82</xdr:row>
      <xdr:rowOff>0</xdr:rowOff>
    </xdr:to>
    <xdr:sp>
      <xdr:nvSpPr>
        <xdr:cNvPr id="26" name="Text 22"/>
        <xdr:cNvSpPr txBox="1">
          <a:spLocks noChangeArrowheads="1"/>
        </xdr:cNvSpPr>
      </xdr:nvSpPr>
      <xdr:spPr>
        <a:xfrm>
          <a:off x="266700" y="18011775"/>
          <a:ext cx="5829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97</xdr:row>
      <xdr:rowOff>0</xdr:rowOff>
    </xdr:from>
    <xdr:to>
      <xdr:col>11</xdr:col>
      <xdr:colOff>0</xdr:colOff>
      <xdr:row>97</xdr:row>
      <xdr:rowOff>0</xdr:rowOff>
    </xdr:to>
    <xdr:sp>
      <xdr:nvSpPr>
        <xdr:cNvPr id="27" name="Text 22"/>
        <xdr:cNvSpPr txBox="1">
          <a:spLocks noChangeArrowheads="1"/>
        </xdr:cNvSpPr>
      </xdr:nvSpPr>
      <xdr:spPr>
        <a:xfrm>
          <a:off x="266700" y="24698325"/>
          <a:ext cx="5829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2</xdr:col>
      <xdr:colOff>0</xdr:colOff>
      <xdr:row>89</xdr:row>
      <xdr:rowOff>0</xdr:rowOff>
    </xdr:from>
    <xdr:to>
      <xdr:col>11</xdr:col>
      <xdr:colOff>57150</xdr:colOff>
      <xdr:row>89</xdr:row>
      <xdr:rowOff>0</xdr:rowOff>
    </xdr:to>
    <xdr:sp>
      <xdr:nvSpPr>
        <xdr:cNvPr id="28" name="TextBox 108"/>
        <xdr:cNvSpPr txBox="1">
          <a:spLocks noChangeArrowheads="1"/>
        </xdr:cNvSpPr>
      </xdr:nvSpPr>
      <xdr:spPr>
        <a:xfrm>
          <a:off x="533400" y="21697950"/>
          <a:ext cx="56197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MPB, a subsidiary, implemented a special issue of 78,977,000 new ordinary shares of RM0.50 each at an issue price of RM1.00 per share to Bumiputera investors approved by the MITI. A total of 71,899,934 shares were applied for and issued to the approved Bumiputera investors. The issuance of the balance 7,077,066 shares is still pending completion in view of the prevailing market conditions. On 21 July 2004, SC had vide its letter approved a further extension of time to 31 December 2004 to fully complete the special issue. As the prevailing market conditions has remained the same, MPB decided not to seek further extension.</a:t>
          </a:r>
        </a:p>
      </xdr:txBody>
    </xdr:sp>
    <xdr:clientData/>
  </xdr:twoCellAnchor>
  <xdr:twoCellAnchor>
    <xdr:from>
      <xdr:col>2</xdr:col>
      <xdr:colOff>9525</xdr:colOff>
      <xdr:row>149</xdr:row>
      <xdr:rowOff>0</xdr:rowOff>
    </xdr:from>
    <xdr:to>
      <xdr:col>11</xdr:col>
      <xdr:colOff>47625</xdr:colOff>
      <xdr:row>149</xdr:row>
      <xdr:rowOff>0</xdr:rowOff>
    </xdr:to>
    <xdr:sp>
      <xdr:nvSpPr>
        <xdr:cNvPr id="29" name="TextBox 110"/>
        <xdr:cNvSpPr txBox="1">
          <a:spLocks noChangeArrowheads="1"/>
        </xdr:cNvSpPr>
      </xdr:nvSpPr>
      <xdr:spPr>
        <a:xfrm>
          <a:off x="542925" y="37195125"/>
          <a:ext cx="5600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Proceedings have been and will be initiated by PM Securities and PM Equities against various clients and debtors whose accounts are in default or overdue.  As at 17 November 2004, these two subsidiaries have filed claims against various clients and debtors in aggregate sums of RM842.9 million together with interest and costs. As at the same date, counterclaims have been filed against these two subsidiaries claiming amount of RM134.7million  together with interest, cost and other general unspecified damages. The requisite defences have been filed accordingly.</a:t>
          </a:r>
        </a:p>
      </xdr:txBody>
    </xdr:sp>
    <xdr:clientData/>
  </xdr:twoCellAnchor>
  <xdr:twoCellAnchor>
    <xdr:from>
      <xdr:col>1</xdr:col>
      <xdr:colOff>9525</xdr:colOff>
      <xdr:row>97</xdr:row>
      <xdr:rowOff>0</xdr:rowOff>
    </xdr:from>
    <xdr:to>
      <xdr:col>11</xdr:col>
      <xdr:colOff>0</xdr:colOff>
      <xdr:row>97</xdr:row>
      <xdr:rowOff>0</xdr:rowOff>
    </xdr:to>
    <xdr:sp>
      <xdr:nvSpPr>
        <xdr:cNvPr id="30" name="Text 22"/>
        <xdr:cNvSpPr txBox="1">
          <a:spLocks noChangeArrowheads="1"/>
        </xdr:cNvSpPr>
      </xdr:nvSpPr>
      <xdr:spPr>
        <a:xfrm>
          <a:off x="266700" y="24698325"/>
          <a:ext cx="5829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82</xdr:row>
      <xdr:rowOff>0</xdr:rowOff>
    </xdr:from>
    <xdr:to>
      <xdr:col>11</xdr:col>
      <xdr:colOff>0</xdr:colOff>
      <xdr:row>82</xdr:row>
      <xdr:rowOff>0</xdr:rowOff>
    </xdr:to>
    <xdr:sp>
      <xdr:nvSpPr>
        <xdr:cNvPr id="31" name="Text 22"/>
        <xdr:cNvSpPr txBox="1">
          <a:spLocks noChangeArrowheads="1"/>
        </xdr:cNvSpPr>
      </xdr:nvSpPr>
      <xdr:spPr>
        <a:xfrm>
          <a:off x="266700" y="18011775"/>
          <a:ext cx="5829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N165"/>
  <sheetViews>
    <sheetView tabSelected="1" workbookViewId="0" topLeftCell="A1">
      <selection activeCell="A1" sqref="A1"/>
    </sheetView>
  </sheetViews>
  <sheetFormatPr defaultColWidth="9.140625" defaultRowHeight="12.75"/>
  <cols>
    <col min="1" max="1" width="3.28125" style="25" customWidth="1"/>
    <col min="2" max="2" width="2.8515625" style="25" customWidth="1"/>
    <col min="3" max="3" width="25.140625" style="25" customWidth="1"/>
    <col min="4" max="4" width="9.421875" style="25" customWidth="1"/>
    <col min="5" max="5" width="7.140625" style="25" customWidth="1"/>
    <col min="6" max="6" width="11.28125" style="25" customWidth="1"/>
    <col min="7" max="7" width="1.8515625" style="25" customWidth="1"/>
    <col min="8" max="8" width="11.8515625" style="27" customWidth="1"/>
    <col min="9" max="9" width="2.28125" style="27" customWidth="1"/>
    <col min="10" max="10" width="11.140625" style="25" customWidth="1"/>
    <col min="11" max="11" width="1.421875" style="25" customWidth="1"/>
    <col min="12" max="12" width="10.8515625" style="25" customWidth="1"/>
    <col min="13" max="13" width="1.421875" style="131" customWidth="1"/>
    <col min="14" max="16384" width="9.140625" style="25" customWidth="1"/>
  </cols>
  <sheetData>
    <row r="1" spans="1:13" ht="7.5" customHeight="1">
      <c r="A1" s="24"/>
      <c r="B1" s="24"/>
      <c r="C1" s="24"/>
      <c r="D1" s="24"/>
      <c r="E1" s="24"/>
      <c r="F1" s="24"/>
      <c r="G1" s="24"/>
      <c r="H1" s="24"/>
      <c r="I1" s="24"/>
      <c r="J1" s="24"/>
      <c r="K1" s="24"/>
      <c r="L1" s="24"/>
      <c r="M1" s="130"/>
    </row>
    <row r="2" spans="1:13" ht="7.5" customHeight="1">
      <c r="A2" s="24"/>
      <c r="B2" s="24"/>
      <c r="C2" s="24"/>
      <c r="D2" s="24"/>
      <c r="E2" s="24"/>
      <c r="F2" s="24"/>
      <c r="G2" s="24"/>
      <c r="H2" s="24"/>
      <c r="I2" s="24"/>
      <c r="J2" s="24"/>
      <c r="K2" s="24"/>
      <c r="L2" s="206"/>
      <c r="M2" s="130"/>
    </row>
    <row r="3" spans="1:13" ht="7.5" customHeight="1">
      <c r="A3" s="24"/>
      <c r="B3" s="24"/>
      <c r="C3" s="24"/>
      <c r="D3" s="24"/>
      <c r="E3" s="24"/>
      <c r="F3" s="24"/>
      <c r="G3" s="24"/>
      <c r="H3" s="24"/>
      <c r="I3" s="24"/>
      <c r="J3" s="24"/>
      <c r="K3" s="24"/>
      <c r="L3" s="207"/>
      <c r="M3" s="130"/>
    </row>
    <row r="4" spans="1:13" ht="15">
      <c r="A4" s="236" t="s">
        <v>132</v>
      </c>
      <c r="B4" s="236"/>
      <c r="C4" s="236"/>
      <c r="D4" s="236"/>
      <c r="E4" s="236"/>
      <c r="F4" s="236"/>
      <c r="G4" s="236"/>
      <c r="H4" s="236"/>
      <c r="I4" s="236"/>
      <c r="J4" s="236"/>
      <c r="K4" s="236"/>
      <c r="L4" s="236"/>
      <c r="M4" s="236"/>
    </row>
    <row r="5" spans="1:13" ht="13.5" customHeight="1">
      <c r="A5" s="237" t="s">
        <v>228</v>
      </c>
      <c r="B5" s="237"/>
      <c r="C5" s="237"/>
      <c r="D5" s="237"/>
      <c r="E5" s="237"/>
      <c r="F5" s="237"/>
      <c r="G5" s="237"/>
      <c r="H5" s="237"/>
      <c r="I5" s="237"/>
      <c r="J5" s="237"/>
      <c r="K5" s="237"/>
      <c r="L5" s="237"/>
      <c r="M5" s="237"/>
    </row>
    <row r="6" spans="1:13" ht="13.5" customHeight="1">
      <c r="A6" s="237" t="s">
        <v>229</v>
      </c>
      <c r="B6" s="237"/>
      <c r="C6" s="237"/>
      <c r="D6" s="237"/>
      <c r="E6" s="237"/>
      <c r="F6" s="237"/>
      <c r="G6" s="237"/>
      <c r="H6" s="237"/>
      <c r="I6" s="237"/>
      <c r="J6" s="237"/>
      <c r="K6" s="237"/>
      <c r="L6" s="237"/>
      <c r="M6" s="237"/>
    </row>
    <row r="7" spans="1:13" ht="6.75" customHeight="1">
      <c r="A7" s="238"/>
      <c r="B7" s="238"/>
      <c r="C7" s="238"/>
      <c r="D7" s="238"/>
      <c r="E7" s="238"/>
      <c r="F7" s="238"/>
      <c r="G7" s="238"/>
      <c r="H7" s="238"/>
      <c r="I7" s="238"/>
      <c r="J7" s="238"/>
      <c r="K7" s="238"/>
      <c r="L7" s="238"/>
      <c r="M7" s="238"/>
    </row>
    <row r="8" spans="1:13" ht="13.5">
      <c r="A8" s="233" t="s">
        <v>130</v>
      </c>
      <c r="B8" s="233"/>
      <c r="C8" s="233"/>
      <c r="D8" s="233"/>
      <c r="E8" s="233"/>
      <c r="F8" s="233"/>
      <c r="G8" s="233"/>
      <c r="H8" s="233"/>
      <c r="I8" s="233"/>
      <c r="J8" s="233"/>
      <c r="K8" s="233"/>
      <c r="L8" s="233"/>
      <c r="M8" s="233"/>
    </row>
    <row r="9" spans="1:13" ht="13.5">
      <c r="A9" s="233" t="s">
        <v>357</v>
      </c>
      <c r="B9" s="233"/>
      <c r="C9" s="233"/>
      <c r="D9" s="233"/>
      <c r="E9" s="233"/>
      <c r="F9" s="233"/>
      <c r="G9" s="233"/>
      <c r="H9" s="233"/>
      <c r="I9" s="233"/>
      <c r="J9" s="233"/>
      <c r="K9" s="233"/>
      <c r="L9" s="233"/>
      <c r="M9" s="233"/>
    </row>
    <row r="10" spans="1:13" ht="12.75">
      <c r="A10" s="234" t="s">
        <v>239</v>
      </c>
      <c r="B10" s="234"/>
      <c r="C10" s="234"/>
      <c r="D10" s="234"/>
      <c r="E10" s="234"/>
      <c r="F10" s="234"/>
      <c r="G10" s="234"/>
      <c r="H10" s="234"/>
      <c r="I10" s="234"/>
      <c r="J10" s="234"/>
      <c r="K10" s="234"/>
      <c r="L10" s="234"/>
      <c r="M10" s="234"/>
    </row>
    <row r="11" spans="1:12" ht="12.75">
      <c r="A11" s="27"/>
      <c r="B11" s="27"/>
      <c r="C11" s="27"/>
      <c r="D11" s="27"/>
      <c r="E11" s="27"/>
      <c r="F11" s="27"/>
      <c r="G11" s="27"/>
      <c r="J11" s="27"/>
      <c r="K11" s="27"/>
      <c r="L11" s="27"/>
    </row>
    <row r="12" spans="2:13" s="28" customFormat="1" ht="13.5">
      <c r="B12" s="235" t="s">
        <v>285</v>
      </c>
      <c r="C12" s="235"/>
      <c r="D12" s="235"/>
      <c r="E12" s="235"/>
      <c r="F12" s="235"/>
      <c r="G12" s="235"/>
      <c r="H12" s="235"/>
      <c r="I12" s="235"/>
      <c r="J12" s="235"/>
      <c r="K12" s="235"/>
      <c r="L12" s="235"/>
      <c r="M12" s="132"/>
    </row>
    <row r="13" spans="2:13" ht="13.5" customHeight="1">
      <c r="B13" s="229" t="s">
        <v>358</v>
      </c>
      <c r="C13" s="229"/>
      <c r="D13" s="229"/>
      <c r="E13" s="229"/>
      <c r="F13" s="229"/>
      <c r="G13" s="229"/>
      <c r="H13" s="229"/>
      <c r="I13" s="229"/>
      <c r="J13" s="229"/>
      <c r="K13" s="229"/>
      <c r="L13" s="229"/>
      <c r="M13" s="132"/>
    </row>
    <row r="14" spans="2:13" ht="13.5" customHeight="1">
      <c r="B14" s="29"/>
      <c r="C14" s="29"/>
      <c r="D14" s="29"/>
      <c r="E14" s="29"/>
      <c r="F14" s="29"/>
      <c r="G14" s="29"/>
      <c r="H14" s="29"/>
      <c r="I14" s="29"/>
      <c r="J14" s="29"/>
      <c r="K14" s="29"/>
      <c r="L14" s="29"/>
      <c r="M14" s="132"/>
    </row>
    <row r="15" ht="3.75" customHeight="1"/>
    <row r="16" spans="6:13" s="21" customFormat="1" ht="12.75" customHeight="1">
      <c r="F16" s="230" t="s">
        <v>360</v>
      </c>
      <c r="G16" s="230"/>
      <c r="H16" s="230"/>
      <c r="I16" s="31"/>
      <c r="J16" s="231" t="s">
        <v>359</v>
      </c>
      <c r="K16" s="231"/>
      <c r="L16" s="231"/>
      <c r="M16" s="133"/>
    </row>
    <row r="17" spans="6:13" s="21" customFormat="1" ht="3.75" customHeight="1">
      <c r="F17" s="32"/>
      <c r="G17" s="33"/>
      <c r="H17" s="34"/>
      <c r="I17" s="31"/>
      <c r="J17" s="32"/>
      <c r="K17" s="33"/>
      <c r="L17" s="33"/>
      <c r="M17" s="133"/>
    </row>
    <row r="18" spans="6:12" ht="12.75" customHeight="1">
      <c r="F18" s="35">
        <v>39447</v>
      </c>
      <c r="G18" s="36"/>
      <c r="H18" s="35">
        <v>39082</v>
      </c>
      <c r="I18" s="37"/>
      <c r="J18" s="35">
        <f>+F18</f>
        <v>39447</v>
      </c>
      <c r="K18" s="36"/>
      <c r="L18" s="35">
        <f>+H18</f>
        <v>39082</v>
      </c>
    </row>
    <row r="19" spans="6:12" ht="1.5" customHeight="1">
      <c r="F19" s="30"/>
      <c r="G19" s="36"/>
      <c r="H19" s="30"/>
      <c r="I19" s="37"/>
      <c r="J19" s="30"/>
      <c r="K19" s="36"/>
      <c r="L19" s="30"/>
    </row>
    <row r="20" spans="6:12" ht="2.25" customHeight="1">
      <c r="F20" s="30"/>
      <c r="G20" s="36"/>
      <c r="H20" s="30"/>
      <c r="I20" s="37"/>
      <c r="J20" s="30"/>
      <c r="K20" s="36"/>
      <c r="L20" s="30"/>
    </row>
    <row r="21" spans="1:13" s="21" customFormat="1" ht="12" customHeight="1">
      <c r="A21" s="25"/>
      <c r="B21" s="25"/>
      <c r="C21" s="25"/>
      <c r="D21" s="25"/>
      <c r="E21" s="5"/>
      <c r="F21" s="5" t="s">
        <v>146</v>
      </c>
      <c r="G21" s="36"/>
      <c r="H21" s="5" t="s">
        <v>146</v>
      </c>
      <c r="I21" s="37"/>
      <c r="J21" s="5" t="s">
        <v>146</v>
      </c>
      <c r="K21" s="36"/>
      <c r="L21" s="5" t="s">
        <v>146</v>
      </c>
      <c r="M21" s="133"/>
    </row>
    <row r="22" spans="1:13" s="21" customFormat="1" ht="5.25" customHeight="1">
      <c r="A22" s="25"/>
      <c r="B22" s="25"/>
      <c r="C22" s="25"/>
      <c r="D22" s="25"/>
      <c r="E22" s="25"/>
      <c r="F22" s="25"/>
      <c r="G22" s="25"/>
      <c r="H22" s="27"/>
      <c r="I22" s="27"/>
      <c r="J22" s="25"/>
      <c r="K22" s="25"/>
      <c r="L22" s="25"/>
      <c r="M22" s="133"/>
    </row>
    <row r="23" spans="1:13" s="21" customFormat="1" ht="15.75" customHeight="1">
      <c r="A23" s="25"/>
      <c r="B23" s="152" t="s">
        <v>133</v>
      </c>
      <c r="D23" s="25"/>
      <c r="E23" s="25"/>
      <c r="F23" s="15">
        <v>278850</v>
      </c>
      <c r="G23" s="36"/>
      <c r="H23" s="15">
        <v>172459</v>
      </c>
      <c r="I23" s="38"/>
      <c r="J23" s="15">
        <v>778231</v>
      </c>
      <c r="K23" s="36"/>
      <c r="L23" s="15">
        <v>743962</v>
      </c>
      <c r="M23" s="133"/>
    </row>
    <row r="24" spans="1:13" s="21" customFormat="1" ht="4.5" customHeight="1">
      <c r="A24" s="25"/>
      <c r="B24" s="25"/>
      <c r="C24" s="25"/>
      <c r="D24" s="25"/>
      <c r="E24" s="25"/>
      <c r="F24" s="1"/>
      <c r="G24" s="25"/>
      <c r="H24" s="1"/>
      <c r="I24" s="27"/>
      <c r="J24" s="15"/>
      <c r="K24" s="25"/>
      <c r="L24" s="15"/>
      <c r="M24" s="133"/>
    </row>
    <row r="25" spans="1:13" s="21" customFormat="1" ht="12.75">
      <c r="A25" s="25"/>
      <c r="B25" s="152" t="s">
        <v>286</v>
      </c>
      <c r="C25" s="25"/>
      <c r="D25" s="25"/>
      <c r="E25" s="25"/>
      <c r="F25" s="1">
        <v>-199790</v>
      </c>
      <c r="G25" s="25"/>
      <c r="H25" s="1">
        <v>-130690</v>
      </c>
      <c r="I25" s="27"/>
      <c r="J25" s="15">
        <v>-571536</v>
      </c>
      <c r="K25" s="25"/>
      <c r="L25" s="15">
        <v>-560319</v>
      </c>
      <c r="M25" s="133"/>
    </row>
    <row r="26" spans="1:13" s="21" customFormat="1" ht="4.5" customHeight="1">
      <c r="A26" s="25"/>
      <c r="B26" s="25"/>
      <c r="C26" s="25"/>
      <c r="D26" s="25"/>
      <c r="E26" s="25"/>
      <c r="F26" s="11"/>
      <c r="G26" s="25"/>
      <c r="H26" s="11"/>
      <c r="I26" s="27"/>
      <c r="J26" s="11"/>
      <c r="K26" s="25"/>
      <c r="L26" s="11"/>
      <c r="M26" s="133"/>
    </row>
    <row r="27" spans="1:13" s="21" customFormat="1" ht="4.5" customHeight="1">
      <c r="A27" s="25"/>
      <c r="B27" s="25"/>
      <c r="C27" s="25"/>
      <c r="D27" s="25"/>
      <c r="E27" s="25"/>
      <c r="F27" s="15"/>
      <c r="G27" s="25"/>
      <c r="H27" s="15"/>
      <c r="I27" s="27"/>
      <c r="J27" s="15"/>
      <c r="K27" s="25"/>
      <c r="L27" s="15"/>
      <c r="M27" s="133"/>
    </row>
    <row r="28" spans="1:13" s="21" customFormat="1" ht="12.75">
      <c r="A28" s="25"/>
      <c r="B28" s="152" t="s">
        <v>287</v>
      </c>
      <c r="C28" s="25"/>
      <c r="D28" s="25"/>
      <c r="E28" s="25"/>
      <c r="F28" s="1">
        <f>SUM(F23:F25)</f>
        <v>79060</v>
      </c>
      <c r="G28" s="25"/>
      <c r="H28" s="1">
        <f>SUM(H23:H25)</f>
        <v>41769</v>
      </c>
      <c r="I28" s="27"/>
      <c r="J28" s="1">
        <f>SUM(J23:J25)</f>
        <v>206695</v>
      </c>
      <c r="K28" s="25"/>
      <c r="L28" s="1">
        <f>SUM(L23:L25)</f>
        <v>183643</v>
      </c>
      <c r="M28" s="133"/>
    </row>
    <row r="29" spans="1:13" s="21" customFormat="1" ht="3.75" customHeight="1">
      <c r="A29" s="25"/>
      <c r="B29" s="152"/>
      <c r="C29" s="25"/>
      <c r="D29" s="25"/>
      <c r="E29" s="25"/>
      <c r="F29" s="1"/>
      <c r="G29" s="25"/>
      <c r="H29" s="1"/>
      <c r="I29" s="27"/>
      <c r="J29" s="1"/>
      <c r="K29" s="25"/>
      <c r="L29" s="1"/>
      <c r="M29" s="133"/>
    </row>
    <row r="30" spans="1:13" s="21" customFormat="1" ht="12.75">
      <c r="A30" s="25"/>
      <c r="B30" s="152" t="s">
        <v>289</v>
      </c>
      <c r="C30" s="25"/>
      <c r="D30" s="25"/>
      <c r="E30" s="25"/>
      <c r="F30" s="1">
        <v>5581</v>
      </c>
      <c r="G30" s="25"/>
      <c r="H30" s="1">
        <v>8365</v>
      </c>
      <c r="I30" s="27"/>
      <c r="J30" s="1">
        <v>31065</v>
      </c>
      <c r="K30" s="25"/>
      <c r="L30" s="1">
        <v>48024</v>
      </c>
      <c r="M30" s="133"/>
    </row>
    <row r="31" spans="1:13" s="21" customFormat="1" ht="4.5" customHeight="1">
      <c r="A31" s="25"/>
      <c r="B31" s="25"/>
      <c r="C31" s="25"/>
      <c r="D31" s="25"/>
      <c r="E31" s="25"/>
      <c r="F31" s="1"/>
      <c r="G31" s="25"/>
      <c r="H31" s="1"/>
      <c r="I31" s="27"/>
      <c r="J31" s="15"/>
      <c r="K31" s="25"/>
      <c r="L31" s="15"/>
      <c r="M31" s="133"/>
    </row>
    <row r="32" spans="1:13" s="21" customFormat="1" ht="12.75">
      <c r="A32" s="25"/>
      <c r="B32" s="152" t="s">
        <v>288</v>
      </c>
      <c r="C32" s="25"/>
      <c r="D32" s="25"/>
      <c r="E32" s="25"/>
      <c r="F32" s="1">
        <v>-4244</v>
      </c>
      <c r="G32" s="25"/>
      <c r="H32" s="1">
        <v>-10333</v>
      </c>
      <c r="I32" s="27"/>
      <c r="J32" s="15">
        <v>-17348</v>
      </c>
      <c r="K32" s="25"/>
      <c r="L32" s="15">
        <v>-28869</v>
      </c>
      <c r="M32" s="133"/>
    </row>
    <row r="33" spans="1:13" s="21" customFormat="1" ht="4.5" customHeight="1">
      <c r="A33" s="25"/>
      <c r="B33" s="25"/>
      <c r="C33" s="25"/>
      <c r="D33" s="25"/>
      <c r="E33" s="25"/>
      <c r="F33" s="1"/>
      <c r="G33" s="25"/>
      <c r="H33" s="1"/>
      <c r="I33" s="27"/>
      <c r="J33" s="15"/>
      <c r="K33" s="25"/>
      <c r="L33" s="15"/>
      <c r="M33" s="133"/>
    </row>
    <row r="34" spans="1:13" s="21" customFormat="1" ht="12.75">
      <c r="A34" s="25"/>
      <c r="B34" s="1" t="s">
        <v>291</v>
      </c>
      <c r="C34" s="25"/>
      <c r="D34" s="25"/>
      <c r="E34" s="25"/>
      <c r="F34" s="1">
        <v>-2689</v>
      </c>
      <c r="G34" s="25"/>
      <c r="H34" s="1">
        <v>-29403</v>
      </c>
      <c r="I34" s="27"/>
      <c r="J34" s="15">
        <v>-88033</v>
      </c>
      <c r="K34" s="25"/>
      <c r="L34" s="15">
        <v>-129229</v>
      </c>
      <c r="M34" s="133"/>
    </row>
    <row r="35" spans="1:13" s="21" customFormat="1" ht="4.5" customHeight="1">
      <c r="A35" s="25"/>
      <c r="B35" s="25"/>
      <c r="C35" s="25"/>
      <c r="D35" s="25"/>
      <c r="E35" s="25"/>
      <c r="F35" s="1"/>
      <c r="G35" s="25"/>
      <c r="H35" s="1"/>
      <c r="I35" s="27"/>
      <c r="J35" s="15"/>
      <c r="K35" s="25"/>
      <c r="L35" s="15"/>
      <c r="M35" s="133"/>
    </row>
    <row r="36" spans="1:13" s="21" customFormat="1" ht="12.75">
      <c r="A36" s="25"/>
      <c r="B36" s="152" t="s">
        <v>290</v>
      </c>
      <c r="D36" s="25"/>
      <c r="E36" s="25"/>
      <c r="F36" s="15">
        <v>-25628</v>
      </c>
      <c r="G36" s="36"/>
      <c r="H36" s="15">
        <v>-7130</v>
      </c>
      <c r="I36" s="38"/>
      <c r="J36" s="15">
        <v>-53577</v>
      </c>
      <c r="K36" s="36"/>
      <c r="L36" s="15">
        <v>-28680</v>
      </c>
      <c r="M36" s="133"/>
    </row>
    <row r="37" spans="1:13" s="21" customFormat="1" ht="4.5" customHeight="1">
      <c r="A37" s="25"/>
      <c r="B37" s="25"/>
      <c r="C37" s="25"/>
      <c r="D37" s="25"/>
      <c r="E37" s="25"/>
      <c r="F37" s="1"/>
      <c r="G37" s="25"/>
      <c r="H37" s="1"/>
      <c r="I37" s="27"/>
      <c r="J37" s="1"/>
      <c r="K37" s="25"/>
      <c r="L37" s="1"/>
      <c r="M37" s="133"/>
    </row>
    <row r="38" spans="1:13" s="21" customFormat="1" ht="12.75">
      <c r="A38" s="25"/>
      <c r="B38" s="152" t="s">
        <v>350</v>
      </c>
      <c r="D38" s="25"/>
      <c r="E38" s="37"/>
      <c r="F38" s="15">
        <v>-7751</v>
      </c>
      <c r="G38" s="36"/>
      <c r="H38" s="15">
        <v>-226300</v>
      </c>
      <c r="I38" s="15"/>
      <c r="J38" s="15">
        <v>11335</v>
      </c>
      <c r="K38" s="15" t="e">
        <v>#REF!</v>
      </c>
      <c r="L38" s="15">
        <v>-178664</v>
      </c>
      <c r="M38" s="133"/>
    </row>
    <row r="39" spans="1:13" s="21" customFormat="1" ht="4.5" customHeight="1">
      <c r="A39" s="25"/>
      <c r="B39" s="25"/>
      <c r="C39" s="25"/>
      <c r="D39" s="25"/>
      <c r="E39" s="25"/>
      <c r="F39" s="1"/>
      <c r="G39" s="25"/>
      <c r="H39" s="1"/>
      <c r="I39" s="27"/>
      <c r="J39" s="1"/>
      <c r="K39" s="25"/>
      <c r="L39" s="1"/>
      <c r="M39" s="133"/>
    </row>
    <row r="40" spans="1:13" s="21" customFormat="1" ht="12.75">
      <c r="A40" s="25"/>
      <c r="B40" s="152" t="s">
        <v>134</v>
      </c>
      <c r="D40" s="25"/>
      <c r="E40" s="25"/>
      <c r="F40" s="1">
        <v>-21824</v>
      </c>
      <c r="G40" s="25"/>
      <c r="H40" s="1">
        <v>-18115</v>
      </c>
      <c r="I40" s="27"/>
      <c r="J40" s="15">
        <v>-99458</v>
      </c>
      <c r="K40" s="25"/>
      <c r="L40" s="1">
        <v>-131313</v>
      </c>
      <c r="M40" s="133"/>
    </row>
    <row r="41" spans="1:13" s="21" customFormat="1" ht="4.5" customHeight="1">
      <c r="A41" s="25"/>
      <c r="B41" s="25"/>
      <c r="C41" s="25"/>
      <c r="D41" s="25"/>
      <c r="E41" s="25"/>
      <c r="F41" s="1"/>
      <c r="G41" s="25"/>
      <c r="H41" s="1"/>
      <c r="I41" s="27"/>
      <c r="J41" s="1"/>
      <c r="K41" s="25"/>
      <c r="L41" s="1"/>
      <c r="M41" s="133"/>
    </row>
    <row r="42" spans="1:13" s="21" customFormat="1" ht="12.75">
      <c r="A42" s="25"/>
      <c r="B42" s="152" t="s">
        <v>241</v>
      </c>
      <c r="D42" s="25"/>
      <c r="E42" s="37"/>
      <c r="F42" s="15">
        <v>19447</v>
      </c>
      <c r="G42" s="36"/>
      <c r="H42" s="15">
        <v>9310</v>
      </c>
      <c r="I42" s="15"/>
      <c r="J42" s="15">
        <v>37843</v>
      </c>
      <c r="K42" s="15" t="e">
        <v>#REF!</v>
      </c>
      <c r="L42" s="15">
        <v>18394</v>
      </c>
      <c r="M42" s="133"/>
    </row>
    <row r="43" spans="1:13" s="21" customFormat="1" ht="4.5" customHeight="1">
      <c r="A43" s="25"/>
      <c r="B43" s="25"/>
      <c r="C43" s="25"/>
      <c r="D43" s="25"/>
      <c r="E43" s="25"/>
      <c r="F43" s="11"/>
      <c r="G43" s="25"/>
      <c r="H43" s="11"/>
      <c r="I43" s="27"/>
      <c r="J43" s="11"/>
      <c r="K43" s="25"/>
      <c r="L43" s="11"/>
      <c r="M43" s="133"/>
    </row>
    <row r="44" spans="1:13" s="21" customFormat="1" ht="4.5" customHeight="1">
      <c r="A44" s="25"/>
      <c r="B44" s="25"/>
      <c r="C44" s="25"/>
      <c r="D44" s="25"/>
      <c r="E44" s="25"/>
      <c r="F44" s="1"/>
      <c r="G44" s="25"/>
      <c r="H44" s="1"/>
      <c r="I44" s="27"/>
      <c r="J44" s="1"/>
      <c r="K44" s="25"/>
      <c r="L44" s="1"/>
      <c r="M44" s="133"/>
    </row>
    <row r="45" spans="1:13" s="21" customFormat="1" ht="12.75">
      <c r="A45" s="25"/>
      <c r="B45" s="25" t="s">
        <v>315</v>
      </c>
      <c r="D45" s="25"/>
      <c r="E45" s="25"/>
      <c r="F45" s="1">
        <f>+F28+F30+F32+F34+F36+F38+F40+F42</f>
        <v>41952</v>
      </c>
      <c r="G45" s="1"/>
      <c r="H45" s="1">
        <f>+H28+H30+H32+H34+H36+H38+H40+H42</f>
        <v>-231837</v>
      </c>
      <c r="I45" s="1"/>
      <c r="J45" s="1">
        <f>+J28+J30+J32+J34+J36+J38+J40+J42</f>
        <v>28522</v>
      </c>
      <c r="K45" s="25"/>
      <c r="L45" s="1">
        <f>+L28+L30+L32+L34+L36+L38+L40+L42</f>
        <v>-246694</v>
      </c>
      <c r="M45" s="133"/>
    </row>
    <row r="46" spans="1:13" s="21" customFormat="1" ht="4.5" customHeight="1">
      <c r="A46" s="25"/>
      <c r="B46" s="25"/>
      <c r="C46" s="25"/>
      <c r="D46" s="25"/>
      <c r="E46" s="25"/>
      <c r="F46" s="1"/>
      <c r="G46" s="25"/>
      <c r="H46" s="1"/>
      <c r="I46" s="27"/>
      <c r="J46" s="1"/>
      <c r="K46" s="25"/>
      <c r="L46" s="1"/>
      <c r="M46" s="133"/>
    </row>
    <row r="47" spans="1:13" s="21" customFormat="1" ht="12.75">
      <c r="A47" s="25"/>
      <c r="B47" s="152" t="s">
        <v>383</v>
      </c>
      <c r="D47" s="25"/>
      <c r="E47" s="25"/>
      <c r="F47" s="41">
        <v>9512</v>
      </c>
      <c r="G47" s="25"/>
      <c r="H47" s="41">
        <v>5050</v>
      </c>
      <c r="I47" s="27"/>
      <c r="J47" s="15">
        <v>-3235</v>
      </c>
      <c r="K47" s="25"/>
      <c r="L47" s="15">
        <v>9458</v>
      </c>
      <c r="M47" s="133"/>
    </row>
    <row r="48" spans="1:13" s="21" customFormat="1" ht="4.5" customHeight="1">
      <c r="A48" s="25"/>
      <c r="B48" s="25"/>
      <c r="C48" s="25"/>
      <c r="D48" s="25"/>
      <c r="E48" s="25"/>
      <c r="F48" s="11"/>
      <c r="G48" s="36"/>
      <c r="H48" s="11"/>
      <c r="I48" s="38"/>
      <c r="J48" s="11"/>
      <c r="K48" s="36"/>
      <c r="L48" s="11"/>
      <c r="M48" s="133"/>
    </row>
    <row r="49" spans="1:13" s="21" customFormat="1" ht="4.5" customHeight="1">
      <c r="A49" s="25"/>
      <c r="B49" s="25"/>
      <c r="C49" s="25"/>
      <c r="D49" s="25"/>
      <c r="E49" s="25"/>
      <c r="F49" s="1"/>
      <c r="G49" s="25"/>
      <c r="H49" s="1"/>
      <c r="I49" s="27"/>
      <c r="J49" s="1"/>
      <c r="K49" s="25"/>
      <c r="L49" s="1"/>
      <c r="M49" s="133"/>
    </row>
    <row r="50" spans="1:13" s="21" customFormat="1" ht="12.75">
      <c r="A50" s="25"/>
      <c r="B50" s="25" t="s">
        <v>384</v>
      </c>
      <c r="D50" s="25"/>
      <c r="E50" s="25"/>
      <c r="F50" s="1">
        <f>SUM(F45:F47)</f>
        <v>51464</v>
      </c>
      <c r="G50" s="25"/>
      <c r="H50" s="1">
        <f>SUM(H45:H47)</f>
        <v>-226787</v>
      </c>
      <c r="I50" s="27"/>
      <c r="J50" s="42">
        <f>SUM(J45:J47)</f>
        <v>25287</v>
      </c>
      <c r="K50" s="25"/>
      <c r="L50" s="1">
        <f>SUM(L45:L47)</f>
        <v>-237236</v>
      </c>
      <c r="M50" s="133"/>
    </row>
    <row r="51" spans="1:13" s="21" customFormat="1" ht="4.5" customHeight="1" thickBot="1">
      <c r="A51" s="25"/>
      <c r="B51" s="25"/>
      <c r="C51" s="25"/>
      <c r="D51" s="25"/>
      <c r="E51" s="25"/>
      <c r="F51" s="17"/>
      <c r="G51" s="25"/>
      <c r="H51" s="17"/>
      <c r="I51" s="27"/>
      <c r="J51" s="17"/>
      <c r="K51" s="25"/>
      <c r="L51" s="17"/>
      <c r="M51" s="133"/>
    </row>
    <row r="52" spans="1:13" s="21" customFormat="1" ht="4.5" customHeight="1">
      <c r="A52" s="25"/>
      <c r="B52" s="25"/>
      <c r="C52" s="25"/>
      <c r="D52" s="25"/>
      <c r="E52" s="25"/>
      <c r="F52" s="1"/>
      <c r="G52" s="25"/>
      <c r="H52" s="1"/>
      <c r="I52" s="27"/>
      <c r="J52" s="1"/>
      <c r="K52" s="25"/>
      <c r="L52" s="1"/>
      <c r="M52" s="133"/>
    </row>
    <row r="53" spans="1:13" s="21" customFormat="1" ht="4.5" customHeight="1">
      <c r="A53" s="25"/>
      <c r="B53" s="25"/>
      <c r="C53" s="25"/>
      <c r="D53" s="25"/>
      <c r="E53" s="25"/>
      <c r="F53" s="1"/>
      <c r="G53" s="25"/>
      <c r="H53" s="1"/>
      <c r="I53" s="27"/>
      <c r="J53" s="1"/>
      <c r="K53" s="25"/>
      <c r="L53" s="1"/>
      <c r="M53" s="133"/>
    </row>
    <row r="54" spans="1:13" s="21" customFormat="1" ht="12.75">
      <c r="A54" s="25"/>
      <c r="B54" s="152" t="s">
        <v>114</v>
      </c>
      <c r="C54" s="25"/>
      <c r="D54" s="25"/>
      <c r="E54" s="25"/>
      <c r="F54" s="1"/>
      <c r="G54" s="25"/>
      <c r="H54" s="1"/>
      <c r="I54" s="27"/>
      <c r="J54" s="1"/>
      <c r="K54" s="25"/>
      <c r="L54" s="1"/>
      <c r="M54" s="133"/>
    </row>
    <row r="55" spans="1:13" s="21" customFormat="1" ht="2.25" customHeight="1">
      <c r="A55" s="25"/>
      <c r="B55" s="25"/>
      <c r="C55" s="25"/>
      <c r="D55" s="25"/>
      <c r="E55" s="25"/>
      <c r="F55" s="1"/>
      <c r="G55" s="25"/>
      <c r="H55" s="1"/>
      <c r="I55" s="27"/>
      <c r="J55" s="1"/>
      <c r="K55" s="25"/>
      <c r="L55" s="1"/>
      <c r="M55" s="133"/>
    </row>
    <row r="56" spans="1:13" s="21" customFormat="1" ht="12.75">
      <c r="A56" s="25"/>
      <c r="B56" s="152" t="s">
        <v>94</v>
      </c>
      <c r="C56" s="25"/>
      <c r="D56" s="25"/>
      <c r="E56" s="25"/>
      <c r="F56" s="1">
        <v>43324</v>
      </c>
      <c r="G56" s="25"/>
      <c r="H56" s="1">
        <v>-214827</v>
      </c>
      <c r="I56" s="27"/>
      <c r="J56" s="1">
        <v>9672</v>
      </c>
      <c r="K56" s="25"/>
      <c r="L56" s="1">
        <v>-217883</v>
      </c>
      <c r="M56" s="133"/>
    </row>
    <row r="57" spans="1:13" s="21" customFormat="1" ht="12.75">
      <c r="A57" s="25"/>
      <c r="B57" s="152" t="s">
        <v>212</v>
      </c>
      <c r="D57" s="25"/>
      <c r="E57" s="25"/>
      <c r="F57" s="15">
        <v>8140</v>
      </c>
      <c r="G57" s="25"/>
      <c r="H57" s="15">
        <v>-11960</v>
      </c>
      <c r="I57" s="27"/>
      <c r="J57" s="15">
        <v>15615</v>
      </c>
      <c r="K57" s="25"/>
      <c r="L57" s="15">
        <v>-19353</v>
      </c>
      <c r="M57" s="133"/>
    </row>
    <row r="58" spans="1:13" s="21" customFormat="1" ht="4.5" customHeight="1">
      <c r="A58" s="25"/>
      <c r="B58" s="25"/>
      <c r="C58" s="25"/>
      <c r="D58" s="25"/>
      <c r="E58" s="25"/>
      <c r="F58" s="11"/>
      <c r="G58" s="25"/>
      <c r="H58" s="11"/>
      <c r="I58" s="27"/>
      <c r="J58" s="11"/>
      <c r="K58" s="25"/>
      <c r="L58" s="11"/>
      <c r="M58" s="133"/>
    </row>
    <row r="59" spans="1:13" s="21" customFormat="1" ht="4.5" customHeight="1">
      <c r="A59" s="25"/>
      <c r="B59" s="25"/>
      <c r="C59" s="25"/>
      <c r="D59" s="25"/>
      <c r="E59" s="25"/>
      <c r="F59" s="1"/>
      <c r="G59" s="25"/>
      <c r="H59" s="1"/>
      <c r="I59" s="27"/>
      <c r="J59" s="1"/>
      <c r="K59" s="25"/>
      <c r="L59" s="1"/>
      <c r="M59" s="133"/>
    </row>
    <row r="60" spans="1:14" s="21" customFormat="1" ht="12.75">
      <c r="A60" s="25"/>
      <c r="B60" s="25"/>
      <c r="C60" s="25"/>
      <c r="D60" s="25"/>
      <c r="E60" s="25"/>
      <c r="F60" s="15">
        <f>SUM(F56:F57)</f>
        <v>51464</v>
      </c>
      <c r="G60" s="25"/>
      <c r="H60" s="15">
        <f>SUM(H56:H57)</f>
        <v>-226787</v>
      </c>
      <c r="I60" s="27"/>
      <c r="J60" s="15">
        <f>SUM(J56:J57)</f>
        <v>25287</v>
      </c>
      <c r="K60" s="25"/>
      <c r="L60" s="15">
        <f>SUM(L56:L57)</f>
        <v>-237236</v>
      </c>
      <c r="M60" s="133"/>
      <c r="N60" s="39"/>
    </row>
    <row r="61" spans="1:13" s="21" customFormat="1" ht="4.5" customHeight="1" thickBot="1">
      <c r="A61" s="25"/>
      <c r="B61" s="25"/>
      <c r="C61" s="25"/>
      <c r="D61" s="25"/>
      <c r="E61" s="25"/>
      <c r="F61" s="17"/>
      <c r="G61" s="25"/>
      <c r="H61" s="43"/>
      <c r="I61" s="27"/>
      <c r="J61" s="17"/>
      <c r="K61" s="25"/>
      <c r="L61" s="43"/>
      <c r="M61" s="133"/>
    </row>
    <row r="62" spans="1:13" s="21" customFormat="1" ht="4.5" customHeight="1">
      <c r="A62" s="25"/>
      <c r="B62" s="25"/>
      <c r="C62" s="25"/>
      <c r="D62" s="25"/>
      <c r="E62" s="25"/>
      <c r="F62" s="1"/>
      <c r="G62" s="25"/>
      <c r="H62" s="27"/>
      <c r="I62" s="27"/>
      <c r="J62" s="1"/>
      <c r="K62" s="25"/>
      <c r="L62" s="27"/>
      <c r="M62" s="133"/>
    </row>
    <row r="63" spans="1:13" s="21" customFormat="1" ht="12.75" customHeight="1">
      <c r="A63" s="25"/>
      <c r="B63" s="25" t="s">
        <v>419</v>
      </c>
      <c r="D63" s="25"/>
      <c r="E63" s="25"/>
      <c r="F63" s="1"/>
      <c r="G63" s="25"/>
      <c r="H63" s="27"/>
      <c r="I63" s="27"/>
      <c r="J63" s="1"/>
      <c r="K63" s="25"/>
      <c r="L63" s="27"/>
      <c r="M63" s="133"/>
    </row>
    <row r="64" spans="1:13" s="21" customFormat="1" ht="12.75" customHeight="1">
      <c r="A64" s="25"/>
      <c r="B64" s="152" t="s">
        <v>295</v>
      </c>
      <c r="D64" s="25"/>
      <c r="E64" s="25"/>
      <c r="F64" s="4" t="s">
        <v>298</v>
      </c>
      <c r="G64" s="159"/>
      <c r="H64" s="188" t="str">
        <f>F64</f>
        <v>Sen</v>
      </c>
      <c r="I64" s="159"/>
      <c r="J64" s="4" t="str">
        <f>H64</f>
        <v>Sen</v>
      </c>
      <c r="K64" s="159"/>
      <c r="L64" s="188" t="str">
        <f>J64</f>
        <v>Sen</v>
      </c>
      <c r="M64" s="133"/>
    </row>
    <row r="65" spans="1:13" s="21" customFormat="1" ht="7.5" customHeight="1">
      <c r="A65" s="25"/>
      <c r="B65" s="25"/>
      <c r="D65" s="25"/>
      <c r="E65" s="25"/>
      <c r="F65" s="1"/>
      <c r="G65" s="25"/>
      <c r="H65" s="27"/>
      <c r="I65" s="27"/>
      <c r="J65" s="1"/>
      <c r="K65" s="25"/>
      <c r="L65" s="27"/>
      <c r="M65" s="133"/>
    </row>
    <row r="66" spans="3:13" s="21" customFormat="1" ht="12.75" customHeight="1">
      <c r="C66" s="25" t="s">
        <v>296</v>
      </c>
      <c r="F66" s="44">
        <f>F56/1940532*100</f>
        <v>2.2325836420115723</v>
      </c>
      <c r="G66" s="25"/>
      <c r="H66" s="44">
        <f>H56/1940532*100</f>
        <v>-11.070520867473457</v>
      </c>
      <c r="I66" s="27"/>
      <c r="J66" s="44">
        <f>J56/1940532*100</f>
        <v>0.49842002090148474</v>
      </c>
      <c r="K66" s="25"/>
      <c r="L66" s="44">
        <f>L56/1940532*100</f>
        <v>-11.228003454722725</v>
      </c>
      <c r="M66" s="133"/>
    </row>
    <row r="67" spans="3:13" s="21" customFormat="1" ht="4.5" customHeight="1">
      <c r="C67" s="25"/>
      <c r="F67" s="1"/>
      <c r="G67" s="25"/>
      <c r="H67" s="27"/>
      <c r="I67" s="27"/>
      <c r="J67" s="1"/>
      <c r="K67" s="25"/>
      <c r="L67" s="27"/>
      <c r="M67" s="133"/>
    </row>
    <row r="68" spans="3:13" s="21" customFormat="1" ht="12.75" customHeight="1">
      <c r="C68" s="25" t="s">
        <v>297</v>
      </c>
      <c r="F68" s="171">
        <f>'Notes per Bursa Securities LR'!H190</f>
        <v>1.5320440644785307</v>
      </c>
      <c r="G68" s="25"/>
      <c r="H68" s="171" t="s">
        <v>179</v>
      </c>
      <c r="I68" s="27"/>
      <c r="J68" s="171">
        <f>'Notes per Bursa Securities LR'!J190</f>
        <v>0.34202590230902846</v>
      </c>
      <c r="K68" s="25"/>
      <c r="L68" s="171" t="s">
        <v>179</v>
      </c>
      <c r="M68" s="133"/>
    </row>
    <row r="69" spans="3:13" s="21" customFormat="1" ht="7.5" customHeight="1">
      <c r="C69" s="25"/>
      <c r="F69" s="46"/>
      <c r="H69" s="47"/>
      <c r="I69" s="47"/>
      <c r="J69" s="46"/>
      <c r="L69" s="47"/>
      <c r="M69" s="133"/>
    </row>
    <row r="70" spans="2:13" s="21" customFormat="1" ht="9" customHeight="1">
      <c r="B70" s="42"/>
      <c r="C70" s="25"/>
      <c r="F70" s="46"/>
      <c r="H70" s="47"/>
      <c r="I70" s="47"/>
      <c r="J70" s="46"/>
      <c r="L70" s="46"/>
      <c r="M70" s="133"/>
    </row>
    <row r="71" spans="2:13" s="21" customFormat="1" ht="9" customHeight="1">
      <c r="B71" s="42"/>
      <c r="C71" s="25"/>
      <c r="F71" s="46"/>
      <c r="H71" s="47"/>
      <c r="I71" s="47"/>
      <c r="J71" s="46"/>
      <c r="L71" s="46"/>
      <c r="M71" s="133"/>
    </row>
    <row r="72" spans="2:13" s="21" customFormat="1" ht="12.75" customHeight="1">
      <c r="B72" s="157" t="s">
        <v>235</v>
      </c>
      <c r="C72" s="25"/>
      <c r="F72" s="46"/>
      <c r="H72" s="47"/>
      <c r="I72" s="47"/>
      <c r="J72" s="46"/>
      <c r="L72" s="46"/>
      <c r="M72" s="133"/>
    </row>
    <row r="73" spans="2:13" s="21" customFormat="1" ht="12.75" customHeight="1">
      <c r="B73" s="157"/>
      <c r="C73" s="25"/>
      <c r="F73" s="46"/>
      <c r="H73" s="47"/>
      <c r="I73" s="47"/>
      <c r="J73" s="46"/>
      <c r="L73" s="46"/>
      <c r="M73" s="133"/>
    </row>
    <row r="74" spans="2:13" s="21" customFormat="1" ht="12.75" customHeight="1">
      <c r="B74" s="157"/>
      <c r="C74" s="25"/>
      <c r="F74" s="46"/>
      <c r="H74" s="47"/>
      <c r="I74" s="47"/>
      <c r="J74" s="46"/>
      <c r="L74" s="46"/>
      <c r="M74" s="133"/>
    </row>
    <row r="75" spans="2:13" s="21" customFormat="1" ht="12.75" customHeight="1">
      <c r="B75" s="157"/>
      <c r="C75" s="25"/>
      <c r="F75" s="46"/>
      <c r="H75" s="47"/>
      <c r="I75" s="47"/>
      <c r="J75" s="46"/>
      <c r="L75" s="46"/>
      <c r="M75" s="133"/>
    </row>
    <row r="76" spans="2:13" s="21" customFormat="1" ht="12.75" customHeight="1">
      <c r="B76" s="42"/>
      <c r="C76" s="25"/>
      <c r="F76" s="46"/>
      <c r="H76" s="47"/>
      <c r="I76" s="47"/>
      <c r="J76" s="46"/>
      <c r="L76" s="46"/>
      <c r="M76" s="133"/>
    </row>
    <row r="77" spans="1:4" s="59" customFormat="1" ht="6" customHeight="1">
      <c r="A77" s="57"/>
      <c r="B77" s="58"/>
      <c r="C77" s="58"/>
      <c r="D77" s="58"/>
    </row>
    <row r="78" spans="2:13" s="21" customFormat="1" ht="12.75" customHeight="1" hidden="1">
      <c r="B78" s="42"/>
      <c r="C78" s="25"/>
      <c r="F78" s="46"/>
      <c r="H78" s="47"/>
      <c r="I78" s="47"/>
      <c r="J78" s="46"/>
      <c r="L78" s="46"/>
      <c r="M78" s="133"/>
    </row>
    <row r="79" spans="2:13" s="21" customFormat="1" ht="12.75" customHeight="1" hidden="1">
      <c r="B79" s="42"/>
      <c r="C79" s="25"/>
      <c r="F79" s="46"/>
      <c r="H79" s="47"/>
      <c r="I79" s="47"/>
      <c r="J79" s="46"/>
      <c r="L79" s="46"/>
      <c r="M79" s="133"/>
    </row>
    <row r="80" spans="2:13" s="21" customFormat="1" ht="12.75" customHeight="1" hidden="1">
      <c r="B80" s="42"/>
      <c r="C80" s="25"/>
      <c r="F80" s="46"/>
      <c r="H80" s="47"/>
      <c r="I80" s="47"/>
      <c r="J80" s="46"/>
      <c r="L80" s="46"/>
      <c r="M80" s="133"/>
    </row>
    <row r="81" spans="2:13" s="21" customFormat="1" ht="12.75" customHeight="1" hidden="1">
      <c r="B81" s="42"/>
      <c r="C81" s="25"/>
      <c r="F81" s="46"/>
      <c r="H81" s="47"/>
      <c r="I81" s="47"/>
      <c r="J81" s="46"/>
      <c r="L81" s="46"/>
      <c r="M81" s="133"/>
    </row>
    <row r="82" spans="2:13" s="21" customFormat="1" ht="12.75" customHeight="1">
      <c r="B82" s="42"/>
      <c r="C82" s="25"/>
      <c r="F82" s="46"/>
      <c r="H82" s="47"/>
      <c r="I82" s="47"/>
      <c r="J82" s="46"/>
      <c r="L82" s="46"/>
      <c r="M82" s="133"/>
    </row>
    <row r="83" spans="2:13" s="21" customFormat="1" ht="12.75" customHeight="1">
      <c r="B83" s="42"/>
      <c r="C83" s="25"/>
      <c r="F83" s="46"/>
      <c r="H83" s="47"/>
      <c r="I83" s="47"/>
      <c r="J83" s="46"/>
      <c r="L83" s="46"/>
      <c r="M83" s="133"/>
    </row>
    <row r="84" spans="2:13" s="21" customFormat="1" ht="12.75" customHeight="1">
      <c r="B84" s="42"/>
      <c r="C84" s="25"/>
      <c r="F84" s="46"/>
      <c r="H84" s="47"/>
      <c r="I84" s="47"/>
      <c r="J84" s="46"/>
      <c r="L84" s="46"/>
      <c r="M84" s="133"/>
    </row>
    <row r="85" spans="2:13" s="21" customFormat="1" ht="9" customHeight="1">
      <c r="B85" s="42"/>
      <c r="C85" s="25"/>
      <c r="F85" s="46"/>
      <c r="H85" s="47"/>
      <c r="I85" s="47"/>
      <c r="J85" s="46"/>
      <c r="L85" s="46"/>
      <c r="M85" s="133"/>
    </row>
    <row r="86" spans="2:13" s="21" customFormat="1" ht="37.5" customHeight="1">
      <c r="B86" s="232" t="s">
        <v>337</v>
      </c>
      <c r="C86" s="232"/>
      <c r="D86" s="232"/>
      <c r="E86" s="232"/>
      <c r="F86" s="232"/>
      <c r="G86" s="232"/>
      <c r="H86" s="232"/>
      <c r="I86" s="232"/>
      <c r="J86" s="232"/>
      <c r="K86" s="232"/>
      <c r="L86" s="232"/>
      <c r="M86" s="133"/>
    </row>
    <row r="87" spans="6:13" s="21" customFormat="1" ht="9.75">
      <c r="F87" s="46"/>
      <c r="H87" s="47"/>
      <c r="I87" s="47"/>
      <c r="J87" s="46"/>
      <c r="M87" s="133"/>
    </row>
    <row r="88" spans="6:13" s="21" customFormat="1" ht="9.75">
      <c r="F88" s="46"/>
      <c r="H88" s="47"/>
      <c r="I88" s="47"/>
      <c r="J88" s="46"/>
      <c r="M88" s="133"/>
    </row>
    <row r="89" spans="6:13" s="21" customFormat="1" ht="9.75">
      <c r="F89" s="46"/>
      <c r="H89" s="47"/>
      <c r="I89" s="47"/>
      <c r="J89" s="46"/>
      <c r="M89" s="133"/>
    </row>
    <row r="90" spans="6:13" s="21" customFormat="1" ht="9.75">
      <c r="F90" s="46"/>
      <c r="H90" s="47"/>
      <c r="I90" s="47"/>
      <c r="J90" s="46"/>
      <c r="M90" s="133"/>
    </row>
    <row r="91" spans="8:13" s="21" customFormat="1" ht="9.75">
      <c r="H91" s="47"/>
      <c r="I91" s="47"/>
      <c r="M91" s="133"/>
    </row>
    <row r="92" spans="8:13" s="21" customFormat="1" ht="9.75">
      <c r="H92" s="47"/>
      <c r="I92" s="47"/>
      <c r="M92" s="133"/>
    </row>
    <row r="93" spans="8:13" s="21" customFormat="1" ht="9.75">
      <c r="H93" s="47"/>
      <c r="I93" s="47"/>
      <c r="M93" s="133"/>
    </row>
    <row r="94" spans="8:13" s="21" customFormat="1" ht="9.75">
      <c r="H94" s="47"/>
      <c r="I94" s="47"/>
      <c r="M94" s="133"/>
    </row>
    <row r="95" spans="8:13" s="21" customFormat="1" ht="9.75">
      <c r="H95" s="47"/>
      <c r="I95" s="47"/>
      <c r="M95" s="133"/>
    </row>
    <row r="96" spans="8:13" s="21" customFormat="1" ht="9.75">
      <c r="H96" s="47"/>
      <c r="I96" s="47"/>
      <c r="M96" s="133"/>
    </row>
    <row r="97" spans="8:13" s="21" customFormat="1" ht="9.75">
      <c r="H97" s="47"/>
      <c r="I97" s="47"/>
      <c r="M97" s="133"/>
    </row>
    <row r="98" spans="8:13" s="21" customFormat="1" ht="9.75">
      <c r="H98" s="47"/>
      <c r="I98" s="47"/>
      <c r="M98" s="133"/>
    </row>
    <row r="99" spans="8:13" s="21" customFormat="1" ht="9.75">
      <c r="H99" s="47"/>
      <c r="I99" s="47"/>
      <c r="M99" s="133"/>
    </row>
    <row r="100" spans="8:13" s="21" customFormat="1" ht="9.75">
      <c r="H100" s="47"/>
      <c r="I100" s="47"/>
      <c r="M100" s="133"/>
    </row>
    <row r="101" spans="8:13" s="21" customFormat="1" ht="9.75">
      <c r="H101" s="47"/>
      <c r="I101" s="47"/>
      <c r="M101" s="133"/>
    </row>
    <row r="102" spans="8:13" s="21" customFormat="1" ht="9.75">
      <c r="H102" s="47"/>
      <c r="I102" s="47"/>
      <c r="M102" s="133"/>
    </row>
    <row r="103" spans="8:13" s="21" customFormat="1" ht="9.75">
      <c r="H103" s="47"/>
      <c r="I103" s="47"/>
      <c r="M103" s="133"/>
    </row>
    <row r="104" spans="8:13" s="21" customFormat="1" ht="9.75">
      <c r="H104" s="47"/>
      <c r="I104" s="47"/>
      <c r="M104" s="133"/>
    </row>
    <row r="105" spans="8:13" s="21" customFormat="1" ht="9.75">
      <c r="H105" s="47"/>
      <c r="I105" s="47"/>
      <c r="M105" s="133"/>
    </row>
    <row r="106" spans="8:13" s="21" customFormat="1" ht="9.75">
      <c r="H106" s="47"/>
      <c r="I106" s="47"/>
      <c r="M106" s="133"/>
    </row>
    <row r="107" spans="8:13" s="21" customFormat="1" ht="9.75">
      <c r="H107" s="47"/>
      <c r="I107" s="47"/>
      <c r="M107" s="133"/>
    </row>
    <row r="108" spans="8:13" s="21" customFormat="1" ht="9.75">
      <c r="H108" s="47"/>
      <c r="I108" s="47"/>
      <c r="M108" s="133"/>
    </row>
    <row r="109" spans="8:13" s="21" customFormat="1" ht="9.75">
      <c r="H109" s="47"/>
      <c r="I109" s="47"/>
      <c r="M109" s="133"/>
    </row>
    <row r="110" spans="8:13" s="21" customFormat="1" ht="9.75">
      <c r="H110" s="47"/>
      <c r="I110" s="47"/>
      <c r="M110" s="133"/>
    </row>
    <row r="111" spans="8:13" s="21" customFormat="1" ht="9.75">
      <c r="H111" s="47"/>
      <c r="I111" s="47"/>
      <c r="M111" s="133"/>
    </row>
    <row r="112" spans="8:13" s="21" customFormat="1" ht="9.75">
      <c r="H112" s="47"/>
      <c r="I112" s="47"/>
      <c r="M112" s="133"/>
    </row>
    <row r="113" spans="8:13" s="21" customFormat="1" ht="9.75">
      <c r="H113" s="47"/>
      <c r="I113" s="47"/>
      <c r="M113" s="133"/>
    </row>
    <row r="114" spans="8:13" s="21" customFormat="1" ht="9.75">
      <c r="H114" s="47"/>
      <c r="I114" s="47"/>
      <c r="M114" s="133"/>
    </row>
    <row r="115" spans="8:13" s="21" customFormat="1" ht="9.75">
      <c r="H115" s="47"/>
      <c r="I115" s="47"/>
      <c r="M115" s="133"/>
    </row>
    <row r="116" spans="8:13" s="21" customFormat="1" ht="9.75">
      <c r="H116" s="47"/>
      <c r="I116" s="47"/>
      <c r="M116" s="133"/>
    </row>
    <row r="117" spans="8:13" s="21" customFormat="1" ht="9.75">
      <c r="H117" s="47"/>
      <c r="I117" s="47"/>
      <c r="M117" s="133"/>
    </row>
    <row r="118" spans="8:13" s="21" customFormat="1" ht="9.75">
      <c r="H118" s="47"/>
      <c r="I118" s="47"/>
      <c r="M118" s="133"/>
    </row>
    <row r="119" spans="8:13" s="21" customFormat="1" ht="9.75">
      <c r="H119" s="47"/>
      <c r="I119" s="47"/>
      <c r="M119" s="133"/>
    </row>
    <row r="120" spans="8:13" s="21" customFormat="1" ht="9.75">
      <c r="H120" s="47"/>
      <c r="I120" s="47"/>
      <c r="M120" s="133"/>
    </row>
    <row r="121" spans="8:13" s="21" customFormat="1" ht="9.75">
      <c r="H121" s="47"/>
      <c r="I121" s="47"/>
      <c r="M121" s="133"/>
    </row>
    <row r="122" spans="8:13" s="21" customFormat="1" ht="9.75">
      <c r="H122" s="47"/>
      <c r="I122" s="47"/>
      <c r="M122" s="133"/>
    </row>
    <row r="123" spans="8:13" s="21" customFormat="1" ht="9.75">
      <c r="H123" s="47"/>
      <c r="I123" s="47"/>
      <c r="M123" s="133"/>
    </row>
    <row r="124" spans="8:13" s="21" customFormat="1" ht="9.75">
      <c r="H124" s="47"/>
      <c r="I124" s="47"/>
      <c r="M124" s="133"/>
    </row>
    <row r="125" spans="8:13" s="21" customFormat="1" ht="9.75">
      <c r="H125" s="47"/>
      <c r="I125" s="47"/>
      <c r="M125" s="133"/>
    </row>
    <row r="126" spans="8:13" s="21" customFormat="1" ht="9.75">
      <c r="H126" s="47"/>
      <c r="I126" s="47"/>
      <c r="M126" s="133"/>
    </row>
    <row r="127" spans="8:13" s="21" customFormat="1" ht="9.75">
      <c r="H127" s="47"/>
      <c r="I127" s="47"/>
      <c r="M127" s="133"/>
    </row>
    <row r="128" spans="8:13" s="21" customFormat="1" ht="9.75">
      <c r="H128" s="47"/>
      <c r="I128" s="47"/>
      <c r="M128" s="133"/>
    </row>
    <row r="129" spans="8:13" s="21" customFormat="1" ht="9.75">
      <c r="H129" s="47"/>
      <c r="I129" s="47"/>
      <c r="M129" s="133"/>
    </row>
    <row r="130" spans="8:13" s="21" customFormat="1" ht="9.75">
      <c r="H130" s="47"/>
      <c r="I130" s="47"/>
      <c r="M130" s="133"/>
    </row>
    <row r="131" spans="8:13" s="21" customFormat="1" ht="9.75">
      <c r="H131" s="47"/>
      <c r="I131" s="47"/>
      <c r="M131" s="133"/>
    </row>
    <row r="132" spans="8:13" s="21" customFormat="1" ht="9.75">
      <c r="H132" s="47"/>
      <c r="I132" s="47"/>
      <c r="M132" s="133"/>
    </row>
    <row r="133" spans="8:13" s="21" customFormat="1" ht="9.75">
      <c r="H133" s="47"/>
      <c r="I133" s="47"/>
      <c r="M133" s="133"/>
    </row>
    <row r="134" spans="8:13" s="21" customFormat="1" ht="9.75">
      <c r="H134" s="47"/>
      <c r="I134" s="47"/>
      <c r="M134" s="133"/>
    </row>
    <row r="135" spans="8:13" s="21" customFormat="1" ht="9.75">
      <c r="H135" s="47"/>
      <c r="I135" s="47"/>
      <c r="M135" s="133"/>
    </row>
    <row r="136" spans="8:13" s="21" customFormat="1" ht="9.75">
      <c r="H136" s="47"/>
      <c r="I136" s="47"/>
      <c r="M136" s="133"/>
    </row>
    <row r="137" spans="8:13" s="21" customFormat="1" ht="9.75">
      <c r="H137" s="47"/>
      <c r="I137" s="47"/>
      <c r="M137" s="133"/>
    </row>
    <row r="138" spans="8:13" s="21" customFormat="1" ht="9.75">
      <c r="H138" s="47"/>
      <c r="I138" s="47"/>
      <c r="M138" s="133"/>
    </row>
    <row r="139" spans="8:13" s="21" customFormat="1" ht="9.75">
      <c r="H139" s="47"/>
      <c r="I139" s="47"/>
      <c r="M139" s="133"/>
    </row>
    <row r="140" spans="8:13" s="21" customFormat="1" ht="9.75">
      <c r="H140" s="47"/>
      <c r="I140" s="47"/>
      <c r="M140" s="133"/>
    </row>
    <row r="141" spans="8:13" s="21" customFormat="1" ht="9.75">
      <c r="H141" s="47"/>
      <c r="I141" s="47"/>
      <c r="M141" s="133"/>
    </row>
    <row r="142" spans="8:13" s="21" customFormat="1" ht="9.75">
      <c r="H142" s="47"/>
      <c r="I142" s="47"/>
      <c r="M142" s="133"/>
    </row>
    <row r="143" spans="8:13" s="21" customFormat="1" ht="9.75">
      <c r="H143" s="47"/>
      <c r="I143" s="47"/>
      <c r="M143" s="133"/>
    </row>
    <row r="144" spans="8:13" s="21" customFormat="1" ht="9.75">
      <c r="H144" s="47"/>
      <c r="I144" s="47"/>
      <c r="M144" s="133"/>
    </row>
    <row r="145" spans="8:13" s="21" customFormat="1" ht="9.75">
      <c r="H145" s="47"/>
      <c r="I145" s="47"/>
      <c r="M145" s="133"/>
    </row>
    <row r="146" spans="8:13" s="21" customFormat="1" ht="9.75">
      <c r="H146" s="47"/>
      <c r="I146" s="47"/>
      <c r="M146" s="133"/>
    </row>
    <row r="147" spans="8:13" s="21" customFormat="1" ht="9.75">
      <c r="H147" s="47"/>
      <c r="I147" s="47"/>
      <c r="M147" s="133"/>
    </row>
    <row r="148" spans="8:13" s="21" customFormat="1" ht="9.75">
      <c r="H148" s="47"/>
      <c r="I148" s="47"/>
      <c r="M148" s="133"/>
    </row>
    <row r="149" spans="8:13" s="21" customFormat="1" ht="9.75">
      <c r="H149" s="47"/>
      <c r="I149" s="47"/>
      <c r="M149" s="133"/>
    </row>
    <row r="150" spans="8:13" s="21" customFormat="1" ht="9.75">
      <c r="H150" s="47"/>
      <c r="I150" s="47"/>
      <c r="M150" s="133"/>
    </row>
    <row r="151" spans="8:13" s="21" customFormat="1" ht="9.75">
      <c r="H151" s="47"/>
      <c r="I151" s="47"/>
      <c r="M151" s="133"/>
    </row>
    <row r="152" spans="8:13" s="21" customFormat="1" ht="9.75">
      <c r="H152" s="47"/>
      <c r="I152" s="47"/>
      <c r="M152" s="133"/>
    </row>
    <row r="153" spans="8:13" s="21" customFormat="1" ht="9.75">
      <c r="H153" s="47"/>
      <c r="I153" s="47"/>
      <c r="M153" s="133"/>
    </row>
    <row r="154" spans="8:13" s="21" customFormat="1" ht="9.75">
      <c r="H154" s="47"/>
      <c r="I154" s="47"/>
      <c r="M154" s="133"/>
    </row>
    <row r="155" spans="8:13" s="21" customFormat="1" ht="9.75">
      <c r="H155" s="47"/>
      <c r="I155" s="47"/>
      <c r="M155" s="133"/>
    </row>
    <row r="156" spans="8:13" s="21" customFormat="1" ht="9.75">
      <c r="H156" s="47"/>
      <c r="I156" s="47"/>
      <c r="M156" s="133"/>
    </row>
    <row r="157" spans="8:13" s="21" customFormat="1" ht="9.75">
      <c r="H157" s="47"/>
      <c r="I157" s="47"/>
      <c r="M157" s="133"/>
    </row>
    <row r="158" spans="8:13" s="21" customFormat="1" ht="9.75">
      <c r="H158" s="47"/>
      <c r="I158" s="47"/>
      <c r="M158" s="133"/>
    </row>
    <row r="159" spans="8:13" s="21" customFormat="1" ht="9.75">
      <c r="H159" s="47"/>
      <c r="I159" s="47"/>
      <c r="M159" s="133"/>
    </row>
    <row r="160" spans="8:13" s="21" customFormat="1" ht="9.75">
      <c r="H160" s="47"/>
      <c r="I160" s="47"/>
      <c r="M160" s="133"/>
    </row>
    <row r="161" spans="8:13" s="21" customFormat="1" ht="9.75">
      <c r="H161" s="47"/>
      <c r="I161" s="47"/>
      <c r="M161" s="133"/>
    </row>
    <row r="162" spans="8:13" s="21" customFormat="1" ht="9.75">
      <c r="H162" s="47"/>
      <c r="I162" s="47"/>
      <c r="M162" s="133"/>
    </row>
    <row r="163" spans="8:13" s="21" customFormat="1" ht="9.75">
      <c r="H163" s="47"/>
      <c r="I163" s="47"/>
      <c r="M163" s="133"/>
    </row>
    <row r="164" spans="8:13" s="21" customFormat="1" ht="9.75">
      <c r="H164" s="47"/>
      <c r="I164" s="47"/>
      <c r="M164" s="133"/>
    </row>
    <row r="165" spans="8:13" s="21" customFormat="1" ht="9.75">
      <c r="H165" s="47"/>
      <c r="I165" s="47"/>
      <c r="M165" s="133"/>
    </row>
  </sheetData>
  <mergeCells count="12">
    <mergeCell ref="A4:M4"/>
    <mergeCell ref="A5:M5"/>
    <mergeCell ref="A6:M6"/>
    <mergeCell ref="A7:M7"/>
    <mergeCell ref="A8:M8"/>
    <mergeCell ref="A9:M9"/>
    <mergeCell ref="A10:M10"/>
    <mergeCell ref="B12:L12"/>
    <mergeCell ref="B13:L13"/>
    <mergeCell ref="F16:H16"/>
    <mergeCell ref="J16:L16"/>
    <mergeCell ref="B86:L86"/>
  </mergeCells>
  <printOptions horizontalCentered="1"/>
  <pageMargins left="0.53" right="0.3937007874015748" top="0.68" bottom="0.7874015748031497" header="0.2755905511811024" footer="0.5118110236220472"/>
  <pageSetup fitToHeight="1" fitToWidth="1"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pageSetUpPr fitToPage="1"/>
  </sheetPr>
  <dimension ref="A1:L558"/>
  <sheetViews>
    <sheetView showGridLines="0" workbookViewId="0" topLeftCell="A1">
      <selection activeCell="A1" sqref="A1"/>
    </sheetView>
  </sheetViews>
  <sheetFormatPr defaultColWidth="9.140625" defaultRowHeight="12.75"/>
  <cols>
    <col min="1" max="1" width="2.7109375" style="25" customWidth="1"/>
    <col min="2" max="2" width="40.28125" style="25" customWidth="1"/>
    <col min="3" max="3" width="5.7109375" style="25" customWidth="1"/>
    <col min="4" max="4" width="17.7109375" style="25" customWidth="1"/>
    <col min="5" max="5" width="13.7109375" style="25" customWidth="1"/>
    <col min="6" max="6" width="2.28125" style="25" customWidth="1"/>
    <col min="7" max="7" width="13.7109375" style="25" customWidth="1"/>
    <col min="8" max="8" width="4.7109375" style="1" customWidth="1"/>
    <col min="9" max="9" width="12.140625" style="25" customWidth="1"/>
    <col min="10" max="16384" width="9.140625" style="25" customWidth="1"/>
  </cols>
  <sheetData>
    <row r="1" spans="2:8" ht="11.25" customHeight="1">
      <c r="B1" s="49"/>
      <c r="C1" s="49"/>
      <c r="D1" s="49"/>
      <c r="E1" s="49"/>
      <c r="F1" s="49"/>
      <c r="G1" s="49"/>
      <c r="H1" s="49"/>
    </row>
    <row r="2" spans="2:8" ht="15">
      <c r="B2" s="236" t="str">
        <f>Income!A4</f>
        <v>MALAYAN UNITED INDUSTRIES BERHAD</v>
      </c>
      <c r="C2" s="236"/>
      <c r="D2" s="236"/>
      <c r="E2" s="236"/>
      <c r="F2" s="236"/>
      <c r="G2" s="236"/>
      <c r="H2" s="49"/>
    </row>
    <row r="3" spans="2:8" ht="11.25" customHeight="1">
      <c r="B3" s="237" t="str">
        <f>Income!A5</f>
        <v>Company No: 3809-W</v>
      </c>
      <c r="C3" s="237"/>
      <c r="D3" s="237"/>
      <c r="E3" s="237"/>
      <c r="F3" s="237"/>
      <c r="G3" s="237"/>
      <c r="H3" s="49"/>
    </row>
    <row r="4" spans="2:8" ht="11.25" customHeight="1">
      <c r="B4" s="237" t="str">
        <f>Income!A6</f>
        <v>(Incorporated in Malaysia)</v>
      </c>
      <c r="C4" s="237"/>
      <c r="D4" s="237"/>
      <c r="E4" s="237"/>
      <c r="F4" s="237"/>
      <c r="G4" s="237"/>
      <c r="H4"/>
    </row>
    <row r="5" spans="2:8" ht="7.5" customHeight="1">
      <c r="B5" s="49"/>
      <c r="C5" s="49"/>
      <c r="D5" s="49"/>
      <c r="E5" s="49"/>
      <c r="F5" s="49"/>
      <c r="G5" s="49"/>
      <c r="H5" s="49"/>
    </row>
    <row r="6" spans="2:9" ht="15">
      <c r="B6" s="242" t="s">
        <v>213</v>
      </c>
      <c r="C6" s="242"/>
      <c r="D6" s="242"/>
      <c r="E6" s="242"/>
      <c r="F6" s="242"/>
      <c r="G6" s="242"/>
      <c r="H6" s="242"/>
      <c r="I6" s="26"/>
    </row>
    <row r="7" spans="2:9" s="19" customFormat="1" ht="12">
      <c r="B7" s="239" t="s">
        <v>361</v>
      </c>
      <c r="C7" s="239"/>
      <c r="D7" s="239"/>
      <c r="E7" s="239"/>
      <c r="F7" s="239"/>
      <c r="G7" s="239"/>
      <c r="H7" s="239"/>
      <c r="I7" s="50"/>
    </row>
    <row r="8" ht="6" customHeight="1">
      <c r="G8" s="1"/>
    </row>
    <row r="9" spans="5:8" ht="12.75">
      <c r="E9" s="153" t="s">
        <v>362</v>
      </c>
      <c r="G9" s="35">
        <v>39082</v>
      </c>
      <c r="H9" s="35"/>
    </row>
    <row r="10" spans="5:8" ht="2.25" customHeight="1">
      <c r="E10" s="35"/>
      <c r="H10" s="25"/>
    </row>
    <row r="11" spans="5:8" ht="12.75">
      <c r="E11" s="5" t="s">
        <v>146</v>
      </c>
      <c r="G11" s="5" t="s">
        <v>146</v>
      </c>
      <c r="H11" s="5"/>
    </row>
    <row r="12" spans="5:8" ht="12.75">
      <c r="E12" s="5"/>
      <c r="G12" s="5" t="s">
        <v>71</v>
      </c>
      <c r="H12" s="5"/>
    </row>
    <row r="13" spans="2:8" ht="12.75">
      <c r="B13" s="58" t="s">
        <v>104</v>
      </c>
      <c r="E13" s="5"/>
      <c r="G13" s="5"/>
      <c r="H13" s="5"/>
    </row>
    <row r="14" spans="2:8" ht="12.75">
      <c r="B14" s="58" t="s">
        <v>105</v>
      </c>
      <c r="E14" s="5"/>
      <c r="G14" s="5"/>
      <c r="H14" s="5"/>
    </row>
    <row r="15" spans="5:8" ht="3.75" customHeight="1">
      <c r="E15" s="51"/>
      <c r="G15" s="5"/>
      <c r="H15" s="5"/>
    </row>
    <row r="16" spans="2:10" ht="12.75">
      <c r="B16" s="25" t="s">
        <v>270</v>
      </c>
      <c r="E16" s="1">
        <v>863954</v>
      </c>
      <c r="G16" s="1">
        <v>830349</v>
      </c>
      <c r="I16" s="52"/>
      <c r="J16" s="52"/>
    </row>
    <row r="17" spans="2:10" ht="12.75">
      <c r="B17" s="25" t="s">
        <v>284</v>
      </c>
      <c r="E17" s="1">
        <v>108077</v>
      </c>
      <c r="G17" s="1">
        <v>33463</v>
      </c>
      <c r="I17" s="52"/>
      <c r="J17" s="52"/>
    </row>
    <row r="18" spans="2:10" ht="12.75">
      <c r="B18" s="25" t="s">
        <v>293</v>
      </c>
      <c r="E18" s="1">
        <v>23485</v>
      </c>
      <c r="G18" s="1">
        <v>14943</v>
      </c>
      <c r="I18" s="52"/>
      <c r="J18" s="52"/>
    </row>
    <row r="19" spans="2:10" ht="12.75">
      <c r="B19" s="25" t="s">
        <v>106</v>
      </c>
      <c r="E19" s="1">
        <v>311866</v>
      </c>
      <c r="G19" s="1">
        <v>311331</v>
      </c>
      <c r="J19" s="52"/>
    </row>
    <row r="20" spans="2:9" ht="12.75">
      <c r="B20" s="25" t="s">
        <v>100</v>
      </c>
      <c r="E20" s="1">
        <v>293268</v>
      </c>
      <c r="G20" s="1">
        <v>287438</v>
      </c>
      <c r="I20" s="52"/>
    </row>
    <row r="21" spans="2:7" ht="12.75">
      <c r="B21" s="25" t="s">
        <v>107</v>
      </c>
      <c r="E21" s="1">
        <v>35268</v>
      </c>
      <c r="G21" s="1">
        <v>36158</v>
      </c>
    </row>
    <row r="22" spans="2:7" ht="12.75">
      <c r="B22" s="25" t="s">
        <v>271</v>
      </c>
      <c r="E22" s="1">
        <v>217935</v>
      </c>
      <c r="G22" s="1">
        <v>79307</v>
      </c>
    </row>
    <row r="23" spans="2:7" ht="12.75">
      <c r="B23" s="25" t="s">
        <v>108</v>
      </c>
      <c r="E23" s="1">
        <v>4603</v>
      </c>
      <c r="G23" s="1">
        <v>4779</v>
      </c>
    </row>
    <row r="24" spans="5:7" ht="3.75" customHeight="1">
      <c r="E24" s="11"/>
      <c r="G24" s="11"/>
    </row>
    <row r="25" spans="5:7" ht="3.75" customHeight="1">
      <c r="E25" s="1"/>
      <c r="G25" s="1"/>
    </row>
    <row r="26" spans="5:7" ht="12.75">
      <c r="E26" s="1">
        <f>SUM(E16:E25)</f>
        <v>1858456</v>
      </c>
      <c r="G26" s="1">
        <f>SUM(G16:G25)</f>
        <v>1597768</v>
      </c>
    </row>
    <row r="27" spans="5:7" ht="3" customHeight="1">
      <c r="E27" s="11"/>
      <c r="G27" s="11"/>
    </row>
    <row r="28" spans="5:7" ht="6" customHeight="1">
      <c r="E28" s="1"/>
      <c r="G28" s="1"/>
    </row>
    <row r="29" spans="2:11" ht="12.75">
      <c r="B29" s="58" t="s">
        <v>138</v>
      </c>
      <c r="E29" s="1"/>
      <c r="G29" s="1"/>
      <c r="H29" s="15"/>
      <c r="K29" s="52"/>
    </row>
    <row r="30" spans="5:8" ht="3.75" customHeight="1">
      <c r="E30" s="15"/>
      <c r="G30" s="15"/>
      <c r="H30" s="15"/>
    </row>
    <row r="31" spans="2:10" ht="12.75">
      <c r="B31" s="25" t="s">
        <v>117</v>
      </c>
      <c r="E31" s="15">
        <v>73187</v>
      </c>
      <c r="G31" s="15">
        <v>77839</v>
      </c>
      <c r="H31" s="15"/>
      <c r="J31" s="52"/>
    </row>
    <row r="32" spans="2:8" ht="12.75">
      <c r="B32" s="25" t="s">
        <v>139</v>
      </c>
      <c r="E32" s="15">
        <v>99953</v>
      </c>
      <c r="G32" s="15">
        <v>65610</v>
      </c>
      <c r="H32" s="15"/>
    </row>
    <row r="33" spans="2:8" ht="12.75">
      <c r="B33" s="25" t="s">
        <v>202</v>
      </c>
      <c r="E33" s="15">
        <v>333519</v>
      </c>
      <c r="G33" s="15">
        <v>339982</v>
      </c>
      <c r="H33" s="15"/>
    </row>
    <row r="34" spans="2:8" ht="12.75">
      <c r="B34" s="25" t="s">
        <v>203</v>
      </c>
      <c r="E34" s="15">
        <v>27515</v>
      </c>
      <c r="G34" s="15">
        <v>27727</v>
      </c>
      <c r="H34" s="15"/>
    </row>
    <row r="35" spans="2:8" ht="12.75">
      <c r="B35" s="25" t="s">
        <v>101</v>
      </c>
      <c r="E35" s="15">
        <v>27503</v>
      </c>
      <c r="G35" s="15">
        <v>24661</v>
      </c>
      <c r="H35" s="15"/>
    </row>
    <row r="36" spans="2:8" ht="12.75">
      <c r="B36" s="25" t="s">
        <v>140</v>
      </c>
      <c r="E36" s="15">
        <v>6019</v>
      </c>
      <c r="G36" s="15">
        <v>6455</v>
      </c>
      <c r="H36" s="15"/>
    </row>
    <row r="37" spans="2:8" ht="12.75">
      <c r="B37" s="25" t="s">
        <v>141</v>
      </c>
      <c r="E37" s="15">
        <v>723806</v>
      </c>
      <c r="G37" s="15">
        <v>647797</v>
      </c>
      <c r="H37" s="15"/>
    </row>
    <row r="38" spans="5:8" ht="3.75" customHeight="1">
      <c r="E38" s="11"/>
      <c r="G38" s="11"/>
      <c r="H38" s="15"/>
    </row>
    <row r="39" spans="5:8" ht="3.75" customHeight="1">
      <c r="E39" s="8"/>
      <c r="G39" s="8"/>
      <c r="H39" s="15"/>
    </row>
    <row r="40" spans="5:9" ht="12.75">
      <c r="E40" s="15">
        <f>SUM(E31:E38)</f>
        <v>1291502</v>
      </c>
      <c r="F40" s="36"/>
      <c r="G40" s="15">
        <f>SUM(G31:G37)</f>
        <v>1190071</v>
      </c>
      <c r="H40" s="15"/>
      <c r="I40" s="52"/>
    </row>
    <row r="41" spans="2:9" ht="12.75">
      <c r="B41" s="52" t="s">
        <v>272</v>
      </c>
      <c r="E41" s="15">
        <v>43371</v>
      </c>
      <c r="G41" s="15">
        <v>145647</v>
      </c>
      <c r="H41" s="15"/>
      <c r="I41" s="52"/>
    </row>
    <row r="42" spans="2:9" ht="3.75" customHeight="1">
      <c r="B42" s="52"/>
      <c r="E42" s="11"/>
      <c r="G42" s="11"/>
      <c r="H42" s="15"/>
      <c r="I42" s="52"/>
    </row>
    <row r="43" spans="2:9" ht="1.5" customHeight="1">
      <c r="B43" s="52"/>
      <c r="E43" s="15"/>
      <c r="G43" s="15"/>
      <c r="H43" s="15"/>
      <c r="I43" s="52"/>
    </row>
    <row r="44" spans="5:9" ht="12.75">
      <c r="E44" s="15">
        <f>SUM(E40:E41)</f>
        <v>1334873</v>
      </c>
      <c r="G44" s="15">
        <f>SUM(G40:G41)</f>
        <v>1335718</v>
      </c>
      <c r="H44" s="15"/>
      <c r="I44" s="52"/>
    </row>
    <row r="45" spans="5:9" ht="1.5" customHeight="1">
      <c r="E45" s="11"/>
      <c r="G45" s="11"/>
      <c r="H45" s="15"/>
      <c r="I45" s="52"/>
    </row>
    <row r="46" spans="5:9" ht="3.75" customHeight="1">
      <c r="E46" s="15"/>
      <c r="G46" s="15"/>
      <c r="H46" s="15"/>
      <c r="I46" s="52"/>
    </row>
    <row r="47" spans="2:9" ht="12.75">
      <c r="B47" s="58" t="s">
        <v>109</v>
      </c>
      <c r="E47" s="15">
        <f>E44+E26</f>
        <v>3193329</v>
      </c>
      <c r="G47" s="15">
        <f>G26+G44</f>
        <v>2933486</v>
      </c>
      <c r="H47" s="15"/>
      <c r="I47" s="52"/>
    </row>
    <row r="48" spans="5:9" ht="2.25" customHeight="1" thickBot="1">
      <c r="E48" s="17"/>
      <c r="G48" s="17"/>
      <c r="H48" s="15"/>
      <c r="I48" s="52"/>
    </row>
    <row r="49" spans="2:9" ht="4.5" customHeight="1">
      <c r="B49" s="52"/>
      <c r="E49" s="15"/>
      <c r="F49" s="36"/>
      <c r="G49" s="15"/>
      <c r="H49" s="15"/>
      <c r="I49" s="52"/>
    </row>
    <row r="50" spans="5:8" ht="3.75" customHeight="1">
      <c r="E50" s="1"/>
      <c r="G50" s="1"/>
      <c r="H50" s="15"/>
    </row>
    <row r="51" spans="5:8" ht="7.5" customHeight="1">
      <c r="E51" s="1"/>
      <c r="G51" s="1"/>
      <c r="H51" s="15"/>
    </row>
    <row r="52" spans="2:8" ht="12.75">
      <c r="B52" s="58" t="s">
        <v>110</v>
      </c>
      <c r="E52" s="1"/>
      <c r="G52" s="1"/>
      <c r="H52" s="15"/>
    </row>
    <row r="53" spans="2:8" ht="12.75">
      <c r="B53" s="58" t="s">
        <v>299</v>
      </c>
      <c r="E53" s="1"/>
      <c r="G53" s="1"/>
      <c r="H53" s="15"/>
    </row>
    <row r="54" spans="2:8" ht="2.25" customHeight="1">
      <c r="B54" s="58"/>
      <c r="E54" s="1"/>
      <c r="G54" s="1"/>
      <c r="H54" s="15"/>
    </row>
    <row r="55" spans="2:7" ht="12.75">
      <c r="B55" s="25" t="s">
        <v>348</v>
      </c>
      <c r="E55" s="1">
        <v>1940532</v>
      </c>
      <c r="G55" s="1">
        <v>1940532</v>
      </c>
    </row>
    <row r="56" spans="2:8" ht="12.75">
      <c r="B56" s="25" t="s">
        <v>111</v>
      </c>
      <c r="E56" s="1">
        <v>736479</v>
      </c>
      <c r="G56" s="1">
        <v>736479</v>
      </c>
      <c r="H56" s="15"/>
    </row>
    <row r="57" spans="2:8" ht="12.75">
      <c r="B57" s="25" t="s">
        <v>273</v>
      </c>
      <c r="E57" s="1">
        <v>-1837847</v>
      </c>
      <c r="G57" s="1">
        <v>-1825278</v>
      </c>
      <c r="H57" s="15"/>
    </row>
    <row r="58" spans="5:8" ht="3.75" customHeight="1">
      <c r="E58" s="15"/>
      <c r="G58" s="15"/>
      <c r="H58" s="15"/>
    </row>
    <row r="59" spans="5:8" ht="3.75" customHeight="1">
      <c r="E59" s="8"/>
      <c r="G59" s="8"/>
      <c r="H59" s="15"/>
    </row>
    <row r="60" spans="5:9" ht="12.75">
      <c r="E60" s="15">
        <f>SUM(E55:E57)</f>
        <v>839164</v>
      </c>
      <c r="G60" s="15">
        <f>SUM(G55:G57)</f>
        <v>851733</v>
      </c>
      <c r="H60" s="15"/>
      <c r="I60" s="52"/>
    </row>
    <row r="61" spans="5:8" ht="3.75" customHeight="1">
      <c r="E61" s="15"/>
      <c r="G61" s="15"/>
      <c r="H61" s="15"/>
    </row>
    <row r="62" spans="2:8" ht="12.75">
      <c r="B62" s="58" t="s">
        <v>144</v>
      </c>
      <c r="E62" s="1">
        <v>300947</v>
      </c>
      <c r="G62" s="1">
        <v>279844</v>
      </c>
      <c r="H62" s="15"/>
    </row>
    <row r="63" spans="5:8" ht="3.75" customHeight="1">
      <c r="E63" s="11"/>
      <c r="G63" s="11"/>
      <c r="H63" s="15"/>
    </row>
    <row r="64" spans="5:8" ht="3.75" customHeight="1">
      <c r="E64" s="15"/>
      <c r="G64" s="15"/>
      <c r="H64" s="15"/>
    </row>
    <row r="65" spans="2:8" ht="12.75">
      <c r="B65" s="58" t="s">
        <v>267</v>
      </c>
      <c r="E65" s="1">
        <f>SUM(E60:E62)</f>
        <v>1140111</v>
      </c>
      <c r="G65" s="1">
        <f>SUM(G60:G62)</f>
        <v>1131577</v>
      </c>
      <c r="H65" s="15"/>
    </row>
    <row r="66" spans="5:8" ht="2.25" customHeight="1">
      <c r="E66" s="11"/>
      <c r="G66" s="11"/>
      <c r="H66" s="15"/>
    </row>
    <row r="67" spans="5:8" ht="3.75" customHeight="1">
      <c r="E67" s="1"/>
      <c r="G67" s="1"/>
      <c r="H67" s="15"/>
    </row>
    <row r="68" spans="5:8" ht="3.75" customHeight="1">
      <c r="E68" s="1"/>
      <c r="G68" s="1"/>
      <c r="H68" s="15"/>
    </row>
    <row r="69" spans="2:10" ht="12.75">
      <c r="B69" s="58" t="s">
        <v>112</v>
      </c>
      <c r="E69" s="15">
        <v>830205</v>
      </c>
      <c r="F69" s="36"/>
      <c r="G69" s="15">
        <v>494359</v>
      </c>
      <c r="H69" s="15"/>
      <c r="J69" s="52"/>
    </row>
    <row r="70" spans="5:8" ht="3.75" customHeight="1">
      <c r="E70" s="15"/>
      <c r="F70" s="36"/>
      <c r="G70" s="15"/>
      <c r="H70" s="15"/>
    </row>
    <row r="71" spans="2:8" ht="12.75" customHeight="1">
      <c r="B71" s="58" t="s">
        <v>142</v>
      </c>
      <c r="E71" s="15"/>
      <c r="G71" s="15"/>
      <c r="H71" s="15"/>
    </row>
    <row r="72" spans="5:8" ht="4.5" customHeight="1">
      <c r="E72" s="15"/>
      <c r="G72" s="15"/>
      <c r="H72" s="15"/>
    </row>
    <row r="73" spans="2:8" ht="12.75">
      <c r="B73" s="25" t="s">
        <v>204</v>
      </c>
      <c r="E73" s="15">
        <v>235089</v>
      </c>
      <c r="G73" s="15">
        <v>160624</v>
      </c>
      <c r="H73" s="15"/>
    </row>
    <row r="74" spans="2:8" ht="12.75">
      <c r="B74" s="25" t="s">
        <v>125</v>
      </c>
      <c r="E74" s="15">
        <v>67797</v>
      </c>
      <c r="G74" s="15">
        <v>67000</v>
      </c>
      <c r="H74" s="15"/>
    </row>
    <row r="75" spans="2:8" ht="12.75">
      <c r="B75" s="25" t="s">
        <v>96</v>
      </c>
      <c r="E75" s="15">
        <v>862517</v>
      </c>
      <c r="G75" s="15">
        <v>1020856</v>
      </c>
      <c r="H75" s="15"/>
    </row>
    <row r="76" spans="2:8" ht="12.75">
      <c r="B76" s="25" t="s">
        <v>116</v>
      </c>
      <c r="E76" s="15">
        <v>24842</v>
      </c>
      <c r="G76" s="15">
        <v>31935</v>
      </c>
      <c r="H76" s="15"/>
    </row>
    <row r="77" spans="2:8" ht="12.75">
      <c r="B77" s="83" t="s">
        <v>95</v>
      </c>
      <c r="E77" s="1">
        <v>32768</v>
      </c>
      <c r="G77" s="1">
        <v>27135</v>
      </c>
      <c r="H77" s="15"/>
    </row>
    <row r="78" spans="5:8" ht="3.75" customHeight="1">
      <c r="E78" s="11"/>
      <c r="G78" s="11"/>
      <c r="H78" s="15"/>
    </row>
    <row r="79" spans="5:8" ht="2.25" customHeight="1">
      <c r="E79" s="15"/>
      <c r="G79" s="15"/>
      <c r="H79" s="15"/>
    </row>
    <row r="80" spans="5:8" ht="12.75">
      <c r="E80" s="15">
        <f>SUM(E73:E77)</f>
        <v>1223013</v>
      </c>
      <c r="G80" s="15">
        <f>SUM(G73:G77)</f>
        <v>1307550</v>
      </c>
      <c r="H80" s="15"/>
    </row>
    <row r="81" spans="5:8" ht="3" customHeight="1">
      <c r="E81" s="11"/>
      <c r="G81" s="11"/>
      <c r="H81" s="15"/>
    </row>
    <row r="82" spans="5:8" ht="0.75" customHeight="1" hidden="1">
      <c r="E82" s="1"/>
      <c r="G82" s="1"/>
      <c r="H82" s="15"/>
    </row>
    <row r="83" spans="5:8" ht="3" customHeight="1">
      <c r="E83" s="1"/>
      <c r="G83" s="1"/>
      <c r="H83" s="15"/>
    </row>
    <row r="84" spans="2:8" ht="12.75">
      <c r="B84" s="58" t="s">
        <v>268</v>
      </c>
      <c r="E84" s="1">
        <f>+E69+E80</f>
        <v>2053218</v>
      </c>
      <c r="G84" s="1">
        <f>+G69+G80</f>
        <v>1801909</v>
      </c>
      <c r="H84" s="15"/>
    </row>
    <row r="85" spans="5:8" ht="2.25" customHeight="1">
      <c r="E85" s="11"/>
      <c r="G85" s="11"/>
      <c r="H85" s="15"/>
    </row>
    <row r="86" spans="5:8" ht="2.25" customHeight="1">
      <c r="E86" s="1"/>
      <c r="G86" s="1"/>
      <c r="H86" s="15"/>
    </row>
    <row r="87" spans="2:11" ht="13.5" thickBot="1">
      <c r="B87" s="58" t="s">
        <v>269</v>
      </c>
      <c r="E87" s="17">
        <f>E65+E84</f>
        <v>3193329</v>
      </c>
      <c r="G87" s="17">
        <f>G65+G84</f>
        <v>2933486</v>
      </c>
      <c r="H87" s="15"/>
      <c r="J87" s="52">
        <f>E47-E87</f>
        <v>0</v>
      </c>
      <c r="K87" s="52">
        <f>G47-G87</f>
        <v>0</v>
      </c>
    </row>
    <row r="88" spans="5:8" ht="10.5" customHeight="1">
      <c r="E88" s="1"/>
      <c r="G88" s="1"/>
      <c r="H88" s="15"/>
    </row>
    <row r="89" spans="5:8" ht="12.75">
      <c r="E89" s="4" t="s">
        <v>301</v>
      </c>
      <c r="F89" s="58"/>
      <c r="G89" s="4" t="s">
        <v>301</v>
      </c>
      <c r="H89" s="15"/>
    </row>
    <row r="90" spans="2:8" ht="12.75">
      <c r="B90" s="25" t="s">
        <v>118</v>
      </c>
      <c r="H90" s="56"/>
    </row>
    <row r="91" spans="2:8" s="21" customFormat="1" ht="12.75">
      <c r="B91" s="25" t="s">
        <v>300</v>
      </c>
      <c r="C91" s="25"/>
      <c r="D91" s="25"/>
      <c r="E91" s="56">
        <f>(E60)/1940532</f>
        <v>0.4324401761991042</v>
      </c>
      <c r="F91" s="25"/>
      <c r="G91" s="56">
        <f>(G60)/1940532</f>
        <v>0.4389172659868531</v>
      </c>
      <c r="H91" s="20"/>
    </row>
    <row r="92" ht="7.5" customHeight="1"/>
    <row r="93" s="1" customFormat="1" ht="5.25" customHeight="1"/>
    <row r="94" spans="1:7" s="1" customFormat="1" ht="11.25" customHeight="1">
      <c r="A94" s="163"/>
      <c r="B94" s="240"/>
      <c r="C94" s="240"/>
      <c r="D94" s="240"/>
      <c r="E94" s="240"/>
      <c r="F94" s="240"/>
      <c r="G94" s="240"/>
    </row>
    <row r="95" spans="5:12" s="21" customFormat="1" ht="5.25" customHeight="1">
      <c r="E95" s="39"/>
      <c r="F95" s="39"/>
      <c r="G95" s="39"/>
      <c r="H95" s="22"/>
      <c r="I95" s="22"/>
      <c r="J95" s="22"/>
      <c r="K95" s="22"/>
      <c r="L95" s="22"/>
    </row>
    <row r="96" spans="2:12" s="21" customFormat="1" ht="27.75" customHeight="1">
      <c r="B96" s="241" t="s">
        <v>259</v>
      </c>
      <c r="C96" s="241"/>
      <c r="D96" s="241"/>
      <c r="E96" s="241"/>
      <c r="F96" s="241"/>
      <c r="G96" s="241"/>
      <c r="H96" s="241"/>
      <c r="I96" s="22"/>
      <c r="J96" s="22"/>
      <c r="K96" s="22"/>
      <c r="L96" s="22"/>
    </row>
    <row r="97" spans="5:12" s="21" customFormat="1" ht="6" customHeight="1">
      <c r="E97" s="39"/>
      <c r="F97" s="39"/>
      <c r="G97" s="39"/>
      <c r="H97" s="22"/>
      <c r="I97" s="22"/>
      <c r="J97" s="22"/>
      <c r="K97" s="22"/>
      <c r="L97" s="22"/>
    </row>
    <row r="98" spans="2:12" s="21" customFormat="1" ht="39" customHeight="1">
      <c r="B98" s="232" t="s">
        <v>338</v>
      </c>
      <c r="C98" s="232"/>
      <c r="D98" s="232"/>
      <c r="E98" s="232"/>
      <c r="F98" s="232"/>
      <c r="G98" s="232"/>
      <c r="H98" s="47"/>
      <c r="I98" s="47"/>
      <c r="J98" s="46"/>
      <c r="L98" s="46"/>
    </row>
    <row r="99" spans="2:8" s="21" customFormat="1" ht="12.75">
      <c r="B99" s="25"/>
      <c r="C99" s="25"/>
      <c r="D99" s="25"/>
      <c r="E99" s="25"/>
      <c r="F99" s="25"/>
      <c r="G99" s="25"/>
      <c r="H99" s="1"/>
    </row>
    <row r="100" spans="2:8" s="21" customFormat="1" ht="12.75">
      <c r="B100" s="25"/>
      <c r="C100" s="25"/>
      <c r="D100" s="25"/>
      <c r="E100" s="25"/>
      <c r="F100" s="25"/>
      <c r="G100" s="25"/>
      <c r="H100" s="1"/>
    </row>
    <row r="101" spans="2:8" s="21" customFormat="1" ht="12.75">
      <c r="B101" s="25"/>
      <c r="C101" s="25"/>
      <c r="D101" s="25"/>
      <c r="E101" s="25"/>
      <c r="F101" s="25"/>
      <c r="G101" s="25"/>
      <c r="H101" s="1"/>
    </row>
    <row r="102" spans="2:8" s="21" customFormat="1" ht="12.75">
      <c r="B102" s="25"/>
      <c r="C102" s="25"/>
      <c r="D102" s="25"/>
      <c r="E102" s="25"/>
      <c r="F102" s="25"/>
      <c r="G102" s="25"/>
      <c r="H102" s="1"/>
    </row>
    <row r="103" spans="2:8" s="21" customFormat="1" ht="12.75">
      <c r="B103" s="25"/>
      <c r="C103" s="25"/>
      <c r="D103" s="25"/>
      <c r="E103" s="25"/>
      <c r="F103" s="25"/>
      <c r="G103" s="25"/>
      <c r="H103" s="1"/>
    </row>
    <row r="104" spans="2:8" s="21" customFormat="1" ht="12.75">
      <c r="B104" s="25"/>
      <c r="C104" s="25"/>
      <c r="D104" s="25"/>
      <c r="E104" s="25"/>
      <c r="F104" s="25"/>
      <c r="G104" s="25"/>
      <c r="H104" s="1"/>
    </row>
    <row r="105" spans="2:8" s="21" customFormat="1" ht="12.75">
      <c r="B105" s="25"/>
      <c r="C105" s="25"/>
      <c r="D105" s="25"/>
      <c r="E105" s="25"/>
      <c r="F105" s="25"/>
      <c r="G105" s="25"/>
      <c r="H105" s="1"/>
    </row>
    <row r="106" spans="2:8" s="21" customFormat="1" ht="12.75">
      <c r="B106" s="25"/>
      <c r="C106" s="25"/>
      <c r="D106" s="25"/>
      <c r="E106" s="25"/>
      <c r="F106" s="25"/>
      <c r="G106" s="25"/>
      <c r="H106" s="1"/>
    </row>
    <row r="107" spans="2:8" s="21" customFormat="1" ht="12.75">
      <c r="B107" s="25"/>
      <c r="C107" s="25"/>
      <c r="D107" s="25"/>
      <c r="E107" s="25"/>
      <c r="F107" s="25"/>
      <c r="G107" s="25"/>
      <c r="H107" s="1"/>
    </row>
    <row r="108" spans="2:8" s="21" customFormat="1" ht="12.75">
      <c r="B108" s="25"/>
      <c r="C108" s="25"/>
      <c r="D108" s="25"/>
      <c r="E108" s="25"/>
      <c r="F108" s="25"/>
      <c r="G108" s="25"/>
      <c r="H108" s="1"/>
    </row>
    <row r="109" s="21" customFormat="1" ht="9.75">
      <c r="H109" s="46"/>
    </row>
    <row r="110" s="21" customFormat="1" ht="9.75">
      <c r="H110" s="46"/>
    </row>
    <row r="111" s="21" customFormat="1" ht="9.75">
      <c r="H111" s="46"/>
    </row>
    <row r="112" s="21" customFormat="1" ht="9.75">
      <c r="H112" s="46"/>
    </row>
    <row r="113" s="21" customFormat="1" ht="9.75">
      <c r="H113" s="46"/>
    </row>
    <row r="114" s="21" customFormat="1" ht="9.75">
      <c r="H114" s="46"/>
    </row>
    <row r="115" s="21" customFormat="1" ht="9.75">
      <c r="H115" s="46"/>
    </row>
    <row r="116" s="21" customFormat="1" ht="9.75">
      <c r="H116" s="46"/>
    </row>
    <row r="117" s="21" customFormat="1" ht="9.75">
      <c r="H117" s="46"/>
    </row>
    <row r="118" s="21" customFormat="1" ht="9.75">
      <c r="H118" s="46"/>
    </row>
    <row r="119" s="21" customFormat="1" ht="9.75">
      <c r="H119" s="46"/>
    </row>
    <row r="120" s="21" customFormat="1" ht="9.75">
      <c r="H120" s="46"/>
    </row>
    <row r="121" s="21" customFormat="1" ht="9.75">
      <c r="H121" s="46"/>
    </row>
    <row r="122" s="21" customFormat="1" ht="9.75">
      <c r="H122" s="46"/>
    </row>
    <row r="123" s="21" customFormat="1" ht="9.75">
      <c r="H123" s="46"/>
    </row>
    <row r="124" s="21" customFormat="1" ht="9.75">
      <c r="H124" s="46"/>
    </row>
    <row r="125" s="21" customFormat="1" ht="9.75">
      <c r="H125" s="46"/>
    </row>
    <row r="126" s="21" customFormat="1" ht="9.75">
      <c r="H126" s="46"/>
    </row>
    <row r="127" s="21" customFormat="1" ht="9.75">
      <c r="H127" s="46"/>
    </row>
    <row r="128" s="21" customFormat="1" ht="9.75">
      <c r="H128" s="46"/>
    </row>
    <row r="129" s="21" customFormat="1" ht="9.75">
      <c r="H129" s="46"/>
    </row>
    <row r="130" s="21" customFormat="1" ht="9.75">
      <c r="H130" s="46"/>
    </row>
    <row r="131" s="21" customFormat="1" ht="9.75">
      <c r="H131" s="46"/>
    </row>
    <row r="132" s="21" customFormat="1" ht="9.75">
      <c r="H132" s="46"/>
    </row>
    <row r="133" s="21" customFormat="1" ht="9.75">
      <c r="H133" s="46"/>
    </row>
    <row r="134" s="21" customFormat="1" ht="9.75">
      <c r="H134" s="46"/>
    </row>
    <row r="135" s="21" customFormat="1" ht="9.75">
      <c r="H135" s="46"/>
    </row>
    <row r="136" s="21" customFormat="1" ht="9.75">
      <c r="H136" s="46"/>
    </row>
    <row r="137" s="21" customFormat="1" ht="9.75">
      <c r="H137" s="46"/>
    </row>
    <row r="138" s="21" customFormat="1" ht="9.75">
      <c r="H138" s="46"/>
    </row>
    <row r="139" s="21" customFormat="1" ht="9.75">
      <c r="H139" s="46"/>
    </row>
    <row r="140" s="21" customFormat="1" ht="9.75">
      <c r="H140" s="46"/>
    </row>
    <row r="141" s="21" customFormat="1" ht="9.75">
      <c r="H141" s="46"/>
    </row>
    <row r="142" s="21" customFormat="1" ht="9.75">
      <c r="H142" s="46"/>
    </row>
    <row r="143" s="21" customFormat="1" ht="9.75">
      <c r="H143" s="46"/>
    </row>
    <row r="144" s="21" customFormat="1" ht="9.75">
      <c r="H144" s="46"/>
    </row>
    <row r="145" s="21" customFormat="1" ht="9.75">
      <c r="H145" s="46"/>
    </row>
    <row r="146" s="21" customFormat="1" ht="9.75">
      <c r="H146" s="46"/>
    </row>
    <row r="147" s="21" customFormat="1" ht="9.75">
      <c r="H147" s="46"/>
    </row>
    <row r="148" s="21" customFormat="1" ht="9.75">
      <c r="H148" s="46"/>
    </row>
    <row r="149" s="21" customFormat="1" ht="9.75">
      <c r="H149" s="46"/>
    </row>
    <row r="150" s="21" customFormat="1" ht="9.75">
      <c r="H150" s="46"/>
    </row>
    <row r="151" s="21" customFormat="1" ht="9.75">
      <c r="H151" s="46"/>
    </row>
    <row r="152" s="21" customFormat="1" ht="9.75">
      <c r="H152" s="46"/>
    </row>
    <row r="153" s="21" customFormat="1" ht="9.75">
      <c r="H153" s="46"/>
    </row>
    <row r="154" s="21" customFormat="1" ht="9.75">
      <c r="H154" s="46"/>
    </row>
    <row r="155" s="21" customFormat="1" ht="9.75">
      <c r="H155" s="46"/>
    </row>
    <row r="156" s="21" customFormat="1" ht="9.75">
      <c r="H156" s="46"/>
    </row>
    <row r="157" s="21" customFormat="1" ht="9.75">
      <c r="H157" s="46"/>
    </row>
    <row r="158" s="21" customFormat="1" ht="9.75">
      <c r="H158" s="46"/>
    </row>
    <row r="159" s="21" customFormat="1" ht="9.75">
      <c r="H159" s="46"/>
    </row>
    <row r="160" s="21" customFormat="1" ht="9.75">
      <c r="H160" s="46"/>
    </row>
    <row r="161" s="21" customFormat="1" ht="9.75">
      <c r="H161" s="46"/>
    </row>
    <row r="162" s="21" customFormat="1" ht="9.75">
      <c r="H162" s="46"/>
    </row>
    <row r="163" s="21" customFormat="1" ht="9.75">
      <c r="H163" s="46"/>
    </row>
    <row r="164" s="21" customFormat="1" ht="9.75">
      <c r="H164" s="46"/>
    </row>
    <row r="165" s="21" customFormat="1" ht="9.75">
      <c r="H165" s="46"/>
    </row>
    <row r="166" s="21" customFormat="1" ht="9.75">
      <c r="H166" s="46"/>
    </row>
    <row r="167" s="21" customFormat="1" ht="9.75">
      <c r="H167" s="46"/>
    </row>
    <row r="168" s="21" customFormat="1" ht="9.75">
      <c r="H168" s="46"/>
    </row>
    <row r="169" s="21" customFormat="1" ht="9.75">
      <c r="H169" s="46"/>
    </row>
    <row r="170" s="21" customFormat="1" ht="9.75">
      <c r="H170" s="46"/>
    </row>
    <row r="171" s="21" customFormat="1" ht="9.75">
      <c r="H171" s="46"/>
    </row>
    <row r="172" s="21" customFormat="1" ht="9.75">
      <c r="H172" s="46"/>
    </row>
    <row r="173" s="21" customFormat="1" ht="9.75">
      <c r="H173" s="46"/>
    </row>
    <row r="174" s="21" customFormat="1" ht="9.75">
      <c r="H174" s="46"/>
    </row>
    <row r="175" s="21" customFormat="1" ht="9.75">
      <c r="H175" s="46"/>
    </row>
    <row r="176" s="21" customFormat="1" ht="9.75">
      <c r="H176" s="46"/>
    </row>
    <row r="177" s="21" customFormat="1" ht="9.75">
      <c r="H177" s="46"/>
    </row>
    <row r="178" s="21" customFormat="1" ht="9.75">
      <c r="H178" s="46"/>
    </row>
    <row r="179" s="21" customFormat="1" ht="9.75">
      <c r="H179" s="46"/>
    </row>
    <row r="180" s="21" customFormat="1" ht="9.75">
      <c r="H180" s="46"/>
    </row>
    <row r="181" s="21" customFormat="1" ht="9.75">
      <c r="H181" s="46"/>
    </row>
    <row r="182" s="21" customFormat="1" ht="9.75">
      <c r="H182" s="46"/>
    </row>
    <row r="183" s="21" customFormat="1" ht="9.75">
      <c r="H183" s="46"/>
    </row>
    <row r="184" s="21" customFormat="1" ht="9.75">
      <c r="H184" s="46"/>
    </row>
    <row r="185" s="21" customFormat="1" ht="9.75">
      <c r="H185" s="46"/>
    </row>
    <row r="186" s="21" customFormat="1" ht="9.75">
      <c r="H186" s="46"/>
    </row>
    <row r="187" s="21" customFormat="1" ht="9.75">
      <c r="H187" s="46"/>
    </row>
    <row r="188" s="21" customFormat="1" ht="9.75">
      <c r="H188" s="46"/>
    </row>
    <row r="189" s="21" customFormat="1" ht="9.75">
      <c r="H189" s="46"/>
    </row>
    <row r="190" s="21" customFormat="1" ht="9.75">
      <c r="H190" s="46"/>
    </row>
    <row r="191" s="21" customFormat="1" ht="9.75">
      <c r="H191" s="46"/>
    </row>
    <row r="192" s="21" customFormat="1" ht="9.75">
      <c r="H192" s="46"/>
    </row>
    <row r="193" s="21" customFormat="1" ht="9.75">
      <c r="H193" s="46"/>
    </row>
    <row r="194" s="21" customFormat="1" ht="9.75">
      <c r="H194" s="46"/>
    </row>
    <row r="195" s="21" customFormat="1" ht="9.75">
      <c r="H195" s="46"/>
    </row>
    <row r="196" s="21" customFormat="1" ht="9.75">
      <c r="H196" s="46"/>
    </row>
    <row r="197" s="21" customFormat="1" ht="9.75">
      <c r="H197" s="46"/>
    </row>
    <row r="198" s="21" customFormat="1" ht="9.75">
      <c r="H198" s="46"/>
    </row>
    <row r="199" s="21" customFormat="1" ht="9.75">
      <c r="H199" s="46"/>
    </row>
    <row r="200" s="21" customFormat="1" ht="9.75">
      <c r="H200" s="46"/>
    </row>
    <row r="201" s="21" customFormat="1" ht="9.75">
      <c r="H201" s="46"/>
    </row>
    <row r="202" s="21" customFormat="1" ht="9.75">
      <c r="H202" s="46"/>
    </row>
    <row r="203" s="21" customFormat="1" ht="9.75">
      <c r="H203" s="46"/>
    </row>
    <row r="204" s="21" customFormat="1" ht="9.75">
      <c r="H204" s="46"/>
    </row>
    <row r="205" s="21" customFormat="1" ht="9.75">
      <c r="H205" s="46"/>
    </row>
    <row r="206" s="21" customFormat="1" ht="9.75">
      <c r="H206" s="46"/>
    </row>
    <row r="207" s="21" customFormat="1" ht="9.75">
      <c r="H207" s="46"/>
    </row>
    <row r="208" s="21" customFormat="1" ht="9.75">
      <c r="H208" s="46"/>
    </row>
    <row r="209" s="21" customFormat="1" ht="9.75">
      <c r="H209" s="46"/>
    </row>
    <row r="210" s="21" customFormat="1" ht="9.75">
      <c r="H210" s="46"/>
    </row>
    <row r="211" s="21" customFormat="1" ht="9.75">
      <c r="H211" s="46"/>
    </row>
    <row r="212" s="21" customFormat="1" ht="9.75">
      <c r="H212" s="46"/>
    </row>
    <row r="213" s="21" customFormat="1" ht="9.75">
      <c r="H213" s="46"/>
    </row>
    <row r="214" s="21" customFormat="1" ht="9.75">
      <c r="H214" s="46"/>
    </row>
    <row r="215" s="21" customFormat="1" ht="9.75">
      <c r="H215" s="46"/>
    </row>
    <row r="216" s="21" customFormat="1" ht="9.75">
      <c r="H216" s="46"/>
    </row>
    <row r="217" s="21" customFormat="1" ht="9.75">
      <c r="H217" s="46"/>
    </row>
    <row r="218" s="21" customFormat="1" ht="9.75">
      <c r="H218" s="46"/>
    </row>
    <row r="219" s="21" customFormat="1" ht="9.75">
      <c r="H219" s="46"/>
    </row>
    <row r="220" s="21" customFormat="1" ht="9.75">
      <c r="H220" s="46"/>
    </row>
    <row r="221" s="21" customFormat="1" ht="9.75">
      <c r="H221" s="46"/>
    </row>
    <row r="222" s="21" customFormat="1" ht="9.75">
      <c r="H222" s="46"/>
    </row>
    <row r="223" s="21" customFormat="1" ht="9.75">
      <c r="H223" s="46"/>
    </row>
    <row r="224" s="21" customFormat="1" ht="9.75">
      <c r="H224" s="46"/>
    </row>
    <row r="225" s="21" customFormat="1" ht="9.75">
      <c r="H225" s="46"/>
    </row>
    <row r="226" s="21" customFormat="1" ht="9.75">
      <c r="H226" s="46"/>
    </row>
    <row r="227" s="21" customFormat="1" ht="9.75">
      <c r="H227" s="46"/>
    </row>
    <row r="228" s="21" customFormat="1" ht="9.75">
      <c r="H228" s="46"/>
    </row>
    <row r="229" s="21" customFormat="1" ht="9.75">
      <c r="H229" s="46"/>
    </row>
    <row r="230" s="21" customFormat="1" ht="9.75">
      <c r="H230" s="46"/>
    </row>
    <row r="231" s="21" customFormat="1" ht="9.75">
      <c r="H231" s="46"/>
    </row>
    <row r="232" s="21" customFormat="1" ht="9.75">
      <c r="H232" s="46"/>
    </row>
    <row r="233" s="21" customFormat="1" ht="9.75">
      <c r="H233" s="46"/>
    </row>
    <row r="234" s="21" customFormat="1" ht="9.75">
      <c r="H234" s="46"/>
    </row>
    <row r="235" s="21" customFormat="1" ht="9.75">
      <c r="H235" s="46"/>
    </row>
    <row r="236" s="21" customFormat="1" ht="9.75">
      <c r="H236" s="46"/>
    </row>
    <row r="237" s="21" customFormat="1" ht="9.75">
      <c r="H237" s="46"/>
    </row>
    <row r="238" s="21" customFormat="1" ht="9.75">
      <c r="H238" s="46"/>
    </row>
    <row r="239" s="21" customFormat="1" ht="9.75">
      <c r="H239" s="46"/>
    </row>
    <row r="240" s="21" customFormat="1" ht="9.75">
      <c r="H240" s="46"/>
    </row>
    <row r="241" s="21" customFormat="1" ht="9.75">
      <c r="H241" s="46"/>
    </row>
    <row r="242" s="21" customFormat="1" ht="9.75">
      <c r="H242" s="46"/>
    </row>
    <row r="243" s="21" customFormat="1" ht="9.75">
      <c r="H243" s="46"/>
    </row>
    <row r="244" s="21" customFormat="1" ht="9.75">
      <c r="H244" s="46"/>
    </row>
    <row r="245" s="21" customFormat="1" ht="9.75">
      <c r="H245" s="46"/>
    </row>
    <row r="246" s="21" customFormat="1" ht="9.75">
      <c r="H246" s="46"/>
    </row>
    <row r="247" s="21" customFormat="1" ht="9.75">
      <c r="H247" s="46"/>
    </row>
    <row r="248" s="21" customFormat="1" ht="9.75">
      <c r="H248" s="46"/>
    </row>
    <row r="249" s="21" customFormat="1" ht="9.75">
      <c r="H249" s="46"/>
    </row>
    <row r="250" s="21" customFormat="1" ht="9.75">
      <c r="H250" s="46"/>
    </row>
    <row r="251" s="21" customFormat="1" ht="9.75">
      <c r="H251" s="46"/>
    </row>
    <row r="252" s="21" customFormat="1" ht="9.75">
      <c r="H252" s="46"/>
    </row>
    <row r="253" s="21" customFormat="1" ht="9.75">
      <c r="H253" s="46"/>
    </row>
    <row r="254" s="21" customFormat="1" ht="9.75">
      <c r="H254" s="46"/>
    </row>
    <row r="255" s="21" customFormat="1" ht="9.75">
      <c r="H255" s="46"/>
    </row>
    <row r="256" s="21" customFormat="1" ht="9.75">
      <c r="H256" s="46"/>
    </row>
    <row r="257" s="21" customFormat="1" ht="9.75">
      <c r="H257" s="46"/>
    </row>
    <row r="258" s="21" customFormat="1" ht="9.75">
      <c r="H258" s="46"/>
    </row>
    <row r="259" s="21" customFormat="1" ht="9.75">
      <c r="H259" s="46"/>
    </row>
    <row r="260" s="21" customFormat="1" ht="9.75">
      <c r="H260" s="46"/>
    </row>
    <row r="261" s="21" customFormat="1" ht="9.75">
      <c r="H261" s="46"/>
    </row>
    <row r="262" s="21" customFormat="1" ht="9.75">
      <c r="H262" s="46"/>
    </row>
    <row r="263" s="21" customFormat="1" ht="9.75">
      <c r="H263" s="46"/>
    </row>
    <row r="264" s="21" customFormat="1" ht="9.75">
      <c r="H264" s="46"/>
    </row>
    <row r="265" s="21" customFormat="1" ht="9.75">
      <c r="H265" s="46"/>
    </row>
    <row r="266" s="21" customFormat="1" ht="9.75">
      <c r="H266" s="46"/>
    </row>
    <row r="267" s="21" customFormat="1" ht="9.75">
      <c r="H267" s="46"/>
    </row>
    <row r="268" s="21" customFormat="1" ht="9.75">
      <c r="H268" s="46"/>
    </row>
    <row r="269" s="21" customFormat="1" ht="9.75">
      <c r="H269" s="46"/>
    </row>
    <row r="270" s="21" customFormat="1" ht="9.75">
      <c r="H270" s="46"/>
    </row>
    <row r="271" s="21" customFormat="1" ht="9.75">
      <c r="H271" s="46"/>
    </row>
    <row r="272" s="21" customFormat="1" ht="9.75">
      <c r="H272" s="46"/>
    </row>
    <row r="273" s="21" customFormat="1" ht="9.75">
      <c r="H273" s="46"/>
    </row>
    <row r="274" s="21" customFormat="1" ht="9.75">
      <c r="H274" s="46"/>
    </row>
    <row r="275" s="21" customFormat="1" ht="9.75">
      <c r="H275" s="46"/>
    </row>
    <row r="276" s="21" customFormat="1" ht="9.75">
      <c r="H276" s="46"/>
    </row>
    <row r="277" s="21" customFormat="1" ht="9.75">
      <c r="H277" s="46"/>
    </row>
    <row r="278" s="21" customFormat="1" ht="9.75">
      <c r="H278" s="46"/>
    </row>
    <row r="279" s="21" customFormat="1" ht="9.75">
      <c r="H279" s="46"/>
    </row>
    <row r="280" s="21" customFormat="1" ht="9.75">
      <c r="H280" s="46"/>
    </row>
    <row r="281" s="21" customFormat="1" ht="9.75">
      <c r="H281" s="46"/>
    </row>
    <row r="282" s="21" customFormat="1" ht="9.75">
      <c r="H282" s="46"/>
    </row>
    <row r="283" s="21" customFormat="1" ht="9.75">
      <c r="H283" s="46"/>
    </row>
    <row r="284" s="21" customFormat="1" ht="9.75">
      <c r="H284" s="46"/>
    </row>
    <row r="285" s="21" customFormat="1" ht="9.75">
      <c r="H285" s="46"/>
    </row>
    <row r="286" s="21" customFormat="1" ht="9.75">
      <c r="H286" s="46"/>
    </row>
    <row r="287" s="21" customFormat="1" ht="9.75">
      <c r="H287" s="46"/>
    </row>
    <row r="288" s="21" customFormat="1" ht="9.75">
      <c r="H288" s="46"/>
    </row>
    <row r="289" s="21" customFormat="1" ht="9.75">
      <c r="H289" s="46"/>
    </row>
    <row r="290" s="21" customFormat="1" ht="9.75">
      <c r="H290" s="46"/>
    </row>
    <row r="291" s="21" customFormat="1" ht="9.75">
      <c r="H291" s="46"/>
    </row>
    <row r="292" s="21" customFormat="1" ht="9.75">
      <c r="H292" s="46"/>
    </row>
    <row r="293" s="21" customFormat="1" ht="9.75">
      <c r="H293" s="46"/>
    </row>
    <row r="294" s="21" customFormat="1" ht="9.75">
      <c r="H294" s="46"/>
    </row>
    <row r="295" s="21" customFormat="1" ht="9.75">
      <c r="H295" s="46"/>
    </row>
    <row r="296" s="21" customFormat="1" ht="9.75">
      <c r="H296" s="46"/>
    </row>
    <row r="297" s="21" customFormat="1" ht="9.75">
      <c r="H297" s="46"/>
    </row>
    <row r="298" s="21" customFormat="1" ht="9.75">
      <c r="H298" s="46"/>
    </row>
    <row r="299" s="21" customFormat="1" ht="9.75">
      <c r="H299" s="46"/>
    </row>
    <row r="300" s="21" customFormat="1" ht="9.75">
      <c r="H300" s="46"/>
    </row>
    <row r="301" s="21" customFormat="1" ht="9.75">
      <c r="H301" s="46"/>
    </row>
    <row r="302" s="21" customFormat="1" ht="9.75">
      <c r="H302" s="46"/>
    </row>
    <row r="303" s="21" customFormat="1" ht="9.75">
      <c r="H303" s="46"/>
    </row>
    <row r="304" s="21" customFormat="1" ht="9.75">
      <c r="H304" s="46"/>
    </row>
    <row r="305" s="21" customFormat="1" ht="9.75">
      <c r="H305" s="46"/>
    </row>
    <row r="306" s="21" customFormat="1" ht="9.75">
      <c r="H306" s="46"/>
    </row>
    <row r="307" s="21" customFormat="1" ht="9.75">
      <c r="H307" s="46"/>
    </row>
    <row r="308" s="21" customFormat="1" ht="9.75">
      <c r="H308" s="46"/>
    </row>
    <row r="309" s="21" customFormat="1" ht="9.75">
      <c r="H309" s="46"/>
    </row>
    <row r="310" s="21" customFormat="1" ht="9.75">
      <c r="H310" s="46"/>
    </row>
    <row r="311" s="21" customFormat="1" ht="9.75">
      <c r="H311" s="46"/>
    </row>
    <row r="312" s="21" customFormat="1" ht="9.75">
      <c r="H312" s="46"/>
    </row>
    <row r="313" s="21" customFormat="1" ht="9.75">
      <c r="H313" s="46"/>
    </row>
    <row r="314" s="21" customFormat="1" ht="9.75">
      <c r="H314" s="46"/>
    </row>
    <row r="315" s="21" customFormat="1" ht="9.75">
      <c r="H315" s="46"/>
    </row>
    <row r="316" s="21" customFormat="1" ht="9.75">
      <c r="H316" s="46"/>
    </row>
    <row r="317" s="21" customFormat="1" ht="9.75">
      <c r="H317" s="46"/>
    </row>
    <row r="318" s="21" customFormat="1" ht="9.75">
      <c r="H318" s="46"/>
    </row>
    <row r="319" s="21" customFormat="1" ht="9.75">
      <c r="H319" s="46"/>
    </row>
    <row r="320" s="21" customFormat="1" ht="9.75">
      <c r="H320" s="46"/>
    </row>
    <row r="321" s="21" customFormat="1" ht="9.75">
      <c r="H321" s="46"/>
    </row>
    <row r="322" s="21" customFormat="1" ht="9.75">
      <c r="H322" s="46"/>
    </row>
    <row r="323" s="21" customFormat="1" ht="9.75">
      <c r="H323" s="46"/>
    </row>
    <row r="324" s="21" customFormat="1" ht="9.75">
      <c r="H324" s="46"/>
    </row>
    <row r="325" s="21" customFormat="1" ht="9.75">
      <c r="H325" s="46"/>
    </row>
    <row r="326" s="21" customFormat="1" ht="9.75">
      <c r="H326" s="46"/>
    </row>
    <row r="327" s="21" customFormat="1" ht="9.75">
      <c r="H327" s="46"/>
    </row>
    <row r="328" s="21" customFormat="1" ht="9.75">
      <c r="H328" s="46"/>
    </row>
    <row r="329" s="21" customFormat="1" ht="9.75">
      <c r="H329" s="46"/>
    </row>
    <row r="330" s="21" customFormat="1" ht="9.75">
      <c r="H330" s="46"/>
    </row>
    <row r="331" s="21" customFormat="1" ht="9.75">
      <c r="H331" s="46"/>
    </row>
    <row r="332" s="21" customFormat="1" ht="9.75">
      <c r="H332" s="46"/>
    </row>
    <row r="333" s="21" customFormat="1" ht="9.75">
      <c r="H333" s="46"/>
    </row>
    <row r="334" s="21" customFormat="1" ht="9.75">
      <c r="H334" s="46"/>
    </row>
    <row r="335" s="21" customFormat="1" ht="9.75">
      <c r="H335" s="46"/>
    </row>
    <row r="336" s="21" customFormat="1" ht="9.75">
      <c r="H336" s="46"/>
    </row>
    <row r="337" s="21" customFormat="1" ht="9.75">
      <c r="H337" s="46"/>
    </row>
    <row r="338" s="21" customFormat="1" ht="9.75">
      <c r="H338" s="46"/>
    </row>
    <row r="339" s="21" customFormat="1" ht="9.75">
      <c r="H339" s="46"/>
    </row>
    <row r="340" s="21" customFormat="1" ht="9.75">
      <c r="H340" s="46"/>
    </row>
    <row r="341" s="21" customFormat="1" ht="9.75">
      <c r="H341" s="46"/>
    </row>
    <row r="342" s="21" customFormat="1" ht="9.75">
      <c r="H342" s="46"/>
    </row>
    <row r="343" s="21" customFormat="1" ht="9.75">
      <c r="H343" s="46"/>
    </row>
    <row r="344" s="21" customFormat="1" ht="9.75">
      <c r="H344" s="46"/>
    </row>
    <row r="345" s="21" customFormat="1" ht="9.75">
      <c r="H345" s="46"/>
    </row>
    <row r="346" s="21" customFormat="1" ht="9.75">
      <c r="H346" s="46"/>
    </row>
    <row r="347" s="21" customFormat="1" ht="9.75">
      <c r="H347" s="46"/>
    </row>
    <row r="348" s="21" customFormat="1" ht="9.75">
      <c r="H348" s="46"/>
    </row>
    <row r="349" s="21" customFormat="1" ht="9.75">
      <c r="H349" s="46"/>
    </row>
    <row r="350" s="21" customFormat="1" ht="9.75">
      <c r="H350" s="46"/>
    </row>
    <row r="351" s="21" customFormat="1" ht="9.75">
      <c r="H351" s="46"/>
    </row>
    <row r="352" s="21" customFormat="1" ht="9.75">
      <c r="H352" s="46"/>
    </row>
    <row r="353" s="21" customFormat="1" ht="9.75">
      <c r="H353" s="46"/>
    </row>
    <row r="354" s="21" customFormat="1" ht="9.75">
      <c r="H354" s="46"/>
    </row>
    <row r="355" s="21" customFormat="1" ht="9.75">
      <c r="H355" s="46"/>
    </row>
    <row r="356" s="21" customFormat="1" ht="9.75">
      <c r="H356" s="46"/>
    </row>
    <row r="357" s="21" customFormat="1" ht="9.75">
      <c r="H357" s="46"/>
    </row>
    <row r="358" s="21" customFormat="1" ht="9.75">
      <c r="H358" s="46"/>
    </row>
    <row r="359" s="21" customFormat="1" ht="9.75">
      <c r="H359" s="46"/>
    </row>
    <row r="360" s="21" customFormat="1" ht="9.75">
      <c r="H360" s="46"/>
    </row>
    <row r="361" s="21" customFormat="1" ht="9.75">
      <c r="H361" s="46"/>
    </row>
    <row r="362" s="21" customFormat="1" ht="9.75">
      <c r="H362" s="46"/>
    </row>
    <row r="363" s="21" customFormat="1" ht="9.75">
      <c r="H363" s="46"/>
    </row>
    <row r="364" s="21" customFormat="1" ht="9.75">
      <c r="H364" s="46"/>
    </row>
    <row r="365" s="21" customFormat="1" ht="9.75">
      <c r="H365" s="46"/>
    </row>
    <row r="366" s="21" customFormat="1" ht="9.75">
      <c r="H366" s="46"/>
    </row>
    <row r="367" s="21" customFormat="1" ht="9.75">
      <c r="H367" s="46"/>
    </row>
    <row r="368" s="21" customFormat="1" ht="9.75">
      <c r="H368" s="46"/>
    </row>
    <row r="369" s="21" customFormat="1" ht="9.75">
      <c r="H369" s="46"/>
    </row>
    <row r="370" s="21" customFormat="1" ht="9.75">
      <c r="H370" s="46"/>
    </row>
    <row r="371" s="21" customFormat="1" ht="9.75">
      <c r="H371" s="46"/>
    </row>
    <row r="372" s="21" customFormat="1" ht="9.75">
      <c r="H372" s="46"/>
    </row>
    <row r="373" s="21" customFormat="1" ht="9.75">
      <c r="H373" s="46"/>
    </row>
    <row r="374" s="21" customFormat="1" ht="9.75">
      <c r="H374" s="46"/>
    </row>
    <row r="375" s="21" customFormat="1" ht="9.75">
      <c r="H375" s="46"/>
    </row>
    <row r="376" s="21" customFormat="1" ht="9.75">
      <c r="H376" s="46"/>
    </row>
    <row r="377" s="21" customFormat="1" ht="9.75">
      <c r="H377" s="46"/>
    </row>
    <row r="378" s="21" customFormat="1" ht="9.75">
      <c r="H378" s="46"/>
    </row>
    <row r="379" s="21" customFormat="1" ht="9.75">
      <c r="H379" s="46"/>
    </row>
    <row r="380" s="21" customFormat="1" ht="9.75">
      <c r="H380" s="46"/>
    </row>
    <row r="381" s="21" customFormat="1" ht="9.75">
      <c r="H381" s="46"/>
    </row>
    <row r="382" s="21" customFormat="1" ht="9.75">
      <c r="H382" s="46"/>
    </row>
    <row r="383" s="21" customFormat="1" ht="9.75">
      <c r="H383" s="46"/>
    </row>
    <row r="384" s="21" customFormat="1" ht="9.75">
      <c r="H384" s="46"/>
    </row>
    <row r="385" s="21" customFormat="1" ht="9.75">
      <c r="H385" s="46"/>
    </row>
    <row r="386" s="21" customFormat="1" ht="9.75">
      <c r="H386" s="46"/>
    </row>
    <row r="387" s="21" customFormat="1" ht="9.75">
      <c r="H387" s="46"/>
    </row>
    <row r="388" s="21" customFormat="1" ht="9.75">
      <c r="H388" s="46"/>
    </row>
    <row r="389" s="21" customFormat="1" ht="9.75">
      <c r="H389" s="46"/>
    </row>
    <row r="390" s="21" customFormat="1" ht="9.75">
      <c r="H390" s="46"/>
    </row>
    <row r="391" s="21" customFormat="1" ht="9.75">
      <c r="H391" s="46"/>
    </row>
    <row r="392" s="21" customFormat="1" ht="9.75">
      <c r="H392" s="46"/>
    </row>
    <row r="393" s="21" customFormat="1" ht="9.75">
      <c r="H393" s="46"/>
    </row>
    <row r="394" s="21" customFormat="1" ht="9.75">
      <c r="H394" s="46"/>
    </row>
    <row r="395" s="21" customFormat="1" ht="9.75">
      <c r="H395" s="46"/>
    </row>
    <row r="396" s="21" customFormat="1" ht="9.75">
      <c r="H396" s="46"/>
    </row>
    <row r="397" s="21" customFormat="1" ht="9.75">
      <c r="H397" s="46"/>
    </row>
    <row r="398" s="21" customFormat="1" ht="9.75">
      <c r="H398" s="46"/>
    </row>
    <row r="399" s="21" customFormat="1" ht="9.75">
      <c r="H399" s="46"/>
    </row>
    <row r="400" s="21" customFormat="1" ht="9.75">
      <c r="H400" s="46"/>
    </row>
    <row r="401" s="21" customFormat="1" ht="9.75">
      <c r="H401" s="46"/>
    </row>
    <row r="402" s="21" customFormat="1" ht="9.75">
      <c r="H402" s="46"/>
    </row>
    <row r="403" s="21" customFormat="1" ht="9.75">
      <c r="H403" s="46"/>
    </row>
    <row r="404" s="21" customFormat="1" ht="9.75">
      <c r="H404" s="46"/>
    </row>
    <row r="405" s="21" customFormat="1" ht="9.75">
      <c r="H405" s="46"/>
    </row>
    <row r="406" s="21" customFormat="1" ht="9.75">
      <c r="H406" s="46"/>
    </row>
    <row r="407" s="21" customFormat="1" ht="9.75">
      <c r="H407" s="46"/>
    </row>
    <row r="408" s="21" customFormat="1" ht="9.75">
      <c r="H408" s="46"/>
    </row>
    <row r="409" s="21" customFormat="1" ht="9.75">
      <c r="H409" s="46"/>
    </row>
    <row r="410" s="21" customFormat="1" ht="9.75">
      <c r="H410" s="46"/>
    </row>
    <row r="411" s="21" customFormat="1" ht="9.75">
      <c r="H411" s="46"/>
    </row>
    <row r="412" s="21" customFormat="1" ht="9.75">
      <c r="H412" s="46"/>
    </row>
    <row r="413" s="21" customFormat="1" ht="9.75">
      <c r="H413" s="46"/>
    </row>
    <row r="414" s="21" customFormat="1" ht="9.75">
      <c r="H414" s="46"/>
    </row>
    <row r="415" s="21" customFormat="1" ht="9.75">
      <c r="H415" s="46"/>
    </row>
    <row r="416" s="21" customFormat="1" ht="9.75">
      <c r="H416" s="46"/>
    </row>
    <row r="417" s="21" customFormat="1" ht="9.75">
      <c r="H417" s="46"/>
    </row>
    <row r="418" s="21" customFormat="1" ht="9.75">
      <c r="H418" s="46"/>
    </row>
    <row r="419" s="21" customFormat="1" ht="9.75">
      <c r="H419" s="46"/>
    </row>
    <row r="420" s="21" customFormat="1" ht="9.75">
      <c r="H420" s="46"/>
    </row>
    <row r="421" s="21" customFormat="1" ht="9.75">
      <c r="H421" s="46"/>
    </row>
    <row r="422" s="21" customFormat="1" ht="9.75">
      <c r="H422" s="46"/>
    </row>
    <row r="423" s="21" customFormat="1" ht="9.75">
      <c r="H423" s="46"/>
    </row>
    <row r="424" s="21" customFormat="1" ht="9.75">
      <c r="H424" s="46"/>
    </row>
    <row r="425" s="21" customFormat="1" ht="9.75">
      <c r="H425" s="46"/>
    </row>
    <row r="426" s="21" customFormat="1" ht="9.75">
      <c r="H426" s="46"/>
    </row>
    <row r="427" s="21" customFormat="1" ht="9.75">
      <c r="H427" s="46"/>
    </row>
    <row r="428" s="21" customFormat="1" ht="9.75">
      <c r="H428" s="46"/>
    </row>
    <row r="429" s="21" customFormat="1" ht="9.75">
      <c r="H429" s="46"/>
    </row>
    <row r="430" s="21" customFormat="1" ht="9.75">
      <c r="H430" s="46"/>
    </row>
    <row r="431" s="21" customFormat="1" ht="9.75">
      <c r="H431" s="46"/>
    </row>
    <row r="432" s="21" customFormat="1" ht="9.75">
      <c r="H432" s="46"/>
    </row>
    <row r="433" s="21" customFormat="1" ht="9.75">
      <c r="H433" s="46"/>
    </row>
    <row r="434" s="21" customFormat="1" ht="9.75">
      <c r="H434" s="46"/>
    </row>
    <row r="435" s="21" customFormat="1" ht="9.75">
      <c r="H435" s="46"/>
    </row>
    <row r="436" s="21" customFormat="1" ht="9.75">
      <c r="H436" s="46"/>
    </row>
    <row r="437" s="21" customFormat="1" ht="9.75">
      <c r="H437" s="46"/>
    </row>
    <row r="438" s="21" customFormat="1" ht="9.75">
      <c r="H438" s="46"/>
    </row>
    <row r="439" s="21" customFormat="1" ht="9.75">
      <c r="H439" s="46"/>
    </row>
    <row r="440" s="21" customFormat="1" ht="9.75">
      <c r="H440" s="46"/>
    </row>
    <row r="441" s="21" customFormat="1" ht="9.75">
      <c r="H441" s="46"/>
    </row>
    <row r="442" s="21" customFormat="1" ht="9.75">
      <c r="H442" s="46"/>
    </row>
    <row r="443" s="21" customFormat="1" ht="9.75">
      <c r="H443" s="46"/>
    </row>
    <row r="444" s="21" customFormat="1" ht="9.75">
      <c r="H444" s="46"/>
    </row>
    <row r="445" s="21" customFormat="1" ht="9.75">
      <c r="H445" s="46"/>
    </row>
    <row r="446" s="21" customFormat="1" ht="9.75">
      <c r="H446" s="46"/>
    </row>
    <row r="447" s="21" customFormat="1" ht="9.75">
      <c r="H447" s="46"/>
    </row>
    <row r="448" s="21" customFormat="1" ht="9.75">
      <c r="H448" s="46"/>
    </row>
    <row r="449" s="21" customFormat="1" ht="9.75">
      <c r="H449" s="46"/>
    </row>
    <row r="450" s="21" customFormat="1" ht="9.75">
      <c r="H450" s="46"/>
    </row>
    <row r="451" s="21" customFormat="1" ht="9.75">
      <c r="H451" s="46"/>
    </row>
    <row r="452" s="21" customFormat="1" ht="9.75">
      <c r="H452" s="46"/>
    </row>
    <row r="453" s="21" customFormat="1" ht="9.75">
      <c r="H453" s="46"/>
    </row>
    <row r="454" s="21" customFormat="1" ht="9.75">
      <c r="H454" s="46"/>
    </row>
    <row r="455" s="21" customFormat="1" ht="9.75">
      <c r="H455" s="46"/>
    </row>
    <row r="456" s="21" customFormat="1" ht="9.75">
      <c r="H456" s="46"/>
    </row>
    <row r="457" s="21" customFormat="1" ht="9.75">
      <c r="H457" s="46"/>
    </row>
    <row r="458" s="21" customFormat="1" ht="9.75">
      <c r="H458" s="46"/>
    </row>
    <row r="459" s="21" customFormat="1" ht="9.75">
      <c r="H459" s="46"/>
    </row>
    <row r="460" s="21" customFormat="1" ht="9.75">
      <c r="H460" s="46"/>
    </row>
    <row r="461" s="21" customFormat="1" ht="9.75">
      <c r="H461" s="46"/>
    </row>
    <row r="462" s="21" customFormat="1" ht="9.75">
      <c r="H462" s="46"/>
    </row>
    <row r="463" s="21" customFormat="1" ht="9.75">
      <c r="H463" s="46"/>
    </row>
    <row r="464" s="21" customFormat="1" ht="9.75">
      <c r="H464" s="46"/>
    </row>
    <row r="465" s="21" customFormat="1" ht="9.75">
      <c r="H465" s="46"/>
    </row>
    <row r="466" s="21" customFormat="1" ht="9.75">
      <c r="H466" s="46"/>
    </row>
    <row r="467" s="21" customFormat="1" ht="9.75">
      <c r="H467" s="46"/>
    </row>
    <row r="468" s="21" customFormat="1" ht="9.75">
      <c r="H468" s="46"/>
    </row>
    <row r="469" s="21" customFormat="1" ht="9.75">
      <c r="H469" s="46"/>
    </row>
    <row r="470" s="21" customFormat="1" ht="9.75">
      <c r="H470" s="46"/>
    </row>
    <row r="471" s="21" customFormat="1" ht="9.75">
      <c r="H471" s="46"/>
    </row>
    <row r="472" s="21" customFormat="1" ht="9.75">
      <c r="H472" s="46"/>
    </row>
    <row r="473" s="21" customFormat="1" ht="9.75">
      <c r="H473" s="46"/>
    </row>
    <row r="474" s="21" customFormat="1" ht="9.75">
      <c r="H474" s="46"/>
    </row>
    <row r="475" s="21" customFormat="1" ht="9.75">
      <c r="H475" s="46"/>
    </row>
    <row r="476" s="21" customFormat="1" ht="9.75">
      <c r="H476" s="46"/>
    </row>
    <row r="477" s="21" customFormat="1" ht="9.75">
      <c r="H477" s="46"/>
    </row>
    <row r="478" s="21" customFormat="1" ht="9.75">
      <c r="H478" s="46"/>
    </row>
    <row r="479" s="21" customFormat="1" ht="9.75">
      <c r="H479" s="46"/>
    </row>
    <row r="480" s="21" customFormat="1" ht="9.75">
      <c r="H480" s="46"/>
    </row>
    <row r="481" s="21" customFormat="1" ht="9.75">
      <c r="H481" s="46"/>
    </row>
    <row r="482" s="21" customFormat="1" ht="9.75">
      <c r="H482" s="46"/>
    </row>
    <row r="483" s="21" customFormat="1" ht="9.75">
      <c r="H483" s="46"/>
    </row>
    <row r="484" s="21" customFormat="1" ht="9.75">
      <c r="H484" s="46"/>
    </row>
    <row r="485" s="21" customFormat="1" ht="9.75">
      <c r="H485" s="46"/>
    </row>
    <row r="486" s="21" customFormat="1" ht="9.75">
      <c r="H486" s="46"/>
    </row>
    <row r="487" s="21" customFormat="1" ht="9.75">
      <c r="H487" s="46"/>
    </row>
    <row r="488" s="21" customFormat="1" ht="9.75">
      <c r="H488" s="46"/>
    </row>
    <row r="489" s="21" customFormat="1" ht="9.75">
      <c r="H489" s="46"/>
    </row>
    <row r="490" s="21" customFormat="1" ht="9.75">
      <c r="H490" s="46"/>
    </row>
    <row r="491" s="21" customFormat="1" ht="9.75">
      <c r="H491" s="46"/>
    </row>
    <row r="492" s="21" customFormat="1" ht="9.75">
      <c r="H492" s="46"/>
    </row>
    <row r="493" s="21" customFormat="1" ht="9.75">
      <c r="H493" s="46"/>
    </row>
    <row r="494" s="21" customFormat="1" ht="9.75">
      <c r="H494" s="46"/>
    </row>
    <row r="495" s="21" customFormat="1" ht="9.75">
      <c r="H495" s="46"/>
    </row>
    <row r="496" s="21" customFormat="1" ht="9.75">
      <c r="H496" s="46"/>
    </row>
    <row r="497" s="21" customFormat="1" ht="9.75">
      <c r="H497" s="46"/>
    </row>
    <row r="498" s="21" customFormat="1" ht="9.75">
      <c r="H498" s="46"/>
    </row>
    <row r="499" s="21" customFormat="1" ht="9.75">
      <c r="H499" s="46"/>
    </row>
    <row r="500" s="21" customFormat="1" ht="9.75">
      <c r="H500" s="46"/>
    </row>
    <row r="501" s="21" customFormat="1" ht="9.75">
      <c r="H501" s="46"/>
    </row>
    <row r="502" s="21" customFormat="1" ht="9.75">
      <c r="H502" s="46"/>
    </row>
    <row r="503" s="21" customFormat="1" ht="9.75">
      <c r="H503" s="46"/>
    </row>
    <row r="504" s="21" customFormat="1" ht="9.75">
      <c r="H504" s="46"/>
    </row>
    <row r="505" s="21" customFormat="1" ht="9.75">
      <c r="H505" s="46"/>
    </row>
    <row r="506" s="21" customFormat="1" ht="9.75">
      <c r="H506" s="46"/>
    </row>
    <row r="507" s="21" customFormat="1" ht="9.75">
      <c r="H507" s="46"/>
    </row>
    <row r="508" s="21" customFormat="1" ht="9.75">
      <c r="H508" s="46"/>
    </row>
    <row r="509" s="21" customFormat="1" ht="9.75">
      <c r="H509" s="46"/>
    </row>
    <row r="510" s="21" customFormat="1" ht="9.75">
      <c r="H510" s="46"/>
    </row>
    <row r="511" s="21" customFormat="1" ht="9.75">
      <c r="H511" s="46"/>
    </row>
    <row r="512" s="21" customFormat="1" ht="9.75">
      <c r="H512" s="46"/>
    </row>
    <row r="513" s="21" customFormat="1" ht="9.75">
      <c r="H513" s="46"/>
    </row>
    <row r="514" s="21" customFormat="1" ht="9.75">
      <c r="H514" s="46"/>
    </row>
    <row r="515" s="21" customFormat="1" ht="9.75">
      <c r="H515" s="46"/>
    </row>
    <row r="516" s="21" customFormat="1" ht="9.75">
      <c r="H516" s="46"/>
    </row>
    <row r="517" s="21" customFormat="1" ht="9.75">
      <c r="H517" s="46"/>
    </row>
    <row r="518" s="21" customFormat="1" ht="9.75">
      <c r="H518" s="46"/>
    </row>
    <row r="519" s="21" customFormat="1" ht="9.75">
      <c r="H519" s="46"/>
    </row>
    <row r="520" s="21" customFormat="1" ht="9.75">
      <c r="H520" s="46"/>
    </row>
    <row r="521" s="21" customFormat="1" ht="9.75">
      <c r="H521" s="46"/>
    </row>
    <row r="522" s="21" customFormat="1" ht="9.75">
      <c r="H522" s="46"/>
    </row>
    <row r="523" s="21" customFormat="1" ht="9.75">
      <c r="H523" s="46"/>
    </row>
    <row r="524" s="21" customFormat="1" ht="9.75">
      <c r="H524" s="46"/>
    </row>
    <row r="525" s="21" customFormat="1" ht="9.75">
      <c r="H525" s="46"/>
    </row>
    <row r="526" s="21" customFormat="1" ht="9.75">
      <c r="H526" s="46"/>
    </row>
    <row r="527" s="21" customFormat="1" ht="9.75">
      <c r="H527" s="46"/>
    </row>
    <row r="528" s="21" customFormat="1" ht="9.75">
      <c r="H528" s="46"/>
    </row>
    <row r="529" s="21" customFormat="1" ht="9.75">
      <c r="H529" s="46"/>
    </row>
    <row r="530" s="21" customFormat="1" ht="9.75">
      <c r="H530" s="46"/>
    </row>
    <row r="531" s="21" customFormat="1" ht="9.75">
      <c r="H531" s="46"/>
    </row>
    <row r="532" s="21" customFormat="1" ht="9.75">
      <c r="H532" s="46"/>
    </row>
    <row r="533" s="21" customFormat="1" ht="9.75">
      <c r="H533" s="46"/>
    </row>
    <row r="534" s="21" customFormat="1" ht="9.75">
      <c r="H534" s="46"/>
    </row>
    <row r="535" s="21" customFormat="1" ht="9.75">
      <c r="H535" s="46"/>
    </row>
    <row r="536" s="21" customFormat="1" ht="9.75">
      <c r="H536" s="46"/>
    </row>
    <row r="537" s="21" customFormat="1" ht="9.75">
      <c r="H537" s="46"/>
    </row>
    <row r="538" s="21" customFormat="1" ht="9.75">
      <c r="H538" s="46"/>
    </row>
    <row r="539" s="21" customFormat="1" ht="9.75">
      <c r="H539" s="46"/>
    </row>
    <row r="540" s="21" customFormat="1" ht="9.75">
      <c r="H540" s="46"/>
    </row>
    <row r="541" s="21" customFormat="1" ht="9.75">
      <c r="H541" s="46"/>
    </row>
    <row r="542" s="21" customFormat="1" ht="9.75">
      <c r="H542" s="46"/>
    </row>
    <row r="543" s="21" customFormat="1" ht="9.75">
      <c r="H543" s="46"/>
    </row>
    <row r="544" s="21" customFormat="1" ht="9.75">
      <c r="H544" s="46"/>
    </row>
    <row r="545" s="21" customFormat="1" ht="9.75">
      <c r="H545" s="46"/>
    </row>
    <row r="546" s="21" customFormat="1" ht="9.75">
      <c r="H546" s="46"/>
    </row>
    <row r="547" s="21" customFormat="1" ht="9.75">
      <c r="H547" s="46"/>
    </row>
    <row r="548" s="21" customFormat="1" ht="9.75">
      <c r="H548" s="46"/>
    </row>
    <row r="549" s="21" customFormat="1" ht="9.75">
      <c r="H549" s="46"/>
    </row>
    <row r="550" s="21" customFormat="1" ht="9.75">
      <c r="H550" s="46"/>
    </row>
    <row r="551" s="21" customFormat="1" ht="9.75">
      <c r="H551" s="46"/>
    </row>
    <row r="552" s="21" customFormat="1" ht="9.75">
      <c r="H552" s="46"/>
    </row>
    <row r="553" s="21" customFormat="1" ht="9.75">
      <c r="H553" s="46"/>
    </row>
    <row r="554" s="21" customFormat="1" ht="9.75">
      <c r="H554" s="46"/>
    </row>
    <row r="555" s="21" customFormat="1" ht="9.75">
      <c r="H555" s="46"/>
    </row>
    <row r="556" s="21" customFormat="1" ht="9.75">
      <c r="H556" s="46"/>
    </row>
    <row r="557" s="21" customFormat="1" ht="9.75">
      <c r="H557" s="46"/>
    </row>
    <row r="558" s="21" customFormat="1" ht="9.75">
      <c r="H558" s="46"/>
    </row>
  </sheetData>
  <mergeCells count="8">
    <mergeCell ref="B2:G2"/>
    <mergeCell ref="B3:G3"/>
    <mergeCell ref="B4:G4"/>
    <mergeCell ref="B6:H6"/>
    <mergeCell ref="B7:H7"/>
    <mergeCell ref="B94:G94"/>
    <mergeCell ref="B96:H96"/>
    <mergeCell ref="B98:G98"/>
  </mergeCells>
  <printOptions horizontalCentered="1"/>
  <pageMargins left="0.7480314960629921" right="0.7480314960629921" top="0.75" bottom="0.57" header="0.3937007874015748" footer="0.29"/>
  <pageSetup firstPageNumber="2" useFirstPageNumber="1" fitToHeight="1" fitToWidth="1" horizontalDpi="600" verticalDpi="600" orientation="portrait" paperSize="9" scale="82" r:id="rId2"/>
  <headerFooter alignWithMargins="0">
    <oddFooter>&amp;C- &amp;P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X79"/>
  <sheetViews>
    <sheetView showGridLines="0" workbookViewId="0" topLeftCell="A1">
      <selection activeCell="A1" sqref="A1:P1"/>
    </sheetView>
  </sheetViews>
  <sheetFormatPr defaultColWidth="9.140625" defaultRowHeight="12.75"/>
  <cols>
    <col min="1" max="1" width="2.8515625" style="1" customWidth="1"/>
    <col min="2" max="2" width="1.7109375" style="1" customWidth="1"/>
    <col min="3" max="3" width="9.140625" style="1" customWidth="1"/>
    <col min="4" max="4" width="10.140625" style="1" customWidth="1"/>
    <col min="5" max="5" width="10.28125" style="1" customWidth="1"/>
    <col min="6" max="7" width="12.421875" style="1" customWidth="1"/>
    <col min="8" max="8" width="12.7109375" style="1" customWidth="1"/>
    <col min="9" max="9" width="12.57421875" style="1" customWidth="1"/>
    <col min="10" max="10" width="1.57421875" style="1" customWidth="1"/>
    <col min="11" max="12" width="11.57421875" style="1" customWidth="1"/>
    <col min="13" max="13" width="0.85546875" style="1" customWidth="1"/>
    <col min="14" max="14" width="11.57421875" style="1" customWidth="1"/>
    <col min="15" max="15" width="0.85546875" style="1" customWidth="1"/>
    <col min="16" max="16" width="11.421875" style="1" customWidth="1"/>
    <col min="17" max="17" width="4.7109375" style="1" customWidth="1"/>
    <col min="18" max="21" width="9.140625" style="1" customWidth="1"/>
    <col min="22" max="22" width="10.28125" style="1" bestFit="1" customWidth="1"/>
    <col min="23" max="16384" width="9.140625" style="1" customWidth="1"/>
  </cols>
  <sheetData>
    <row r="1" spans="1:16" ht="15">
      <c r="A1" s="244" t="str">
        <f>'BS'!B2</f>
        <v>MALAYAN UNITED INDUSTRIES BERHAD</v>
      </c>
      <c r="B1" s="244"/>
      <c r="C1" s="244"/>
      <c r="D1" s="244"/>
      <c r="E1" s="244"/>
      <c r="F1" s="244"/>
      <c r="G1" s="244"/>
      <c r="H1" s="244"/>
      <c r="I1" s="244"/>
      <c r="J1" s="244"/>
      <c r="K1" s="244"/>
      <c r="L1" s="244"/>
      <c r="M1" s="244"/>
      <c r="N1" s="244"/>
      <c r="O1" s="244"/>
      <c r="P1" s="244"/>
    </row>
    <row r="2" spans="1:16" ht="12.75">
      <c r="A2" s="245" t="str">
        <f>'BS'!B3</f>
        <v>Company No: 3809-W</v>
      </c>
      <c r="B2" s="245"/>
      <c r="C2" s="245"/>
      <c r="D2" s="245"/>
      <c r="E2" s="245"/>
      <c r="F2" s="245"/>
      <c r="G2" s="245"/>
      <c r="H2" s="245"/>
      <c r="I2" s="245"/>
      <c r="J2" s="245"/>
      <c r="K2" s="245"/>
      <c r="L2" s="245"/>
      <c r="M2" s="245"/>
      <c r="N2" s="245"/>
      <c r="O2" s="245"/>
      <c r="P2" s="245"/>
    </row>
    <row r="3" spans="1:16" ht="12.75">
      <c r="A3" s="245" t="str">
        <f>'BS'!B4</f>
        <v>(Incorporated in Malaysia)</v>
      </c>
      <c r="B3" s="245"/>
      <c r="C3" s="245"/>
      <c r="D3" s="245"/>
      <c r="E3" s="245"/>
      <c r="F3" s="245"/>
      <c r="G3" s="245"/>
      <c r="H3" s="245"/>
      <c r="I3" s="245"/>
      <c r="J3" s="245"/>
      <c r="K3" s="245"/>
      <c r="L3" s="245"/>
      <c r="M3" s="245"/>
      <c r="N3" s="245"/>
      <c r="O3" s="245"/>
      <c r="P3" s="245"/>
    </row>
    <row r="5" ht="3.75" customHeight="1"/>
    <row r="6" s="2" customFormat="1" ht="13.5">
      <c r="A6" s="190" t="s">
        <v>214</v>
      </c>
    </row>
    <row r="7" spans="1:16" s="3" customFormat="1" ht="12.75">
      <c r="A7" s="160" t="s">
        <v>358</v>
      </c>
      <c r="B7"/>
      <c r="C7"/>
      <c r="D7"/>
      <c r="E7"/>
      <c r="F7"/>
      <c r="G7"/>
      <c r="H7"/>
      <c r="I7"/>
      <c r="J7"/>
      <c r="K7"/>
      <c r="L7"/>
      <c r="M7"/>
      <c r="N7"/>
      <c r="O7"/>
      <c r="P7"/>
    </row>
    <row r="8" s="4" customFormat="1" ht="3.75" customHeight="1"/>
    <row r="9" spans="14:16" s="4" customFormat="1" ht="13.5" customHeight="1">
      <c r="N9" s="4" t="s">
        <v>115</v>
      </c>
      <c r="P9" s="4" t="s">
        <v>163</v>
      </c>
    </row>
    <row r="10" spans="6:16" s="4" customFormat="1" ht="13.5" thickBot="1">
      <c r="F10" s="227" t="s">
        <v>302</v>
      </c>
      <c r="G10" s="227"/>
      <c r="H10" s="227"/>
      <c r="I10" s="227"/>
      <c r="J10" s="227"/>
      <c r="K10" s="227"/>
      <c r="L10" s="227"/>
      <c r="M10" s="161"/>
      <c r="N10" s="162" t="s">
        <v>274</v>
      </c>
      <c r="P10" s="162" t="s">
        <v>266</v>
      </c>
    </row>
    <row r="11" s="4" customFormat="1" ht="12.75">
      <c r="H11" s="4" t="s">
        <v>215</v>
      </c>
    </row>
    <row r="12" spans="1:11" s="4" customFormat="1" ht="12.75">
      <c r="A12" s="228" t="s">
        <v>4</v>
      </c>
      <c r="B12" s="228"/>
      <c r="C12" s="228"/>
      <c r="F12" s="4" t="s">
        <v>182</v>
      </c>
      <c r="H12" s="5" t="s">
        <v>181</v>
      </c>
      <c r="I12" s="5" t="s">
        <v>181</v>
      </c>
      <c r="K12" s="4" t="s">
        <v>184</v>
      </c>
    </row>
    <row r="13" spans="6:12" s="4" customFormat="1" ht="12.75">
      <c r="F13" s="4" t="s">
        <v>183</v>
      </c>
      <c r="G13" s="4" t="s">
        <v>253</v>
      </c>
      <c r="H13" s="5" t="s">
        <v>143</v>
      </c>
      <c r="I13" s="4" t="s">
        <v>143</v>
      </c>
      <c r="K13" s="4" t="s">
        <v>185</v>
      </c>
      <c r="L13" s="4" t="s">
        <v>163</v>
      </c>
    </row>
    <row r="14" spans="6:16" s="4" customFormat="1" ht="12.75">
      <c r="F14" s="4" t="s">
        <v>146</v>
      </c>
      <c r="G14" s="4" t="s">
        <v>146</v>
      </c>
      <c r="H14" s="4" t="s">
        <v>146</v>
      </c>
      <c r="I14" s="4" t="s">
        <v>146</v>
      </c>
      <c r="K14" s="4" t="s">
        <v>146</v>
      </c>
      <c r="L14" s="4" t="s">
        <v>146</v>
      </c>
      <c r="N14" s="4" t="s">
        <v>146</v>
      </c>
      <c r="P14" s="6" t="s">
        <v>146</v>
      </c>
    </row>
    <row r="15" s="4" customFormat="1" ht="6" customHeight="1"/>
    <row r="16" ht="3.75" customHeight="1"/>
    <row r="17" spans="1:16" ht="12.75">
      <c r="A17" s="1" t="s">
        <v>97</v>
      </c>
      <c r="F17" s="15">
        <v>1940532</v>
      </c>
      <c r="G17" s="15">
        <v>736479</v>
      </c>
      <c r="H17" s="15">
        <v>409214</v>
      </c>
      <c r="I17" s="15">
        <v>25257</v>
      </c>
      <c r="J17" s="15"/>
      <c r="K17" s="15">
        <v>-2259749</v>
      </c>
      <c r="L17" s="15">
        <f>SUM(F17:K17)</f>
        <v>851733</v>
      </c>
      <c r="M17" s="15"/>
      <c r="N17" s="15">
        <v>279844</v>
      </c>
      <c r="O17" s="15"/>
      <c r="P17" s="15">
        <f>L17+N17</f>
        <v>1131577</v>
      </c>
    </row>
    <row r="18" spans="6:16" ht="1.5" customHeight="1">
      <c r="F18" s="15"/>
      <c r="G18" s="15"/>
      <c r="H18" s="15"/>
      <c r="I18" s="15"/>
      <c r="J18" s="15"/>
      <c r="K18" s="15"/>
      <c r="L18" s="15"/>
      <c r="M18" s="15"/>
      <c r="N18" s="15"/>
      <c r="O18" s="15"/>
      <c r="P18" s="15"/>
    </row>
    <row r="19" ht="3" customHeight="1"/>
    <row r="20" spans="6:16" ht="3.75" customHeight="1">
      <c r="F20" s="7"/>
      <c r="G20" s="8"/>
      <c r="H20" s="8"/>
      <c r="I20" s="8"/>
      <c r="J20" s="8"/>
      <c r="K20" s="8"/>
      <c r="L20" s="8"/>
      <c r="M20" s="8"/>
      <c r="N20" s="8"/>
      <c r="O20" s="8"/>
      <c r="P20" s="9"/>
    </row>
    <row r="21" spans="6:16" ht="3.75" customHeight="1">
      <c r="F21" s="14"/>
      <c r="G21" s="15"/>
      <c r="H21" s="15"/>
      <c r="I21" s="15"/>
      <c r="J21" s="15"/>
      <c r="K21" s="15"/>
      <c r="L21" s="15"/>
      <c r="M21" s="15"/>
      <c r="N21" s="15"/>
      <c r="O21" s="15"/>
      <c r="P21" s="16"/>
    </row>
    <row r="22" spans="2:16" ht="12.75">
      <c r="B22" s="13" t="s">
        <v>188</v>
      </c>
      <c r="C22" s="13"/>
      <c r="F22" s="14"/>
      <c r="G22" s="15"/>
      <c r="H22" s="15"/>
      <c r="I22" s="15"/>
      <c r="J22" s="15"/>
      <c r="K22" s="15"/>
      <c r="L22" s="15"/>
      <c r="M22" s="15"/>
      <c r="N22" s="15"/>
      <c r="O22" s="15"/>
      <c r="P22" s="16"/>
    </row>
    <row r="23" spans="2:16" ht="12.75">
      <c r="B23" s="13"/>
      <c r="C23" s="13" t="s">
        <v>189</v>
      </c>
      <c r="F23" s="14"/>
      <c r="G23" s="15"/>
      <c r="H23" s="15"/>
      <c r="I23" s="15"/>
      <c r="J23" s="15"/>
      <c r="K23" s="15"/>
      <c r="L23" s="15"/>
      <c r="M23" s="15"/>
      <c r="N23" s="15"/>
      <c r="O23" s="15"/>
      <c r="P23" s="16"/>
    </row>
    <row r="24" spans="2:16" ht="12.75">
      <c r="B24" s="13"/>
      <c r="C24" s="13" t="s">
        <v>190</v>
      </c>
      <c r="F24" s="14"/>
      <c r="G24" s="15"/>
      <c r="H24" s="15"/>
      <c r="I24" s="15"/>
      <c r="J24" s="15"/>
      <c r="K24" s="15"/>
      <c r="L24" s="15"/>
      <c r="M24" s="15"/>
      <c r="N24" s="15"/>
      <c r="O24" s="15"/>
      <c r="P24" s="16"/>
    </row>
    <row r="25" spans="2:16" ht="12.75">
      <c r="B25" s="13"/>
      <c r="C25" s="13" t="s">
        <v>191</v>
      </c>
      <c r="F25" s="14">
        <v>0</v>
      </c>
      <c r="G25" s="15">
        <v>0</v>
      </c>
      <c r="H25" s="15">
        <v>-22923</v>
      </c>
      <c r="I25" s="15">
        <v>0</v>
      </c>
      <c r="J25" s="15"/>
      <c r="K25" s="15">
        <v>0</v>
      </c>
      <c r="L25" s="15">
        <f>SUM(F25:K25)</f>
        <v>-22923</v>
      </c>
      <c r="M25" s="15"/>
      <c r="N25" s="15">
        <v>1178</v>
      </c>
      <c r="O25" s="15"/>
      <c r="P25" s="16">
        <f>L25+N25</f>
        <v>-21745</v>
      </c>
    </row>
    <row r="26" spans="2:16" ht="12.75">
      <c r="B26" s="13" t="s">
        <v>98</v>
      </c>
      <c r="C26" s="13"/>
      <c r="F26" s="14">
        <v>0</v>
      </c>
      <c r="G26" s="15">
        <v>0</v>
      </c>
      <c r="H26" s="15">
        <v>682</v>
      </c>
      <c r="I26" s="15">
        <v>0</v>
      </c>
      <c r="J26" s="15"/>
      <c r="K26" s="15">
        <v>0</v>
      </c>
      <c r="L26" s="15">
        <f>SUM(F26:K26)</f>
        <v>682</v>
      </c>
      <c r="M26" s="15"/>
      <c r="N26" s="15">
        <v>0</v>
      </c>
      <c r="O26" s="15"/>
      <c r="P26" s="16">
        <f>L26+N26</f>
        <v>682</v>
      </c>
    </row>
    <row r="27" spans="2:16" ht="3.75" customHeight="1">
      <c r="B27" s="13"/>
      <c r="C27" s="13"/>
      <c r="F27" s="10"/>
      <c r="G27" s="11"/>
      <c r="H27" s="11"/>
      <c r="I27" s="11"/>
      <c r="J27" s="11"/>
      <c r="K27" s="11"/>
      <c r="L27" s="11"/>
      <c r="M27" s="11"/>
      <c r="N27" s="11"/>
      <c r="O27" s="11"/>
      <c r="P27" s="12"/>
    </row>
    <row r="28" spans="2:3" ht="3.75" customHeight="1">
      <c r="B28" s="13"/>
      <c r="C28" s="13"/>
    </row>
    <row r="29" spans="1:3" ht="12.75">
      <c r="A29" s="1" t="s">
        <v>421</v>
      </c>
      <c r="C29" s="13"/>
    </row>
    <row r="30" spans="2:16" ht="12.75">
      <c r="B30" s="13" t="s">
        <v>420</v>
      </c>
      <c r="C30" s="13"/>
      <c r="F30" s="1">
        <f>SUM(F22:F26)</f>
        <v>0</v>
      </c>
      <c r="G30" s="1">
        <f>SUM(G22:G26)</f>
        <v>0</v>
      </c>
      <c r="H30" s="1">
        <f>SUM(H20:H26)</f>
        <v>-22241</v>
      </c>
      <c r="I30" s="1">
        <f>SUM(I20:I26)</f>
        <v>0</v>
      </c>
      <c r="K30" s="1">
        <f>SUM(K22:K26)</f>
        <v>0</v>
      </c>
      <c r="L30" s="1">
        <f>SUM(L22:L26)</f>
        <v>-22241</v>
      </c>
      <c r="N30" s="1">
        <f>SUM(N22:N26)</f>
        <v>1178</v>
      </c>
      <c r="P30" s="1">
        <f>L30+N30</f>
        <v>-21063</v>
      </c>
    </row>
    <row r="31" spans="1:16" ht="12.75">
      <c r="A31" s="1" t="s">
        <v>329</v>
      </c>
      <c r="B31" s="13"/>
      <c r="C31" s="13"/>
      <c r="F31" s="1">
        <v>0</v>
      </c>
      <c r="G31" s="1">
        <v>0</v>
      </c>
      <c r="H31" s="1">
        <v>0</v>
      </c>
      <c r="I31" s="1">
        <v>0</v>
      </c>
      <c r="K31" s="1">
        <v>0</v>
      </c>
      <c r="L31" s="1">
        <f>SUM(F31:K31)</f>
        <v>0</v>
      </c>
      <c r="N31" s="1">
        <v>7769</v>
      </c>
      <c r="P31" s="1">
        <f>L31+N31</f>
        <v>7769</v>
      </c>
    </row>
    <row r="32" spans="1:16" ht="12.75">
      <c r="A32" s="1" t="s">
        <v>318</v>
      </c>
      <c r="B32" s="13"/>
      <c r="C32" s="13"/>
      <c r="F32" s="1">
        <v>0</v>
      </c>
      <c r="G32" s="1">
        <v>0</v>
      </c>
      <c r="H32" s="1">
        <v>0</v>
      </c>
      <c r="I32" s="1">
        <v>0</v>
      </c>
      <c r="K32" s="1">
        <v>0</v>
      </c>
      <c r="L32" s="1">
        <f>SUM(F32:K32)</f>
        <v>0</v>
      </c>
      <c r="N32" s="1">
        <v>-319</v>
      </c>
      <c r="P32" s="1">
        <f>L32+N32</f>
        <v>-319</v>
      </c>
    </row>
    <row r="33" spans="1:16" ht="12.75">
      <c r="A33" s="1" t="s">
        <v>316</v>
      </c>
      <c r="B33" s="13"/>
      <c r="C33" s="13"/>
      <c r="F33" s="1">
        <v>0</v>
      </c>
      <c r="G33" s="1">
        <v>0</v>
      </c>
      <c r="H33" s="1">
        <v>0</v>
      </c>
      <c r="I33" s="1">
        <v>0</v>
      </c>
      <c r="K33" s="1">
        <v>0</v>
      </c>
      <c r="L33" s="1">
        <f>SUM(F33:K33)</f>
        <v>0</v>
      </c>
      <c r="N33" s="1">
        <v>-3140</v>
      </c>
      <c r="P33" s="1">
        <f>L33+N33</f>
        <v>-3140</v>
      </c>
    </row>
    <row r="34" spans="1:16" ht="12.75" customHeight="1">
      <c r="A34" s="1" t="s">
        <v>308</v>
      </c>
      <c r="F34" s="1">
        <v>0</v>
      </c>
      <c r="G34" s="1">
        <v>0</v>
      </c>
      <c r="H34" s="1">
        <v>0</v>
      </c>
      <c r="I34" s="1">
        <v>0</v>
      </c>
      <c r="K34" s="1">
        <f>Income!J56</f>
        <v>9672</v>
      </c>
      <c r="L34" s="1">
        <f>SUM(F34:K34)</f>
        <v>9672</v>
      </c>
      <c r="N34" s="1">
        <v>15615</v>
      </c>
      <c r="P34" s="1">
        <f>L34+N34</f>
        <v>25287</v>
      </c>
    </row>
    <row r="35" ht="3.75" customHeight="1"/>
    <row r="36" spans="6:16" ht="3.75" customHeight="1">
      <c r="F36" s="8"/>
      <c r="G36" s="8"/>
      <c r="H36" s="8"/>
      <c r="I36" s="8"/>
      <c r="J36" s="8"/>
      <c r="K36" s="8"/>
      <c r="L36" s="8"/>
      <c r="M36" s="8"/>
      <c r="N36" s="8"/>
      <c r="O36" s="8"/>
      <c r="P36" s="8"/>
    </row>
    <row r="37" spans="1:16" ht="12.75">
      <c r="A37" s="243" t="s">
        <v>363</v>
      </c>
      <c r="B37" s="243"/>
      <c r="C37" s="243"/>
      <c r="D37" s="243"/>
      <c r="F37" s="15">
        <f>SUM(F30:F35)+F17</f>
        <v>1940532</v>
      </c>
      <c r="G37" s="15">
        <f aca="true" t="shared" si="0" ref="G37:P37">SUM(G30:G35)+G17</f>
        <v>736479</v>
      </c>
      <c r="H37" s="15">
        <f t="shared" si="0"/>
        <v>386973</v>
      </c>
      <c r="I37" s="15">
        <f t="shared" si="0"/>
        <v>25257</v>
      </c>
      <c r="J37" s="15"/>
      <c r="K37" s="15">
        <f t="shared" si="0"/>
        <v>-2250077</v>
      </c>
      <c r="L37" s="15">
        <f t="shared" si="0"/>
        <v>839164</v>
      </c>
      <c r="M37" s="15"/>
      <c r="N37" s="15">
        <f t="shared" si="0"/>
        <v>300947</v>
      </c>
      <c r="O37" s="15"/>
      <c r="P37" s="15">
        <f t="shared" si="0"/>
        <v>1140111</v>
      </c>
    </row>
    <row r="38" spans="6:16" ht="3.75" customHeight="1" thickBot="1">
      <c r="F38" s="17"/>
      <c r="G38" s="17"/>
      <c r="H38" s="17"/>
      <c r="I38" s="17"/>
      <c r="J38" s="17"/>
      <c r="K38" s="17"/>
      <c r="L38" s="17"/>
      <c r="M38" s="17"/>
      <c r="N38" s="17"/>
      <c r="O38" s="17"/>
      <c r="P38" s="17"/>
    </row>
    <row r="39" spans="6:16" ht="3.75" customHeight="1">
      <c r="F39" s="15"/>
      <c r="G39" s="15"/>
      <c r="H39" s="15"/>
      <c r="I39" s="15"/>
      <c r="J39" s="15"/>
      <c r="K39" s="15"/>
      <c r="L39" s="15"/>
      <c r="M39" s="15"/>
      <c r="N39" s="15"/>
      <c r="O39" s="15"/>
      <c r="P39" s="15"/>
    </row>
    <row r="40" spans="6:16" ht="1.5" customHeight="1">
      <c r="F40" s="15"/>
      <c r="G40" s="15"/>
      <c r="H40" s="15"/>
      <c r="I40" s="15"/>
      <c r="J40" s="15"/>
      <c r="K40" s="15"/>
      <c r="L40" s="15"/>
      <c r="M40" s="15"/>
      <c r="N40" s="15"/>
      <c r="O40" s="15"/>
      <c r="P40" s="15"/>
    </row>
    <row r="41" ht="3.75" customHeight="1"/>
    <row r="42" spans="6:16" ht="3.75" customHeight="1">
      <c r="F42" s="15"/>
      <c r="G42" s="15"/>
      <c r="H42" s="15"/>
      <c r="I42" s="15"/>
      <c r="J42" s="15"/>
      <c r="K42" s="15"/>
      <c r="L42" s="15"/>
      <c r="M42" s="15"/>
      <c r="N42" s="15"/>
      <c r="O42" s="15"/>
      <c r="P42" s="15"/>
    </row>
    <row r="43" spans="1:16" ht="12.75">
      <c r="A43" s="1" t="s">
        <v>113</v>
      </c>
      <c r="F43" s="15">
        <v>1940532</v>
      </c>
      <c r="G43" s="15">
        <v>736479</v>
      </c>
      <c r="H43" s="15">
        <v>433298</v>
      </c>
      <c r="I43" s="15">
        <v>25257</v>
      </c>
      <c r="J43" s="15">
        <v>0</v>
      </c>
      <c r="K43" s="15">
        <v>-2268182</v>
      </c>
      <c r="L43" s="15">
        <f>SUM(F43:K43)</f>
        <v>867384</v>
      </c>
      <c r="M43" s="15"/>
      <c r="N43" s="15">
        <v>444622</v>
      </c>
      <c r="O43" s="15" t="e">
        <f>SUM(#REF!)</f>
        <v>#REF!</v>
      </c>
      <c r="P43" s="15">
        <f>SUM(L43:N43)</f>
        <v>1312006</v>
      </c>
    </row>
    <row r="44" spans="1:16" ht="12.75">
      <c r="A44" s="1" t="s">
        <v>307</v>
      </c>
      <c r="F44" s="11">
        <v>0</v>
      </c>
      <c r="G44" s="11">
        <v>0</v>
      </c>
      <c r="H44" s="11">
        <v>0</v>
      </c>
      <c r="I44" s="11">
        <v>0</v>
      </c>
      <c r="J44" s="11"/>
      <c r="K44" s="11">
        <v>116320</v>
      </c>
      <c r="L44" s="11">
        <f>SUM(F44:K44)</f>
        <v>116320</v>
      </c>
      <c r="M44" s="11"/>
      <c r="N44" s="11">
        <v>0</v>
      </c>
      <c r="O44" s="11"/>
      <c r="P44" s="11">
        <f>SUM(L44:N44)</f>
        <v>116320</v>
      </c>
    </row>
    <row r="45" spans="6:16" ht="15" customHeight="1">
      <c r="F45" s="15">
        <f>SUM(F43:F44)</f>
        <v>1940532</v>
      </c>
      <c r="G45" s="15">
        <f aca="true" t="shared" si="1" ref="G45:P45">SUM(G43:G44)</f>
        <v>736479</v>
      </c>
      <c r="H45" s="15">
        <f t="shared" si="1"/>
        <v>433298</v>
      </c>
      <c r="I45" s="15">
        <f t="shared" si="1"/>
        <v>25257</v>
      </c>
      <c r="J45" s="15">
        <f t="shared" si="1"/>
        <v>0</v>
      </c>
      <c r="K45" s="15">
        <f t="shared" si="1"/>
        <v>-2151862</v>
      </c>
      <c r="L45" s="15">
        <f t="shared" si="1"/>
        <v>983704</v>
      </c>
      <c r="M45" s="15">
        <f t="shared" si="1"/>
        <v>0</v>
      </c>
      <c r="N45" s="15">
        <f t="shared" si="1"/>
        <v>444622</v>
      </c>
      <c r="O45" s="15" t="e">
        <f t="shared" si="1"/>
        <v>#REF!</v>
      </c>
      <c r="P45" s="15">
        <f t="shared" si="1"/>
        <v>1428326</v>
      </c>
    </row>
    <row r="46" ht="1.5" customHeight="1"/>
    <row r="47" ht="3.75" customHeight="1"/>
    <row r="48" spans="6:16" ht="3.75" customHeight="1">
      <c r="F48" s="7"/>
      <c r="G48" s="8"/>
      <c r="H48" s="8"/>
      <c r="I48" s="8"/>
      <c r="J48" s="8"/>
      <c r="K48" s="8"/>
      <c r="L48" s="8"/>
      <c r="M48" s="8"/>
      <c r="N48" s="8"/>
      <c r="O48" s="8"/>
      <c r="P48" s="9"/>
    </row>
    <row r="49" spans="2:16" ht="12.75">
      <c r="B49" s="13" t="s">
        <v>186</v>
      </c>
      <c r="F49" s="14"/>
      <c r="G49" s="15"/>
      <c r="H49" s="15"/>
      <c r="I49" s="15"/>
      <c r="J49" s="15"/>
      <c r="K49" s="15"/>
      <c r="L49" s="15"/>
      <c r="M49" s="15"/>
      <c r="N49" s="15"/>
      <c r="O49" s="15"/>
      <c r="P49" s="16"/>
    </row>
    <row r="50" spans="2:16" ht="12.75">
      <c r="B50" s="13"/>
      <c r="C50" s="13" t="s">
        <v>187</v>
      </c>
      <c r="F50" s="14"/>
      <c r="G50" s="15"/>
      <c r="H50" s="15"/>
      <c r="I50" s="15"/>
      <c r="J50" s="15"/>
      <c r="K50" s="15"/>
      <c r="L50" s="15"/>
      <c r="M50" s="15"/>
      <c r="N50" s="15"/>
      <c r="O50" s="15"/>
      <c r="P50" s="16"/>
    </row>
    <row r="51" spans="2:16" ht="12.75">
      <c r="B51" s="13"/>
      <c r="C51" s="13" t="s">
        <v>135</v>
      </c>
      <c r="F51" s="14">
        <v>0</v>
      </c>
      <c r="G51" s="15">
        <v>0</v>
      </c>
      <c r="H51" s="15">
        <v>-8735</v>
      </c>
      <c r="I51" s="15">
        <v>0</v>
      </c>
      <c r="J51" s="15"/>
      <c r="K51" s="15">
        <v>-2319</v>
      </c>
      <c r="L51" s="15">
        <f>SUM(F51:K51)</f>
        <v>-11054</v>
      </c>
      <c r="M51" s="15"/>
      <c r="N51" s="15">
        <v>0</v>
      </c>
      <c r="O51" s="15"/>
      <c r="P51" s="16">
        <f>L51+N51</f>
        <v>-11054</v>
      </c>
    </row>
    <row r="52" spans="2:16" ht="12.75">
      <c r="B52" s="13" t="s">
        <v>188</v>
      </c>
      <c r="C52" s="13"/>
      <c r="F52" s="14"/>
      <c r="G52" s="15"/>
      <c r="H52" s="15"/>
      <c r="I52" s="15"/>
      <c r="J52" s="15"/>
      <c r="K52" s="15"/>
      <c r="L52" s="15"/>
      <c r="M52" s="15"/>
      <c r="N52" s="15"/>
      <c r="O52" s="15"/>
      <c r="P52" s="16"/>
    </row>
    <row r="53" spans="3:16" ht="12.75">
      <c r="C53" s="13" t="s">
        <v>189</v>
      </c>
      <c r="F53" s="14"/>
      <c r="G53" s="15"/>
      <c r="H53" s="15"/>
      <c r="I53" s="15"/>
      <c r="J53" s="15"/>
      <c r="K53" s="15"/>
      <c r="L53" s="15"/>
      <c r="M53" s="15"/>
      <c r="N53" s="15"/>
      <c r="O53" s="15"/>
      <c r="P53" s="16"/>
    </row>
    <row r="54" spans="3:16" ht="12.75">
      <c r="C54" s="13" t="s">
        <v>190</v>
      </c>
      <c r="F54" s="14"/>
      <c r="G54" s="15"/>
      <c r="H54" s="15"/>
      <c r="I54" s="15"/>
      <c r="J54" s="15"/>
      <c r="K54" s="15"/>
      <c r="L54" s="15"/>
      <c r="M54" s="15"/>
      <c r="N54" s="15"/>
      <c r="O54" s="15"/>
      <c r="P54" s="16"/>
    </row>
    <row r="55" spans="3:16" ht="12.75">
      <c r="C55" s="13" t="s">
        <v>191</v>
      </c>
      <c r="F55" s="14">
        <v>0</v>
      </c>
      <c r="G55" s="15">
        <v>0</v>
      </c>
      <c r="H55" s="15">
        <v>-15590</v>
      </c>
      <c r="I55" s="15">
        <v>0</v>
      </c>
      <c r="J55" s="15"/>
      <c r="K55" s="15">
        <v>0</v>
      </c>
      <c r="L55" s="15">
        <f>SUM(F55:K55)</f>
        <v>-15590</v>
      </c>
      <c r="M55" s="15"/>
      <c r="N55" s="15">
        <v>-6237</v>
      </c>
      <c r="O55" s="15"/>
      <c r="P55" s="16">
        <f>L55+N55</f>
        <v>-21827</v>
      </c>
    </row>
    <row r="56" spans="2:16" ht="12.75">
      <c r="B56" s="13" t="s">
        <v>98</v>
      </c>
      <c r="C56" s="13"/>
      <c r="F56" s="14">
        <v>0</v>
      </c>
      <c r="G56" s="15">
        <v>0</v>
      </c>
      <c r="H56" s="15">
        <v>241</v>
      </c>
      <c r="I56" s="15">
        <v>0</v>
      </c>
      <c r="J56" s="15"/>
      <c r="K56" s="15">
        <v>0</v>
      </c>
      <c r="L56" s="15">
        <f>SUM(F56:K56)</f>
        <v>241</v>
      </c>
      <c r="M56" s="15"/>
      <c r="N56" s="15">
        <v>0</v>
      </c>
      <c r="O56" s="15"/>
      <c r="P56" s="16">
        <f>L56+N56</f>
        <v>241</v>
      </c>
    </row>
    <row r="57" spans="6:16" ht="3.75" customHeight="1">
      <c r="F57" s="10"/>
      <c r="G57" s="11"/>
      <c r="H57" s="11"/>
      <c r="I57" s="11"/>
      <c r="J57" s="11"/>
      <c r="K57" s="11"/>
      <c r="L57" s="11"/>
      <c r="M57" s="11"/>
      <c r="N57" s="11"/>
      <c r="O57" s="11"/>
      <c r="P57" s="12"/>
    </row>
    <row r="58" ht="3" customHeight="1"/>
    <row r="59" ht="12.75">
      <c r="A59" s="1" t="s">
        <v>263</v>
      </c>
    </row>
    <row r="60" spans="2:16" ht="12.75">
      <c r="B60" s="13" t="s">
        <v>264</v>
      </c>
      <c r="F60" s="1">
        <f>SUM(F49:F56)</f>
        <v>0</v>
      </c>
      <c r="G60" s="1">
        <f>SUM(G49:G56)</f>
        <v>0</v>
      </c>
      <c r="H60" s="1">
        <f>SUM(H49:H56)</f>
        <v>-24084</v>
      </c>
      <c r="I60" s="1">
        <f>SUM(I49:I56)</f>
        <v>0</v>
      </c>
      <c r="J60" s="1">
        <f>SUM(J49:J55)</f>
        <v>0</v>
      </c>
      <c r="K60" s="1">
        <f>SUM(K49:K56)</f>
        <v>-2319</v>
      </c>
      <c r="L60" s="1">
        <f>SUM(L49:L56)</f>
        <v>-26403</v>
      </c>
      <c r="N60" s="1">
        <f>SUM(N49:N56)</f>
        <v>-6237</v>
      </c>
      <c r="P60" s="1">
        <f>L60+N60</f>
        <v>-32640</v>
      </c>
    </row>
    <row r="61" spans="1:16" ht="12.75">
      <c r="A61" s="1" t="s">
        <v>119</v>
      </c>
      <c r="B61" s="13"/>
      <c r="F61" s="1">
        <v>0</v>
      </c>
      <c r="G61" s="1">
        <v>0</v>
      </c>
      <c r="H61" s="1">
        <v>0</v>
      </c>
      <c r="I61" s="1">
        <v>0</v>
      </c>
      <c r="K61" s="1">
        <v>0</v>
      </c>
      <c r="L61" s="15">
        <f>SUM(F61:K61)</f>
        <v>0</v>
      </c>
      <c r="M61" s="15"/>
      <c r="N61" s="1">
        <v>-4728</v>
      </c>
      <c r="P61" s="1">
        <f>L61+N61</f>
        <v>-4728</v>
      </c>
    </row>
    <row r="62" spans="1:13" ht="12.75">
      <c r="A62" s="1" t="s">
        <v>309</v>
      </c>
      <c r="B62" s="13"/>
      <c r="L62" s="15"/>
      <c r="M62" s="15"/>
    </row>
    <row r="63" spans="2:16" ht="12.75">
      <c r="B63" s="13" t="s">
        <v>310</v>
      </c>
      <c r="F63" s="1">
        <v>0</v>
      </c>
      <c r="G63" s="1">
        <v>0</v>
      </c>
      <c r="H63" s="1">
        <v>0</v>
      </c>
      <c r="I63" s="1">
        <v>0</v>
      </c>
      <c r="K63" s="1">
        <v>0</v>
      </c>
      <c r="L63" s="15">
        <f>SUM(F63:K63)</f>
        <v>0</v>
      </c>
      <c r="M63" s="15"/>
      <c r="N63" s="1">
        <v>-19564</v>
      </c>
      <c r="P63" s="1">
        <f>L63+N63</f>
        <v>-19564</v>
      </c>
    </row>
    <row r="64" spans="1:13" ht="12.75">
      <c r="A64" s="1" t="s">
        <v>32</v>
      </c>
      <c r="B64" s="13"/>
      <c r="L64" s="15"/>
      <c r="M64" s="15"/>
    </row>
    <row r="65" spans="2:16" ht="12.75">
      <c r="B65" s="13" t="s">
        <v>33</v>
      </c>
      <c r="K65" s="1">
        <v>-13345</v>
      </c>
      <c r="L65" s="15">
        <f>SUM(F65:K65)</f>
        <v>-13345</v>
      </c>
      <c r="M65" s="15"/>
      <c r="N65" s="1">
        <v>13345</v>
      </c>
      <c r="P65" s="1">
        <f>L65+N65</f>
        <v>0</v>
      </c>
    </row>
    <row r="66" spans="1:13" ht="12.75">
      <c r="A66" s="1" t="s">
        <v>341</v>
      </c>
      <c r="B66" s="13"/>
      <c r="L66" s="15"/>
      <c r="M66" s="15"/>
    </row>
    <row r="67" spans="2:16" ht="12.75">
      <c r="B67" s="13" t="s">
        <v>342</v>
      </c>
      <c r="F67" s="1">
        <v>0</v>
      </c>
      <c r="G67" s="1">
        <v>0</v>
      </c>
      <c r="H67" s="1">
        <v>0</v>
      </c>
      <c r="I67" s="1">
        <v>0</v>
      </c>
      <c r="K67" s="1">
        <v>125660</v>
      </c>
      <c r="L67" s="15">
        <f>SUM(F67:K67)</f>
        <v>125660</v>
      </c>
      <c r="M67" s="15"/>
      <c r="N67" s="1">
        <v>-125660</v>
      </c>
      <c r="P67" s="1">
        <f>L67+N67</f>
        <v>0</v>
      </c>
    </row>
    <row r="68" spans="1:16" ht="12.75">
      <c r="A68" s="1" t="s">
        <v>316</v>
      </c>
      <c r="B68" s="13"/>
      <c r="F68" s="1">
        <v>0</v>
      </c>
      <c r="G68" s="1">
        <v>0</v>
      </c>
      <c r="H68" s="1">
        <v>0</v>
      </c>
      <c r="I68" s="1">
        <v>0</v>
      </c>
      <c r="K68" s="1">
        <v>0</v>
      </c>
      <c r="L68" s="15">
        <f>SUM(F68:K68)</f>
        <v>0</v>
      </c>
      <c r="M68" s="15"/>
      <c r="N68" s="1">
        <v>-2581</v>
      </c>
      <c r="P68" s="1">
        <f>L68+N68</f>
        <v>-2581</v>
      </c>
    </row>
    <row r="69" spans="1:16" ht="12.75">
      <c r="A69" s="1" t="s">
        <v>319</v>
      </c>
      <c r="F69" s="1">
        <v>0</v>
      </c>
      <c r="G69" s="1">
        <v>0</v>
      </c>
      <c r="H69" s="1">
        <v>0</v>
      </c>
      <c r="I69" s="1">
        <v>0</v>
      </c>
      <c r="K69" s="1">
        <f>Income!L56</f>
        <v>-217883</v>
      </c>
      <c r="L69" s="15">
        <f>SUM(F69:K69)</f>
        <v>-217883</v>
      </c>
      <c r="M69" s="15"/>
      <c r="N69" s="1">
        <v>-19353</v>
      </c>
      <c r="P69" s="1">
        <f>L69+N69</f>
        <v>-237236</v>
      </c>
    </row>
    <row r="70" ht="3.75" customHeight="1"/>
    <row r="71" spans="6:16" ht="3.75" customHeight="1">
      <c r="F71" s="8"/>
      <c r="G71" s="8"/>
      <c r="H71" s="8"/>
      <c r="I71" s="8"/>
      <c r="J71" s="8"/>
      <c r="K71" s="8"/>
      <c r="L71" s="8"/>
      <c r="M71" s="8"/>
      <c r="N71" s="8"/>
      <c r="O71" s="8"/>
      <c r="P71" s="8"/>
    </row>
    <row r="72" spans="1:24" ht="12.75">
      <c r="A72" s="1" t="s">
        <v>303</v>
      </c>
      <c r="F72" s="15">
        <f>F45+F60+F69+F61+F63+F67+F68</f>
        <v>1940532</v>
      </c>
      <c r="G72" s="15">
        <f>G45+G60+G69+G61+G63+G67+G68</f>
        <v>736479</v>
      </c>
      <c r="H72" s="15">
        <f>H45+H60+H69+H61+H63+H67+H68</f>
        <v>409214</v>
      </c>
      <c r="I72" s="15">
        <f>I45+I60+I69+I61+I63+I67+I68</f>
        <v>25257</v>
      </c>
      <c r="J72" s="15">
        <f>J45+J60+J69+J61+J63+J67+J68</f>
        <v>0</v>
      </c>
      <c r="K72" s="15">
        <f>K45+K60+K69+K61+K63+K67+K68+K65</f>
        <v>-2259749</v>
      </c>
      <c r="L72" s="15">
        <f>L45+L60+L69+L61+L67+L63+L65+L68</f>
        <v>851733</v>
      </c>
      <c r="M72" s="15"/>
      <c r="N72" s="15">
        <f>N45+N60+N69+N61+N67+N63+N65+N68</f>
        <v>279844</v>
      </c>
      <c r="O72" s="15"/>
      <c r="P72" s="15">
        <f>P45+P60+P69+P61+P67+P63+P65+P68</f>
        <v>1131577</v>
      </c>
      <c r="X72" s="1">
        <f>P72-N72-L72</f>
        <v>0</v>
      </c>
    </row>
    <row r="73" spans="6:16" ht="3.75" customHeight="1" thickBot="1">
      <c r="F73" s="17"/>
      <c r="G73" s="17"/>
      <c r="H73" s="17"/>
      <c r="I73" s="17"/>
      <c r="J73" s="17"/>
      <c r="K73" s="17"/>
      <c r="L73" s="17"/>
      <c r="M73" s="17"/>
      <c r="N73" s="17"/>
      <c r="O73" s="17"/>
      <c r="P73" s="17"/>
    </row>
    <row r="74" ht="3.75" customHeight="1"/>
    <row r="75" ht="2.25" customHeight="1">
      <c r="P75" s="5"/>
    </row>
    <row r="76" ht="12.75">
      <c r="B76" s="13" t="s">
        <v>258</v>
      </c>
    </row>
    <row r="77" spans="1:7" s="21" customFormat="1" ht="3" customHeight="1">
      <c r="A77" s="18"/>
      <c r="B77" s="19"/>
      <c r="C77" s="19"/>
      <c r="D77" s="20"/>
      <c r="E77" s="19"/>
      <c r="F77" s="20"/>
      <c r="G77" s="20"/>
    </row>
    <row r="78" spans="1:7" s="21" customFormat="1" ht="5.25" customHeight="1">
      <c r="A78" s="18"/>
      <c r="B78" s="19"/>
      <c r="C78" s="19"/>
      <c r="D78" s="20"/>
      <c r="E78" s="19"/>
      <c r="F78" s="20"/>
      <c r="G78" s="20"/>
    </row>
    <row r="79" spans="1:16" s="23" customFormat="1" ht="29.25" customHeight="1">
      <c r="A79" s="232" t="s">
        <v>339</v>
      </c>
      <c r="B79" s="232"/>
      <c r="C79" s="232"/>
      <c r="D79" s="232"/>
      <c r="E79" s="232"/>
      <c r="F79" s="232"/>
      <c r="G79" s="232"/>
      <c r="H79" s="232"/>
      <c r="I79" s="232"/>
      <c r="J79" s="232"/>
      <c r="K79" s="232"/>
      <c r="L79" s="232"/>
      <c r="M79" s="232"/>
      <c r="N79" s="232"/>
      <c r="O79" s="232"/>
      <c r="P79" s="232"/>
    </row>
  </sheetData>
  <mergeCells count="7">
    <mergeCell ref="A37:D37"/>
    <mergeCell ref="A79:P79"/>
    <mergeCell ref="A1:P1"/>
    <mergeCell ref="A2:P2"/>
    <mergeCell ref="A3:P3"/>
    <mergeCell ref="F10:L10"/>
    <mergeCell ref="A12:C12"/>
  </mergeCells>
  <printOptions horizontalCentered="1"/>
  <pageMargins left="0.3937007874015748" right="0.31496062992125984" top="0.2362204724409449" bottom="0.52" header="0.1968503937007874" footer="0.2755905511811024"/>
  <pageSetup firstPageNumber="3" useFirstPageNumber="1" fitToHeight="1" fitToWidth="1" horizontalDpi="600" verticalDpi="600" orientation="landscape" paperSize="9" scale="71" r:id="rId2"/>
  <headerFooter alignWithMargins="0">
    <oddFooter>&amp;C- &amp;P -</oddFooter>
  </headerFooter>
  <drawing r:id="rId1"/>
</worksheet>
</file>

<file path=xl/worksheets/sheet4.xml><?xml version="1.0" encoding="utf-8"?>
<worksheet xmlns="http://schemas.openxmlformats.org/spreadsheetml/2006/main" xmlns:r="http://schemas.openxmlformats.org/officeDocument/2006/relationships">
  <dimension ref="A1:K93"/>
  <sheetViews>
    <sheetView showGridLines="0" workbookViewId="0" topLeftCell="A1">
      <selection activeCell="A1" sqref="A1"/>
    </sheetView>
  </sheetViews>
  <sheetFormatPr defaultColWidth="9.140625" defaultRowHeight="12.75" customHeight="1"/>
  <cols>
    <col min="1" max="1" width="2.7109375" style="25" customWidth="1"/>
    <col min="2" max="2" width="2.00390625" style="25" customWidth="1"/>
    <col min="3" max="3" width="2.421875" style="25" customWidth="1"/>
    <col min="4" max="4" width="36.57421875" style="25" customWidth="1"/>
    <col min="5" max="5" width="11.28125" style="25" customWidth="1"/>
    <col min="6" max="6" width="8.421875" style="25" customWidth="1"/>
    <col min="7" max="7" width="11.140625" style="1" customWidth="1"/>
    <col min="8" max="8" width="1.57421875" style="25" customWidth="1"/>
    <col min="9" max="9" width="11.7109375" style="1" customWidth="1"/>
    <col min="10" max="10" width="2.7109375" style="25" customWidth="1"/>
    <col min="11" max="16384" width="9.140625" style="25" customWidth="1"/>
  </cols>
  <sheetData>
    <row r="1" spans="1:9" ht="12.75" customHeight="1">
      <c r="A1" s="96"/>
      <c r="B1" s="96"/>
      <c r="C1" s="96"/>
      <c r="D1" s="96"/>
      <c r="E1" s="96"/>
      <c r="F1" s="96"/>
      <c r="G1" s="97"/>
      <c r="H1" s="96"/>
      <c r="I1" s="97"/>
    </row>
    <row r="2" spans="1:9" ht="15">
      <c r="A2" s="236" t="str">
        <f>Equity!A1</f>
        <v>MALAYAN UNITED INDUSTRIES BERHAD</v>
      </c>
      <c r="B2" s="236"/>
      <c r="C2" s="236"/>
      <c r="D2" s="236"/>
      <c r="E2" s="236"/>
      <c r="F2" s="236"/>
      <c r="G2" s="236"/>
      <c r="H2" s="236"/>
      <c r="I2" s="236"/>
    </row>
    <row r="3" spans="1:9" ht="12.75" customHeight="1">
      <c r="A3" s="237" t="str">
        <f>Equity!A2</f>
        <v>Company No: 3809-W</v>
      </c>
      <c r="B3" s="237"/>
      <c r="C3" s="237"/>
      <c r="D3" s="237"/>
      <c r="E3" s="237"/>
      <c r="F3" s="237"/>
      <c r="G3" s="237"/>
      <c r="H3" s="237"/>
      <c r="I3" s="237"/>
    </row>
    <row r="4" spans="1:9" ht="12.75" customHeight="1">
      <c r="A4" s="237" t="str">
        <f>Equity!A3</f>
        <v>(Incorporated in Malaysia)</v>
      </c>
      <c r="B4" s="237"/>
      <c r="C4" s="237"/>
      <c r="D4" s="237"/>
      <c r="E4" s="237"/>
      <c r="F4" s="237"/>
      <c r="G4" s="237"/>
      <c r="H4" s="237"/>
      <c r="I4" s="237"/>
    </row>
    <row r="5" spans="1:9" ht="12.75" customHeight="1">
      <c r="A5" s="96"/>
      <c r="B5" s="96"/>
      <c r="C5" s="96"/>
      <c r="D5" s="96"/>
      <c r="E5" s="96"/>
      <c r="F5" s="96"/>
      <c r="G5" s="97"/>
      <c r="H5" s="96"/>
      <c r="I5" s="97"/>
    </row>
    <row r="6" spans="1:9" s="28" customFormat="1" ht="12.75" customHeight="1">
      <c r="A6" s="45" t="s">
        <v>192</v>
      </c>
      <c r="B6" s="45"/>
      <c r="C6" s="45"/>
      <c r="G6" s="98"/>
      <c r="I6" s="98"/>
    </row>
    <row r="7" spans="1:11" s="100" customFormat="1" ht="12.75" customHeight="1">
      <c r="A7" s="160" t="s">
        <v>358</v>
      </c>
      <c r="B7" s="99"/>
      <c r="C7" s="99"/>
      <c r="D7" s="99"/>
      <c r="E7" s="99"/>
      <c r="F7" s="99"/>
      <c r="G7" s="99"/>
      <c r="H7" s="99"/>
      <c r="I7" s="99"/>
      <c r="J7" s="99"/>
      <c r="K7" s="99"/>
    </row>
    <row r="8" spans="1:11" s="100" customFormat="1" ht="12.75" customHeight="1">
      <c r="A8" s="160"/>
      <c r="B8" s="99"/>
      <c r="C8" s="99"/>
      <c r="D8" s="99"/>
      <c r="E8" s="99"/>
      <c r="F8" s="99"/>
      <c r="G8" s="164"/>
      <c r="H8" s="99"/>
      <c r="I8" s="164"/>
      <c r="J8" s="99"/>
      <c r="K8" s="99"/>
    </row>
    <row r="9" spans="1:11" ht="12.75" customHeight="1">
      <c r="A9" s="101"/>
      <c r="B9" s="101"/>
      <c r="C9" s="101"/>
      <c r="D9" s="101"/>
      <c r="E9" s="101"/>
      <c r="F9" s="101"/>
      <c r="G9" s="247" t="str">
        <f>Income!J16</f>
        <v>CUMULATIVE 12 MONTHS</v>
      </c>
      <c r="H9" s="248"/>
      <c r="I9" s="248"/>
      <c r="J9" s="101"/>
      <c r="K9" s="101"/>
    </row>
    <row r="10" spans="7:9" ht="12.75" customHeight="1">
      <c r="G10" s="153">
        <f>Income!J18</f>
        <v>39447</v>
      </c>
      <c r="I10" s="35">
        <f>Income!L18</f>
        <v>39082</v>
      </c>
    </row>
    <row r="11" spans="7:9" ht="12.75" customHeight="1">
      <c r="G11" s="5" t="s">
        <v>146</v>
      </c>
      <c r="I11" s="5" t="s">
        <v>146</v>
      </c>
    </row>
    <row r="12" spans="4:9" ht="3.75" customHeight="1">
      <c r="D12" s="35"/>
      <c r="G12" s="25"/>
      <c r="I12" s="25"/>
    </row>
    <row r="13" spans="4:9" ht="3.75" customHeight="1">
      <c r="D13" s="35"/>
      <c r="G13" s="25"/>
      <c r="I13" s="25"/>
    </row>
    <row r="14" ht="12.75" customHeight="1">
      <c r="A14" s="25" t="s">
        <v>205</v>
      </c>
    </row>
    <row r="15" ht="3.75" customHeight="1"/>
    <row r="16" spans="2:9" ht="12.75" customHeight="1">
      <c r="B16" s="25" t="s">
        <v>385</v>
      </c>
      <c r="G16" s="1">
        <f>Income!J45</f>
        <v>28522</v>
      </c>
      <c r="I16" s="1">
        <f>Income!L45</f>
        <v>-246694</v>
      </c>
    </row>
    <row r="17" ht="3.75" customHeight="1"/>
    <row r="18" spans="2:9" ht="12.75" customHeight="1">
      <c r="B18" s="25" t="s">
        <v>129</v>
      </c>
      <c r="G18" s="1">
        <v>52044</v>
      </c>
      <c r="I18" s="1">
        <v>185250</v>
      </c>
    </row>
    <row r="19" spans="7:9" ht="3.75" customHeight="1">
      <c r="G19" s="11"/>
      <c r="I19" s="11"/>
    </row>
    <row r="20" spans="7:9" ht="3.75" customHeight="1">
      <c r="G20" s="8"/>
      <c r="I20" s="8"/>
    </row>
    <row r="21" spans="2:9" ht="12.75" customHeight="1">
      <c r="B21" s="25" t="s">
        <v>282</v>
      </c>
      <c r="G21" s="1">
        <f>SUM(G16:G18)</f>
        <v>80566</v>
      </c>
      <c r="I21" s="1">
        <f>SUM(I16:I18)</f>
        <v>-61444</v>
      </c>
    </row>
    <row r="22" ht="3.75" customHeight="1"/>
    <row r="23" spans="2:9" ht="12.75" customHeight="1">
      <c r="B23" s="25" t="s">
        <v>216</v>
      </c>
      <c r="G23" s="1">
        <v>-42121</v>
      </c>
      <c r="I23" s="1">
        <v>-59031</v>
      </c>
    </row>
    <row r="24" spans="7:9" ht="3.75" customHeight="1">
      <c r="G24" s="11"/>
      <c r="I24" s="11"/>
    </row>
    <row r="25" spans="7:9" ht="3.75" customHeight="1">
      <c r="G25" s="8"/>
      <c r="I25" s="8"/>
    </row>
    <row r="26" spans="2:9" ht="12.75" customHeight="1">
      <c r="B26" s="25" t="s">
        <v>354</v>
      </c>
      <c r="G26" s="1">
        <f>SUM(G21:G23)</f>
        <v>38445</v>
      </c>
      <c r="I26" s="1">
        <f>SUM(I21:I23)</f>
        <v>-120475</v>
      </c>
    </row>
    <row r="27" spans="7:9" ht="3.75" customHeight="1">
      <c r="G27" s="11"/>
      <c r="I27" s="11"/>
    </row>
    <row r="28" spans="7:9" ht="3.75" customHeight="1">
      <c r="G28" s="8"/>
      <c r="I28" s="8"/>
    </row>
    <row r="29" spans="1:3" ht="12.75" customHeight="1">
      <c r="A29" s="25" t="s">
        <v>209</v>
      </c>
      <c r="B29" s="40"/>
      <c r="C29" s="40"/>
    </row>
    <row r="30" spans="2:3" ht="3.75" customHeight="1">
      <c r="B30" s="40"/>
      <c r="C30" s="40"/>
    </row>
    <row r="31" spans="2:9" ht="3.75" customHeight="1">
      <c r="B31" s="40"/>
      <c r="C31" s="40"/>
      <c r="G31" s="15"/>
      <c r="I31" s="15"/>
    </row>
    <row r="32" spans="2:9" ht="12.75" customHeight="1">
      <c r="B32" s="25" t="s">
        <v>208</v>
      </c>
      <c r="G32" s="15">
        <v>22799</v>
      </c>
      <c r="I32" s="15">
        <v>19260</v>
      </c>
    </row>
    <row r="33" spans="2:9" ht="12.75" customHeight="1">
      <c r="B33" s="25" t="s">
        <v>326</v>
      </c>
      <c r="G33" s="15">
        <v>0</v>
      </c>
      <c r="I33" s="15">
        <v>34647</v>
      </c>
    </row>
    <row r="34" spans="2:9" ht="12.75" customHeight="1">
      <c r="B34" s="25" t="s">
        <v>207</v>
      </c>
      <c r="G34" s="15">
        <v>71321</v>
      </c>
      <c r="I34" s="15">
        <v>1041388</v>
      </c>
    </row>
    <row r="35" spans="2:9" ht="12.75" customHeight="1">
      <c r="B35" s="25" t="s">
        <v>206</v>
      </c>
      <c r="G35" s="15">
        <v>54017</v>
      </c>
      <c r="I35" s="15">
        <v>163664</v>
      </c>
    </row>
    <row r="36" spans="2:9" ht="12.75" customHeight="1">
      <c r="B36" s="25" t="s">
        <v>327</v>
      </c>
      <c r="G36" s="15">
        <v>540</v>
      </c>
      <c r="I36" s="15">
        <v>8426</v>
      </c>
    </row>
    <row r="37" spans="2:9" ht="12.75" customHeight="1">
      <c r="B37" s="25" t="s">
        <v>311</v>
      </c>
      <c r="G37" s="15">
        <v>-480</v>
      </c>
      <c r="I37" s="15">
        <v>-10759</v>
      </c>
    </row>
    <row r="38" spans="2:9" ht="12.75" customHeight="1">
      <c r="B38" s="25" t="s">
        <v>249</v>
      </c>
      <c r="G38" s="15">
        <v>-9618</v>
      </c>
      <c r="I38" s="15">
        <v>-297</v>
      </c>
    </row>
    <row r="39" spans="2:9" ht="12.75" customHeight="1">
      <c r="B39" s="25" t="s">
        <v>254</v>
      </c>
      <c r="G39" s="15">
        <v>-51650</v>
      </c>
      <c r="I39" s="15">
        <v>-18343</v>
      </c>
    </row>
    <row r="40" spans="2:9" ht="12.75" customHeight="1">
      <c r="B40" s="25" t="s">
        <v>356</v>
      </c>
      <c r="G40" s="15">
        <v>-262329</v>
      </c>
      <c r="I40" s="15">
        <v>-21124</v>
      </c>
    </row>
    <row r="41" spans="2:9" ht="12.75" customHeight="1">
      <c r="B41" s="25" t="s">
        <v>320</v>
      </c>
      <c r="G41" s="15"/>
      <c r="I41" s="15"/>
    </row>
    <row r="42" spans="3:9" ht="12.75" customHeight="1">
      <c r="C42" s="25" t="s">
        <v>317</v>
      </c>
      <c r="G42" s="15">
        <v>6450</v>
      </c>
      <c r="I42" s="15">
        <v>0</v>
      </c>
    </row>
    <row r="43" spans="2:9" ht="12.75" customHeight="1">
      <c r="B43" s="25" t="s">
        <v>34</v>
      </c>
      <c r="G43" s="15">
        <v>0</v>
      </c>
      <c r="I43" s="15">
        <v>-403</v>
      </c>
    </row>
    <row r="44" spans="7:9" ht="3.75" customHeight="1">
      <c r="G44" s="11"/>
      <c r="I44" s="11"/>
    </row>
    <row r="45" ht="3.75" customHeight="1"/>
    <row r="46" spans="2:9" ht="12.75" customHeight="1">
      <c r="B46" s="83" t="s">
        <v>353</v>
      </c>
      <c r="C46" s="83"/>
      <c r="G46" s="1">
        <f>SUM(G31:G44)</f>
        <v>-168950</v>
      </c>
      <c r="I46" s="1">
        <f>SUM(I31:I43)</f>
        <v>1216459</v>
      </c>
    </row>
    <row r="47" spans="7:9" ht="3.75" customHeight="1">
      <c r="G47" s="11"/>
      <c r="I47" s="11"/>
    </row>
    <row r="48" spans="7:9" ht="3.75" customHeight="1">
      <c r="G48" s="8"/>
      <c r="I48" s="8"/>
    </row>
    <row r="49" spans="1:3" ht="3.75" customHeight="1">
      <c r="A49" s="83"/>
      <c r="B49" s="83"/>
      <c r="C49" s="83"/>
    </row>
    <row r="50" spans="1:3" ht="12.75" customHeight="1">
      <c r="A50" s="25" t="s">
        <v>210</v>
      </c>
      <c r="B50" s="40"/>
      <c r="C50" s="40"/>
    </row>
    <row r="51" spans="2:3" ht="3.75" customHeight="1">
      <c r="B51" s="40"/>
      <c r="C51" s="40"/>
    </row>
    <row r="52" spans="2:9" ht="3.75" customHeight="1">
      <c r="B52" s="40"/>
      <c r="C52" s="40"/>
      <c r="G52" s="15"/>
      <c r="I52" s="15"/>
    </row>
    <row r="53" spans="2:9" ht="12.75" customHeight="1">
      <c r="B53" s="25" t="s">
        <v>352</v>
      </c>
      <c r="G53" s="15">
        <v>390239</v>
      </c>
      <c r="I53" s="15">
        <v>709259</v>
      </c>
    </row>
    <row r="54" spans="2:9" ht="12.75" customHeight="1">
      <c r="B54" s="25" t="s">
        <v>351</v>
      </c>
      <c r="G54" s="15">
        <v>-122665</v>
      </c>
      <c r="I54" s="15">
        <v>-1812666</v>
      </c>
    </row>
    <row r="55" spans="2:9" ht="12.75" customHeight="1">
      <c r="B55" s="25" t="s">
        <v>260</v>
      </c>
      <c r="G55" s="15">
        <v>0</v>
      </c>
      <c r="I55" s="15">
        <v>-2950</v>
      </c>
    </row>
    <row r="56" spans="2:9" ht="12.75" customHeight="1">
      <c r="B56" s="25" t="s">
        <v>312</v>
      </c>
      <c r="G56" s="15">
        <v>-3140</v>
      </c>
      <c r="I56" s="15">
        <v>-2581</v>
      </c>
    </row>
    <row r="57" spans="7:9" ht="3.75" customHeight="1">
      <c r="G57" s="11"/>
      <c r="I57" s="11"/>
    </row>
    <row r="58" ht="3.75" customHeight="1"/>
    <row r="59" spans="2:9" ht="12.75" customHeight="1">
      <c r="B59" s="83" t="s">
        <v>355</v>
      </c>
      <c r="C59" s="83"/>
      <c r="G59" s="15">
        <f>SUM(G53:G56)</f>
        <v>264434</v>
      </c>
      <c r="I59" s="15">
        <f>SUM(I53:I56)</f>
        <v>-1108938</v>
      </c>
    </row>
    <row r="60" spans="1:9" ht="3.75" customHeight="1">
      <c r="A60" s="83"/>
      <c r="B60" s="83"/>
      <c r="C60" s="83"/>
      <c r="G60" s="11"/>
      <c r="I60" s="11"/>
    </row>
    <row r="61" spans="1:3" ht="3.75" customHeight="1">
      <c r="A61" s="40"/>
      <c r="B61" s="40"/>
      <c r="C61" s="40"/>
    </row>
    <row r="62" spans="1:9" ht="12.75" customHeight="1">
      <c r="A62" s="83" t="s">
        <v>194</v>
      </c>
      <c r="B62" s="83"/>
      <c r="C62" s="83"/>
      <c r="G62" s="1">
        <v>-825</v>
      </c>
      <c r="I62" s="1">
        <v>-8528</v>
      </c>
    </row>
    <row r="63" spans="1:3" ht="3.75" customHeight="1">
      <c r="A63" s="40"/>
      <c r="B63" s="40"/>
      <c r="C63" s="40"/>
    </row>
    <row r="64" spans="1:9" ht="3.75" customHeight="1">
      <c r="A64" s="40"/>
      <c r="B64" s="40"/>
      <c r="C64" s="40"/>
      <c r="G64" s="8"/>
      <c r="I64" s="8"/>
    </row>
    <row r="65" spans="1:9" ht="12.75" customHeight="1">
      <c r="A65" s="83" t="s">
        <v>324</v>
      </c>
      <c r="B65" s="83"/>
      <c r="C65" s="83"/>
      <c r="G65" s="1">
        <f>+G26+G46+G62+G59</f>
        <v>133104</v>
      </c>
      <c r="I65" s="1">
        <f>+I26+I46+I62+I59</f>
        <v>-21482</v>
      </c>
    </row>
    <row r="66" spans="1:3" ht="3.75" customHeight="1">
      <c r="A66" s="40"/>
      <c r="B66" s="40"/>
      <c r="C66" s="40"/>
    </row>
    <row r="67" spans="1:9" ht="3.75" customHeight="1">
      <c r="A67" s="40"/>
      <c r="B67" s="40"/>
      <c r="C67" s="40"/>
      <c r="G67" s="8"/>
      <c r="I67" s="8"/>
    </row>
    <row r="68" spans="1:9" ht="12.75" customHeight="1">
      <c r="A68" s="25" t="s">
        <v>251</v>
      </c>
      <c r="G68" s="15"/>
      <c r="I68" s="15"/>
    </row>
    <row r="69" spans="1:3" ht="3.75" customHeight="1">
      <c r="A69" s="40"/>
      <c r="B69" s="40"/>
      <c r="C69" s="40"/>
    </row>
    <row r="70" spans="1:9" ht="3.75" customHeight="1">
      <c r="A70" s="40"/>
      <c r="B70" s="40"/>
      <c r="C70" s="40"/>
      <c r="G70" s="53"/>
      <c r="I70" s="53"/>
    </row>
    <row r="71" spans="1:9" ht="12.75" customHeight="1">
      <c r="A71" s="40"/>
      <c r="B71" s="40"/>
      <c r="C71" s="40"/>
      <c r="D71" s="25" t="s">
        <v>193</v>
      </c>
      <c r="G71" s="54">
        <v>533275</v>
      </c>
      <c r="I71" s="54">
        <v>552482</v>
      </c>
    </row>
    <row r="72" spans="1:9" ht="12.75" customHeight="1">
      <c r="A72" s="40"/>
      <c r="B72" s="40"/>
      <c r="C72" s="40"/>
      <c r="D72" s="25" t="s">
        <v>194</v>
      </c>
      <c r="G72" s="54"/>
      <c r="I72" s="54"/>
    </row>
    <row r="73" spans="1:9" ht="12.75" customHeight="1">
      <c r="A73" s="40"/>
      <c r="B73" s="40"/>
      <c r="C73" s="40"/>
      <c r="D73" s="25" t="s">
        <v>195</v>
      </c>
      <c r="G73" s="54">
        <v>-6608</v>
      </c>
      <c r="I73" s="54">
        <v>2275</v>
      </c>
    </row>
    <row r="74" spans="1:9" ht="3.75" customHeight="1">
      <c r="A74" s="40"/>
      <c r="B74" s="40"/>
      <c r="C74" s="40"/>
      <c r="G74" s="55"/>
      <c r="I74" s="55"/>
    </row>
    <row r="75" spans="1:9" ht="3.75" customHeight="1">
      <c r="A75" s="40"/>
      <c r="B75" s="40"/>
      <c r="C75" s="40"/>
      <c r="G75" s="8"/>
      <c r="I75" s="8"/>
    </row>
    <row r="76" spans="1:9" ht="12.75" customHeight="1">
      <c r="A76" s="40"/>
      <c r="B76" s="40"/>
      <c r="C76" s="40"/>
      <c r="D76" s="102" t="s">
        <v>243</v>
      </c>
      <c r="E76" s="52"/>
      <c r="F76" s="52"/>
      <c r="G76" s="15">
        <f>SUM(G71:G74)</f>
        <v>526667</v>
      </c>
      <c r="I76" s="15">
        <f>SUM(I71:I74)</f>
        <v>554757</v>
      </c>
    </row>
    <row r="77" spans="1:3" ht="3.75" customHeight="1">
      <c r="A77" s="40"/>
      <c r="B77" s="40"/>
      <c r="C77" s="40"/>
    </row>
    <row r="78" spans="1:9" ht="3.75" customHeight="1">
      <c r="A78" s="40"/>
      <c r="B78" s="40"/>
      <c r="C78" s="40"/>
      <c r="G78" s="8"/>
      <c r="I78" s="8"/>
    </row>
    <row r="79" spans="1:9" ht="15" customHeight="1" thickBot="1">
      <c r="A79" s="246" t="s">
        <v>364</v>
      </c>
      <c r="B79" s="246"/>
      <c r="C79" s="246"/>
      <c r="D79" s="246"/>
      <c r="G79" s="17">
        <f>+G65+G76</f>
        <v>659771</v>
      </c>
      <c r="I79" s="17">
        <f>+I65+I76</f>
        <v>533275</v>
      </c>
    </row>
    <row r="80" spans="1:3" ht="15" customHeight="1">
      <c r="A80" s="40"/>
      <c r="B80" s="40"/>
      <c r="C80" s="40"/>
    </row>
    <row r="81" spans="1:3" ht="5.25" customHeight="1">
      <c r="A81" s="40"/>
      <c r="B81" s="40"/>
      <c r="C81" s="40"/>
    </row>
    <row r="82" spans="1:3" ht="8.25" customHeight="1">
      <c r="A82" s="40"/>
      <c r="B82" s="40"/>
      <c r="C82" s="40"/>
    </row>
    <row r="83" spans="1:3" ht="8.25" customHeight="1">
      <c r="A83" s="40"/>
      <c r="B83" s="40"/>
      <c r="C83" s="40"/>
    </row>
    <row r="84" spans="1:3" ht="9.75" customHeight="1">
      <c r="A84" s="40"/>
      <c r="B84" s="40"/>
      <c r="C84" s="40"/>
    </row>
    <row r="85" spans="1:3" ht="9.75" customHeight="1">
      <c r="A85" s="40"/>
      <c r="B85" s="40"/>
      <c r="C85" s="40"/>
    </row>
    <row r="86" spans="1:3" ht="9" customHeight="1">
      <c r="A86" s="40"/>
      <c r="B86" s="40"/>
      <c r="C86" s="40"/>
    </row>
    <row r="87" spans="1:3" ht="4.5" customHeight="1">
      <c r="A87" s="40"/>
      <c r="B87" s="40"/>
      <c r="C87" s="40"/>
    </row>
    <row r="88" spans="1:3" ht="4.5" customHeight="1">
      <c r="A88" s="40"/>
      <c r="B88" s="40"/>
      <c r="C88" s="40"/>
    </row>
    <row r="89" spans="1:3" ht="4.5" customHeight="1">
      <c r="A89" s="40"/>
      <c r="B89" s="40"/>
      <c r="C89" s="40"/>
    </row>
    <row r="90" spans="1:3" ht="6" customHeight="1">
      <c r="A90" s="40"/>
      <c r="B90" s="40"/>
      <c r="C90" s="40"/>
    </row>
    <row r="91" spans="1:3" ht="6" customHeight="1">
      <c r="A91" s="40"/>
      <c r="B91" s="40"/>
      <c r="C91" s="40"/>
    </row>
    <row r="92" spans="1:3" ht="7.5" customHeight="1">
      <c r="A92" s="40"/>
      <c r="B92" s="40"/>
      <c r="C92" s="40"/>
    </row>
    <row r="93" spans="1:11" ht="36.75" customHeight="1">
      <c r="A93" s="232" t="s">
        <v>340</v>
      </c>
      <c r="B93" s="232"/>
      <c r="C93" s="232"/>
      <c r="D93" s="232"/>
      <c r="E93" s="232"/>
      <c r="F93" s="232"/>
      <c r="G93" s="232"/>
      <c r="H93" s="232"/>
      <c r="I93" s="232"/>
      <c r="K93" s="1"/>
    </row>
  </sheetData>
  <mergeCells count="6">
    <mergeCell ref="A93:I93"/>
    <mergeCell ref="A79:D79"/>
    <mergeCell ref="G9:I9"/>
    <mergeCell ref="A2:I2"/>
    <mergeCell ref="A3:I3"/>
    <mergeCell ref="A4:I4"/>
  </mergeCells>
  <printOptions horizontalCentered="1"/>
  <pageMargins left="0.66" right="0.6" top="0.71" bottom="0.57" header="0.2" footer="0.2"/>
  <pageSetup firstPageNumber="4" useFirstPageNumber="1" horizontalDpi="600" verticalDpi="600" orientation="portrait" paperSize="9" scale="88" r:id="rId2"/>
  <headerFooter alignWithMargins="0">
    <oddFooter>&amp;C- &amp;P -</oddFooter>
  </headerFooter>
  <drawing r:id="rId1"/>
</worksheet>
</file>

<file path=xl/worksheets/sheet5.xml><?xml version="1.0" encoding="utf-8"?>
<worksheet xmlns="http://schemas.openxmlformats.org/spreadsheetml/2006/main" xmlns:r="http://schemas.openxmlformats.org/officeDocument/2006/relationships">
  <dimension ref="A2:V240"/>
  <sheetViews>
    <sheetView showGridLines="0" workbookViewId="0" topLeftCell="A1">
      <selection activeCell="A1" sqref="A1"/>
    </sheetView>
  </sheetViews>
  <sheetFormatPr defaultColWidth="9.140625" defaultRowHeight="12.75" customHeight="1"/>
  <cols>
    <col min="1" max="1" width="3.7109375" style="57" customWidth="1"/>
    <col min="2" max="2" width="3.28125" style="25" customWidth="1"/>
    <col min="3" max="3" width="3.57421875" style="25" customWidth="1"/>
    <col min="4" max="4" width="4.140625" style="25" customWidth="1"/>
    <col min="5" max="5" width="6.8515625" style="25" customWidth="1"/>
    <col min="6" max="6" width="7.8515625" style="25" customWidth="1"/>
    <col min="7" max="7" width="8.28125" style="25" customWidth="1"/>
    <col min="8" max="8" width="11.28125" style="25" customWidth="1"/>
    <col min="9" max="9" width="10.57421875" style="25" customWidth="1"/>
    <col min="10" max="10" width="11.140625" style="25" customWidth="1"/>
    <col min="11" max="11" width="10.140625" style="25" customWidth="1"/>
    <col min="12" max="12" width="11.8515625" style="25" customWidth="1"/>
    <col min="13" max="13" width="9.57421875" style="25" bestFit="1" customWidth="1"/>
    <col min="14" max="14" width="4.7109375" style="25" customWidth="1"/>
    <col min="15" max="15" width="9.28125" style="25" customWidth="1"/>
    <col min="16" max="16384" width="9.140625" style="25" customWidth="1"/>
  </cols>
  <sheetData>
    <row r="2" spans="1:12" ht="15">
      <c r="A2" s="236" t="str">
        <f>'Notes per Bursa Securities LR'!A2:K2</f>
        <v>MALAYAN UNITED INDUSTRIES BERHAD</v>
      </c>
      <c r="B2" s="236"/>
      <c r="C2" s="236"/>
      <c r="D2" s="236"/>
      <c r="E2" s="236"/>
      <c r="F2" s="236"/>
      <c r="G2" s="236"/>
      <c r="H2" s="236"/>
      <c r="I2" s="236"/>
      <c r="J2" s="236"/>
      <c r="K2" s="236"/>
      <c r="L2" s="236"/>
    </row>
    <row r="3" spans="1:12" ht="12.75" customHeight="1">
      <c r="A3" s="237" t="str">
        <f>'Notes per Bursa Securities LR'!A3:K3</f>
        <v>Company No: 3809-W</v>
      </c>
      <c r="B3" s="237"/>
      <c r="C3" s="237"/>
      <c r="D3" s="237"/>
      <c r="E3" s="237"/>
      <c r="F3" s="237"/>
      <c r="G3" s="237"/>
      <c r="H3" s="237"/>
      <c r="I3" s="237"/>
      <c r="J3" s="237"/>
      <c r="K3" s="237"/>
      <c r="L3" s="237"/>
    </row>
    <row r="4" spans="1:12" ht="12.75" customHeight="1">
      <c r="A4" s="237" t="str">
        <f>'Notes per Bursa Securities LR'!A4:K4</f>
        <v>(Incorporated in Malaysia)</v>
      </c>
      <c r="B4" s="237"/>
      <c r="C4" s="237"/>
      <c r="D4" s="237"/>
      <c r="E4" s="237"/>
      <c r="F4" s="237"/>
      <c r="G4" s="237"/>
      <c r="H4" s="237"/>
      <c r="I4" s="237"/>
      <c r="J4" s="237"/>
      <c r="K4" s="237"/>
      <c r="L4" s="237"/>
    </row>
    <row r="5" ht="9" customHeight="1"/>
    <row r="6" spans="1:4" s="28" customFormat="1" ht="15" customHeight="1">
      <c r="A6" s="103" t="s">
        <v>51</v>
      </c>
      <c r="B6" s="45" t="s">
        <v>230</v>
      </c>
      <c r="C6" s="45"/>
      <c r="D6" s="45"/>
    </row>
    <row r="7" ht="7.5" customHeight="1"/>
    <row r="8" spans="1:4" ht="12.75" customHeight="1">
      <c r="A8" s="57" t="s">
        <v>386</v>
      </c>
      <c r="B8" s="58" t="s">
        <v>196</v>
      </c>
      <c r="C8" s="58"/>
      <c r="D8" s="58"/>
    </row>
    <row r="9" ht="7.5" customHeight="1"/>
    <row r="10" spans="1:12" s="105" customFormat="1" ht="38.25" customHeight="1">
      <c r="A10" s="104"/>
      <c r="B10" s="232" t="s">
        <v>73</v>
      </c>
      <c r="C10" s="232"/>
      <c r="D10" s="232"/>
      <c r="E10" s="232"/>
      <c r="F10" s="232"/>
      <c r="G10" s="232"/>
      <c r="H10" s="232"/>
      <c r="I10" s="232"/>
      <c r="J10" s="232"/>
      <c r="K10" s="232"/>
      <c r="L10" s="232"/>
    </row>
    <row r="11" ht="6" customHeight="1"/>
    <row r="12" spans="1:12" s="74" customFormat="1" ht="53.25" customHeight="1">
      <c r="A12" s="82"/>
      <c r="B12" s="249" t="s">
        <v>294</v>
      </c>
      <c r="C12" s="249"/>
      <c r="D12" s="249"/>
      <c r="E12" s="249"/>
      <c r="F12" s="249"/>
      <c r="G12" s="249"/>
      <c r="H12" s="249"/>
      <c r="I12" s="249"/>
      <c r="J12" s="249"/>
      <c r="K12" s="249"/>
      <c r="L12" s="249"/>
    </row>
    <row r="13" spans="1:12" s="74" customFormat="1" ht="12.75" customHeight="1">
      <c r="A13" s="82"/>
      <c r="B13" s="48"/>
      <c r="C13" s="48"/>
      <c r="D13" s="48"/>
      <c r="E13" s="48"/>
      <c r="F13" s="48"/>
      <c r="G13" s="48"/>
      <c r="H13" s="48"/>
      <c r="I13" s="48"/>
      <c r="J13" s="48"/>
      <c r="K13" s="48"/>
      <c r="L13" s="48"/>
    </row>
    <row r="14" spans="1:12" s="74" customFormat="1" ht="12.75">
      <c r="A14" s="82"/>
      <c r="B14" t="s">
        <v>74</v>
      </c>
      <c r="C14"/>
      <c r="D14"/>
      <c r="E14" s="251" t="s">
        <v>75</v>
      </c>
      <c r="F14" s="251"/>
      <c r="G14" s="251"/>
      <c r="H14" s="251"/>
      <c r="I14" s="251"/>
      <c r="J14" s="251"/>
      <c r="K14" s="251"/>
      <c r="L14" s="251"/>
    </row>
    <row r="15" spans="1:12" s="74" customFormat="1" ht="12.75">
      <c r="A15" s="82"/>
      <c r="B15" t="s">
        <v>76</v>
      </c>
      <c r="C15"/>
      <c r="D15"/>
      <c r="E15" s="251" t="s">
        <v>77</v>
      </c>
      <c r="F15" s="251"/>
      <c r="G15" s="251"/>
      <c r="H15" s="251"/>
      <c r="I15" s="251"/>
      <c r="J15" s="251"/>
      <c r="K15" s="251"/>
      <c r="L15" s="251"/>
    </row>
    <row r="16" spans="1:12" s="74" customFormat="1" ht="12" customHeight="1">
      <c r="A16" s="82"/>
      <c r="B16"/>
      <c r="C16"/>
      <c r="D16"/>
      <c r="E16" s="158"/>
      <c r="F16" s="158"/>
      <c r="G16" s="158"/>
      <c r="H16" s="158"/>
      <c r="I16" s="158"/>
      <c r="J16" s="158"/>
      <c r="K16" s="158"/>
      <c r="L16" s="158"/>
    </row>
    <row r="17" spans="1:12" s="74" customFormat="1" ht="13.5" customHeight="1">
      <c r="A17" s="82"/>
      <c r="B17" s="252" t="s">
        <v>343</v>
      </c>
      <c r="C17" s="252"/>
      <c r="D17" s="252"/>
      <c r="E17" s="252"/>
      <c r="F17" s="252"/>
      <c r="G17" s="252"/>
      <c r="H17" s="252"/>
      <c r="I17" s="252"/>
      <c r="J17" s="252"/>
      <c r="K17" s="252"/>
      <c r="L17" s="252"/>
    </row>
    <row r="18" ht="6" customHeight="1"/>
    <row r="19" spans="2:12" ht="66.75" customHeight="1">
      <c r="B19" s="252" t="s">
        <v>68</v>
      </c>
      <c r="C19" s="252"/>
      <c r="D19" s="252"/>
      <c r="E19" s="252"/>
      <c r="F19" s="252"/>
      <c r="G19" s="252"/>
      <c r="H19" s="252"/>
      <c r="I19" s="252"/>
      <c r="J19" s="252"/>
      <c r="K19" s="252"/>
      <c r="L19" s="252"/>
    </row>
    <row r="20" ht="6.75" customHeight="1"/>
    <row r="21" spans="2:12" ht="39.75" customHeight="1">
      <c r="B21" s="252" t="s">
        <v>325</v>
      </c>
      <c r="C21" s="252"/>
      <c r="D21" s="252"/>
      <c r="E21" s="252"/>
      <c r="F21" s="252"/>
      <c r="G21" s="252"/>
      <c r="H21" s="252"/>
      <c r="I21" s="252"/>
      <c r="J21" s="252"/>
      <c r="K21" s="252"/>
      <c r="L21" s="252"/>
    </row>
    <row r="22" ht="7.5" customHeight="1"/>
    <row r="23" spans="2:12" ht="12.75">
      <c r="B23" s="100"/>
      <c r="C23" s="100"/>
      <c r="D23" s="100"/>
      <c r="E23" s="100"/>
      <c r="F23" s="100"/>
      <c r="G23" s="100"/>
      <c r="I23" s="164" t="s">
        <v>69</v>
      </c>
      <c r="J23" s="189" t="s">
        <v>391</v>
      </c>
      <c r="K23"/>
      <c r="L23" s="164"/>
    </row>
    <row r="24" spans="2:11" ht="12.75">
      <c r="B24" s="100"/>
      <c r="C24" s="100"/>
      <c r="D24" s="100"/>
      <c r="E24" s="100"/>
      <c r="F24" s="100"/>
      <c r="G24" s="100"/>
      <c r="I24" s="164" t="s">
        <v>70</v>
      </c>
      <c r="J24" s="164" t="s">
        <v>74</v>
      </c>
      <c r="K24" s="164" t="s">
        <v>71</v>
      </c>
    </row>
    <row r="25" spans="2:11" ht="12.75">
      <c r="B25" s="178" t="s">
        <v>303</v>
      </c>
      <c r="C25" s="100"/>
      <c r="D25" s="100"/>
      <c r="E25" s="100"/>
      <c r="F25" s="100"/>
      <c r="G25" s="100"/>
      <c r="I25" s="164" t="s">
        <v>146</v>
      </c>
      <c r="J25" s="164" t="s">
        <v>146</v>
      </c>
      <c r="K25" s="164" t="s">
        <v>146</v>
      </c>
    </row>
    <row r="26" spans="2:11" ht="4.5" customHeight="1">
      <c r="B26" s="178"/>
      <c r="C26" s="100"/>
      <c r="D26" s="100"/>
      <c r="E26" s="100"/>
      <c r="F26" s="100"/>
      <c r="G26" s="100"/>
      <c r="I26" s="100"/>
      <c r="K26" s="100"/>
    </row>
    <row r="27" spans="2:11" ht="4.5" customHeight="1">
      <c r="B27" s="100"/>
      <c r="C27" s="100"/>
      <c r="D27" s="100"/>
      <c r="E27" s="100"/>
      <c r="F27" s="100"/>
      <c r="G27" s="100"/>
      <c r="I27" s="100"/>
      <c r="K27" s="100"/>
    </row>
    <row r="28" spans="2:11" ht="12.75">
      <c r="B28" s="100" t="s">
        <v>72</v>
      </c>
      <c r="C28" s="100"/>
      <c r="D28" s="100"/>
      <c r="E28" s="100"/>
      <c r="F28" s="100"/>
      <c r="G28" s="100"/>
      <c r="I28" s="111">
        <v>845292</v>
      </c>
      <c r="J28" s="179">
        <v>-14943</v>
      </c>
      <c r="K28" s="179">
        <f>I28+J28</f>
        <v>830349</v>
      </c>
    </row>
    <row r="29" spans="2:11" ht="12.75">
      <c r="B29" s="100" t="s">
        <v>292</v>
      </c>
      <c r="C29" s="100"/>
      <c r="D29" s="100"/>
      <c r="E29" s="100"/>
      <c r="F29" s="100"/>
      <c r="G29" s="100"/>
      <c r="I29" s="111">
        <v>0</v>
      </c>
      <c r="J29" s="179">
        <v>14943</v>
      </c>
      <c r="K29" s="179">
        <f>I29+J29</f>
        <v>14943</v>
      </c>
    </row>
    <row r="30" spans="2:12" ht="4.5" customHeight="1" thickBot="1">
      <c r="B30" s="100"/>
      <c r="C30" s="100"/>
      <c r="D30" s="100"/>
      <c r="E30" s="100"/>
      <c r="F30" s="100"/>
      <c r="G30" s="100"/>
      <c r="H30" s="108"/>
      <c r="I30" s="180"/>
      <c r="J30" s="181"/>
      <c r="K30" s="180"/>
      <c r="L30" s="108"/>
    </row>
    <row r="31" spans="2:12" ht="8.25" customHeight="1">
      <c r="B31" s="100"/>
      <c r="C31" s="100"/>
      <c r="D31" s="100"/>
      <c r="E31" s="100"/>
      <c r="F31" s="100"/>
      <c r="G31" s="100"/>
      <c r="H31" s="108"/>
      <c r="I31" s="108"/>
      <c r="J31" s="36"/>
      <c r="K31" s="108"/>
      <c r="L31" s="108"/>
    </row>
    <row r="32" spans="1:4" ht="12.75" customHeight="1">
      <c r="A32" s="57" t="s">
        <v>387</v>
      </c>
      <c r="B32" s="58" t="s">
        <v>123</v>
      </c>
      <c r="C32" s="58"/>
      <c r="D32" s="58"/>
    </row>
    <row r="33" ht="3" customHeight="1"/>
    <row r="34" spans="1:12" s="73" customFormat="1" ht="27.75" customHeight="1">
      <c r="A34" s="64"/>
      <c r="B34" s="249" t="s">
        <v>78</v>
      </c>
      <c r="C34" s="249"/>
      <c r="D34" s="249"/>
      <c r="E34" s="249"/>
      <c r="F34" s="249"/>
      <c r="G34" s="249"/>
      <c r="H34" s="249"/>
      <c r="I34" s="249"/>
      <c r="J34" s="249"/>
      <c r="K34" s="249"/>
      <c r="L34" s="249"/>
    </row>
    <row r="35" ht="4.5" customHeight="1"/>
    <row r="36" spans="1:4" ht="12.75" customHeight="1">
      <c r="A36" s="57" t="s">
        <v>388</v>
      </c>
      <c r="B36" s="58" t="s">
        <v>175</v>
      </c>
      <c r="C36" s="58"/>
      <c r="D36" s="58"/>
    </row>
    <row r="37" ht="3.75" customHeight="1"/>
    <row r="38" spans="1:12" s="105" customFormat="1" ht="27.75" customHeight="1">
      <c r="A38" s="104"/>
      <c r="B38" s="232" t="s">
        <v>236</v>
      </c>
      <c r="C38" s="232"/>
      <c r="D38" s="232"/>
      <c r="E38" s="232"/>
      <c r="F38" s="232"/>
      <c r="G38" s="232"/>
      <c r="H38" s="232"/>
      <c r="I38" s="232"/>
      <c r="J38" s="232"/>
      <c r="K38" s="232"/>
      <c r="L38" s="232"/>
    </row>
    <row r="39" ht="6" customHeight="1"/>
    <row r="40" spans="1:12" s="84" customFormat="1" ht="38.25" customHeight="1">
      <c r="A40" s="60"/>
      <c r="B40" s="84" t="s">
        <v>150</v>
      </c>
      <c r="C40" s="249" t="s">
        <v>39</v>
      </c>
      <c r="D40" s="249"/>
      <c r="E40" s="249"/>
      <c r="F40" s="249"/>
      <c r="G40" s="249"/>
      <c r="H40" s="249"/>
      <c r="I40" s="249"/>
      <c r="J40" s="249"/>
      <c r="K40" s="249"/>
      <c r="L40" s="249"/>
    </row>
    <row r="41" ht="6" customHeight="1"/>
    <row r="42" spans="1:12" s="84" customFormat="1" ht="39" customHeight="1">
      <c r="A42" s="60"/>
      <c r="B42" s="84" t="s">
        <v>151</v>
      </c>
      <c r="C42" s="249" t="s">
        <v>262</v>
      </c>
      <c r="D42" s="249"/>
      <c r="E42" s="249"/>
      <c r="F42" s="249"/>
      <c r="G42" s="249"/>
      <c r="H42" s="249"/>
      <c r="I42" s="249"/>
      <c r="J42" s="249"/>
      <c r="K42" s="249"/>
      <c r="L42" s="249"/>
    </row>
    <row r="43" spans="2:4" ht="6" customHeight="1">
      <c r="B43" s="58"/>
      <c r="C43" s="58"/>
      <c r="D43" s="58"/>
    </row>
    <row r="44" spans="1:12" s="84" customFormat="1" ht="27.75" customHeight="1">
      <c r="A44" s="60"/>
      <c r="B44" s="84" t="s">
        <v>156</v>
      </c>
      <c r="C44" s="249" t="s">
        <v>40</v>
      </c>
      <c r="D44" s="249"/>
      <c r="E44" s="249"/>
      <c r="F44" s="249"/>
      <c r="G44" s="249"/>
      <c r="H44" s="249"/>
      <c r="I44" s="249"/>
      <c r="J44" s="249"/>
      <c r="K44" s="249"/>
      <c r="L44" s="249"/>
    </row>
    <row r="45" ht="5.25" customHeight="1"/>
    <row r="46" spans="1:4" ht="12.75" customHeight="1">
      <c r="A46" s="57" t="s">
        <v>389</v>
      </c>
      <c r="B46" s="58" t="s">
        <v>238</v>
      </c>
      <c r="C46" s="58"/>
      <c r="D46" s="58"/>
    </row>
    <row r="47" ht="3.75" customHeight="1"/>
    <row r="48" spans="2:12" s="74" customFormat="1" ht="27.75" customHeight="1">
      <c r="B48" s="249" t="s">
        <v>121</v>
      </c>
      <c r="C48" s="249"/>
      <c r="D48" s="249"/>
      <c r="E48" s="249"/>
      <c r="F48" s="249"/>
      <c r="G48" s="249"/>
      <c r="H48" s="249"/>
      <c r="I48" s="249"/>
      <c r="J48" s="249"/>
      <c r="K48" s="249"/>
      <c r="L48" s="249"/>
    </row>
    <row r="49" ht="3" customHeight="1"/>
    <row r="50" spans="1:4" ht="12.75" customHeight="1">
      <c r="A50" s="57" t="s">
        <v>390</v>
      </c>
      <c r="B50" s="58" t="s">
        <v>344</v>
      </c>
      <c r="C50" s="58"/>
      <c r="D50" s="58"/>
    </row>
    <row r="51" spans="2:4" ht="4.5" customHeight="1">
      <c r="B51" s="58"/>
      <c r="C51" s="58"/>
      <c r="D51" s="58"/>
    </row>
    <row r="52" spans="2:12" ht="39" customHeight="1">
      <c r="B52" s="249" t="s">
        <v>365</v>
      </c>
      <c r="C52" s="249"/>
      <c r="D52" s="249"/>
      <c r="E52" s="249"/>
      <c r="F52" s="249"/>
      <c r="G52" s="249"/>
      <c r="H52" s="249"/>
      <c r="I52" s="249"/>
      <c r="J52" s="249"/>
      <c r="K52" s="249"/>
      <c r="L52" s="249"/>
    </row>
    <row r="53" spans="2:4" ht="6.75" customHeight="1">
      <c r="B53" s="58"/>
      <c r="C53" s="58"/>
      <c r="D53" s="58"/>
    </row>
    <row r="54" spans="3:4" ht="12.75">
      <c r="C54" s="93" t="s">
        <v>136</v>
      </c>
      <c r="D54" s="58"/>
    </row>
    <row r="55" spans="6:12" s="100" customFormat="1" ht="12.75" customHeight="1">
      <c r="F55" s="107"/>
      <c r="G55" s="107"/>
      <c r="H55" s="107"/>
      <c r="I55" s="256" t="str">
        <f>Income!F16</f>
        <v>FOURTH QUARTER</v>
      </c>
      <c r="J55" s="256"/>
      <c r="K55" s="254" t="str">
        <f>Income!J16</f>
        <v>CUMULATIVE 12 MONTHS</v>
      </c>
      <c r="L55" s="255"/>
    </row>
    <row r="56" spans="6:12" s="100" customFormat="1" ht="12.75" customHeight="1">
      <c r="F56" s="108"/>
      <c r="G56" s="108"/>
      <c r="H56" s="108"/>
      <c r="I56" s="109">
        <f>Income!F18</f>
        <v>39447</v>
      </c>
      <c r="J56" s="109">
        <f>Income!H18</f>
        <v>39082</v>
      </c>
      <c r="K56" s="109">
        <f>+I56</f>
        <v>39447</v>
      </c>
      <c r="L56" s="109">
        <f>+J56</f>
        <v>39082</v>
      </c>
    </row>
    <row r="57" spans="6:12" s="100" customFormat="1" ht="3.75" customHeight="1">
      <c r="F57" s="108"/>
      <c r="G57" s="108"/>
      <c r="H57" s="108"/>
      <c r="I57" s="107"/>
      <c r="J57" s="107"/>
      <c r="K57" s="107"/>
      <c r="L57" s="107"/>
    </row>
    <row r="58" spans="6:12" s="100" customFormat="1" ht="12" customHeight="1">
      <c r="F58" s="108"/>
      <c r="G58" s="108"/>
      <c r="H58" s="108"/>
      <c r="I58" s="110" t="s">
        <v>146</v>
      </c>
      <c r="J58" s="110" t="s">
        <v>146</v>
      </c>
      <c r="K58" s="110" t="s">
        <v>146</v>
      </c>
      <c r="L58" s="110" t="s">
        <v>146</v>
      </c>
    </row>
    <row r="59" spans="6:12" s="100" customFormat="1" ht="3.75" customHeight="1">
      <c r="F59" s="108"/>
      <c r="G59" s="108"/>
      <c r="H59" s="108"/>
      <c r="I59" s="110"/>
      <c r="J59" s="110"/>
      <c r="K59" s="110"/>
      <c r="L59" s="110"/>
    </row>
    <row r="60" spans="3:12" s="100" customFormat="1" ht="3.75" customHeight="1">
      <c r="C60" s="174"/>
      <c r="F60" s="108"/>
      <c r="G60" s="108"/>
      <c r="H60" s="108"/>
      <c r="I60" s="175"/>
      <c r="J60" s="110"/>
      <c r="K60" s="110"/>
      <c r="L60" s="110"/>
    </row>
    <row r="61" spans="6:12" s="100" customFormat="1" ht="3.75" customHeight="1">
      <c r="F61" s="108"/>
      <c r="G61" s="108"/>
      <c r="H61" s="108"/>
      <c r="I61" s="175"/>
      <c r="J61" s="110"/>
      <c r="K61" s="110"/>
      <c r="L61" s="110"/>
    </row>
    <row r="62" spans="3:12" s="100" customFormat="1" ht="12.75" customHeight="1">
      <c r="C62" s="172" t="s">
        <v>411</v>
      </c>
      <c r="F62" s="108"/>
      <c r="G62" s="108"/>
      <c r="H62" s="108"/>
      <c r="I62" s="175"/>
      <c r="J62" s="110"/>
      <c r="K62" s="110"/>
      <c r="L62" s="110"/>
    </row>
    <row r="63" spans="3:12" s="100" customFormat="1" ht="12.75" customHeight="1">
      <c r="C63" s="213" t="s">
        <v>102</v>
      </c>
      <c r="D63" s="100" t="s">
        <v>380</v>
      </c>
      <c r="F63" s="108"/>
      <c r="G63" s="108"/>
      <c r="H63" s="108"/>
      <c r="I63" s="223">
        <v>-21568</v>
      </c>
      <c r="J63" s="218">
        <v>-79947</v>
      </c>
      <c r="K63" s="218">
        <v>-21568</v>
      </c>
      <c r="L63" s="214">
        <v>-79947</v>
      </c>
    </row>
    <row r="64" spans="3:12" s="100" customFormat="1" ht="12.75" customHeight="1">
      <c r="C64" s="213" t="s">
        <v>102</v>
      </c>
      <c r="D64" s="100" t="s">
        <v>381</v>
      </c>
      <c r="F64" s="108"/>
      <c r="G64" s="108"/>
      <c r="H64" s="108"/>
      <c r="I64" s="220">
        <v>4312</v>
      </c>
      <c r="J64" s="217">
        <v>-38515</v>
      </c>
      <c r="K64" s="217">
        <v>2647</v>
      </c>
      <c r="L64" s="215">
        <v>-38515</v>
      </c>
    </row>
    <row r="65" spans="3:12" s="100" customFormat="1" ht="12.75" customHeight="1">
      <c r="C65" s="213" t="s">
        <v>102</v>
      </c>
      <c r="D65" s="100" t="s">
        <v>382</v>
      </c>
      <c r="F65" s="108"/>
      <c r="G65" s="108"/>
      <c r="H65" s="108"/>
      <c r="I65" s="221">
        <v>0</v>
      </c>
      <c r="J65" s="219">
        <v>-3918</v>
      </c>
      <c r="K65" s="212">
        <v>0</v>
      </c>
      <c r="L65" s="216">
        <v>-3918</v>
      </c>
    </row>
    <row r="66" spans="6:12" s="100" customFormat="1" ht="17.25" customHeight="1">
      <c r="F66" s="108"/>
      <c r="G66" s="108"/>
      <c r="H66" s="108"/>
      <c r="I66" s="173">
        <f>SUM(I63:I65)</f>
        <v>-17256</v>
      </c>
      <c r="J66" s="173">
        <f>SUM(J63:J65)</f>
        <v>-122380</v>
      </c>
      <c r="K66" s="173">
        <f>SUM(K63:K65)</f>
        <v>-18921</v>
      </c>
      <c r="L66" s="173">
        <f>SUM(L63:L65)</f>
        <v>-122380</v>
      </c>
    </row>
    <row r="67" spans="1:12" s="100" customFormat="1" ht="12.75" customHeight="1">
      <c r="A67" s="106"/>
      <c r="C67" s="111" t="s">
        <v>304</v>
      </c>
      <c r="I67" s="154">
        <v>6314</v>
      </c>
      <c r="J67" s="154">
        <v>-20046</v>
      </c>
      <c r="K67" s="154">
        <v>12180</v>
      </c>
      <c r="L67" s="112">
        <v>-15187</v>
      </c>
    </row>
    <row r="68" spans="1:12" s="100" customFormat="1" ht="12.75" customHeight="1">
      <c r="A68" s="106"/>
      <c r="C68" s="111" t="s">
        <v>379</v>
      </c>
      <c r="I68" s="154">
        <v>0</v>
      </c>
      <c r="J68" s="154">
        <v>8214</v>
      </c>
      <c r="K68" s="154">
        <v>0</v>
      </c>
      <c r="L68" s="112">
        <v>6217</v>
      </c>
    </row>
    <row r="69" spans="1:12" s="100" customFormat="1" ht="12.75" customHeight="1">
      <c r="A69" s="106"/>
      <c r="C69" s="172" t="s">
        <v>374</v>
      </c>
      <c r="I69" s="154">
        <v>2878</v>
      </c>
      <c r="J69" s="154">
        <f>210</f>
        <v>210</v>
      </c>
      <c r="K69" s="154">
        <v>1854</v>
      </c>
      <c r="L69" s="112">
        <f>19922</f>
        <v>19922</v>
      </c>
    </row>
    <row r="70" spans="1:11" s="100" customFormat="1" ht="12.75" customHeight="1">
      <c r="A70" s="106"/>
      <c r="C70" s="111" t="s">
        <v>321</v>
      </c>
      <c r="I70" s="155"/>
      <c r="J70" s="155"/>
      <c r="K70" s="155"/>
    </row>
    <row r="71" spans="1:12" s="100" customFormat="1" ht="12.75" customHeight="1">
      <c r="A71" s="106"/>
      <c r="C71" s="111"/>
      <c r="D71" s="100" t="s">
        <v>281</v>
      </c>
      <c r="I71" s="154">
        <v>366</v>
      </c>
      <c r="J71" s="154">
        <v>-398</v>
      </c>
      <c r="K71" s="154">
        <v>-343</v>
      </c>
      <c r="L71" s="112">
        <f>5752+23751</f>
        <v>29503</v>
      </c>
    </row>
    <row r="72" spans="1:12" s="100" customFormat="1" ht="12.75" customHeight="1">
      <c r="A72" s="106"/>
      <c r="C72" s="111" t="s">
        <v>328</v>
      </c>
      <c r="I72" s="154">
        <v>0</v>
      </c>
      <c r="J72" s="154">
        <v>-90</v>
      </c>
      <c r="K72" s="154">
        <v>0</v>
      </c>
      <c r="L72" s="112">
        <v>-5646</v>
      </c>
    </row>
    <row r="73" spans="1:12" s="100" customFormat="1" ht="12.75" customHeight="1">
      <c r="A73" s="106"/>
      <c r="C73" s="111" t="s">
        <v>103</v>
      </c>
      <c r="I73" s="154">
        <v>0</v>
      </c>
      <c r="J73" s="154">
        <v>-1388</v>
      </c>
      <c r="K73" s="154">
        <v>-366</v>
      </c>
      <c r="L73" s="112">
        <v>-1388</v>
      </c>
    </row>
    <row r="74" spans="3:12" s="100" customFormat="1" ht="11.25">
      <c r="C74" s="172" t="s">
        <v>376</v>
      </c>
      <c r="F74" s="108"/>
      <c r="G74" s="108"/>
      <c r="H74" s="108"/>
      <c r="I74" s="173">
        <v>0</v>
      </c>
      <c r="J74" s="173">
        <v>6028</v>
      </c>
      <c r="K74" s="173">
        <v>0</v>
      </c>
      <c r="L74" s="173">
        <v>6028</v>
      </c>
    </row>
    <row r="75" spans="1:12" s="100" customFormat="1" ht="12.75" customHeight="1">
      <c r="A75" s="106"/>
      <c r="C75" s="111" t="s">
        <v>99</v>
      </c>
      <c r="I75" s="154">
        <v>0</v>
      </c>
      <c r="J75" s="154">
        <v>-9438</v>
      </c>
      <c r="K75" s="154">
        <v>-2659</v>
      </c>
      <c r="L75" s="112">
        <v>-9438</v>
      </c>
    </row>
    <row r="76" spans="1:12" s="100" customFormat="1" ht="12.75" customHeight="1">
      <c r="A76" s="106"/>
      <c r="C76" s="111" t="s">
        <v>377</v>
      </c>
      <c r="I76" s="154"/>
      <c r="J76" s="154"/>
      <c r="K76" s="154"/>
      <c r="L76" s="112"/>
    </row>
    <row r="77" spans="1:12" s="100" customFormat="1" ht="12.75" customHeight="1">
      <c r="A77" s="106"/>
      <c r="C77" s="111"/>
      <c r="D77" s="100" t="s">
        <v>378</v>
      </c>
      <c r="I77" s="154">
        <v>0</v>
      </c>
      <c r="J77" s="154">
        <v>7288</v>
      </c>
      <c r="K77" s="154">
        <v>0</v>
      </c>
      <c r="L77" s="112">
        <v>7288</v>
      </c>
    </row>
    <row r="78" spans="1:3" s="100" customFormat="1" ht="12.75" customHeight="1">
      <c r="A78" s="106"/>
      <c r="C78" s="111" t="s">
        <v>322</v>
      </c>
    </row>
    <row r="79" spans="1:12" s="100" customFormat="1" ht="12.75" customHeight="1">
      <c r="A79" s="106"/>
      <c r="C79" s="111"/>
      <c r="D79" s="100" t="s">
        <v>323</v>
      </c>
      <c r="I79" s="154">
        <v>-6155</v>
      </c>
      <c r="J79" s="154">
        <v>0</v>
      </c>
      <c r="K79" s="154">
        <v>12909</v>
      </c>
      <c r="L79" s="112">
        <v>0</v>
      </c>
    </row>
    <row r="80" spans="1:12" s="100" customFormat="1" ht="12.75" customHeight="1">
      <c r="A80" s="106"/>
      <c r="C80" s="172" t="s">
        <v>330</v>
      </c>
      <c r="I80" s="154"/>
      <c r="J80" s="154"/>
      <c r="K80" s="154"/>
      <c r="L80" s="112"/>
    </row>
    <row r="81" spans="1:12" s="100" customFormat="1" ht="12.75" customHeight="1">
      <c r="A81" s="106"/>
      <c r="C81" s="172"/>
      <c r="D81" s="100" t="s">
        <v>313</v>
      </c>
      <c r="I81" s="154">
        <v>1142</v>
      </c>
      <c r="J81" s="154">
        <f>-79367-48</f>
        <v>-79415</v>
      </c>
      <c r="K81" s="154">
        <f>-318-53</f>
        <v>-371</v>
      </c>
      <c r="L81" s="112">
        <f>-80514-93</f>
        <v>-80607</v>
      </c>
    </row>
    <row r="82" spans="1:11" s="100" customFormat="1" ht="12.75" customHeight="1">
      <c r="A82" s="106"/>
      <c r="C82" s="172" t="s">
        <v>330</v>
      </c>
      <c r="I82" s="155"/>
      <c r="K82" s="155"/>
    </row>
    <row r="83" spans="1:12" s="100" customFormat="1" ht="12.75" customHeight="1">
      <c r="A83" s="106"/>
      <c r="C83" s="166"/>
      <c r="D83" s="100" t="s">
        <v>375</v>
      </c>
      <c r="I83" s="154">
        <v>4960</v>
      </c>
      <c r="J83" s="154">
        <v>-14885</v>
      </c>
      <c r="K83" s="154">
        <v>7052</v>
      </c>
      <c r="L83" s="112">
        <v>-12976</v>
      </c>
    </row>
    <row r="84" spans="1:11" s="100" customFormat="1" ht="3.75" customHeight="1">
      <c r="A84" s="106"/>
      <c r="I84" s="155"/>
      <c r="J84" s="155"/>
      <c r="K84" s="155"/>
    </row>
    <row r="85" spans="1:12" s="100" customFormat="1" ht="12.75" customHeight="1" thickBot="1">
      <c r="A85" s="106"/>
      <c r="I85" s="156">
        <f>SUM(I66:I83)</f>
        <v>-7751</v>
      </c>
      <c r="J85" s="156">
        <f>SUM(J66:J83)</f>
        <v>-226300</v>
      </c>
      <c r="K85" s="156">
        <f>SUM(K66:K83)</f>
        <v>11335</v>
      </c>
      <c r="L85" s="156">
        <f>SUM(L66:L83)</f>
        <v>-178664</v>
      </c>
    </row>
    <row r="86" spans="9:15" ht="6" customHeight="1">
      <c r="I86" s="15"/>
      <c r="J86" s="115"/>
      <c r="K86" s="15"/>
      <c r="L86" s="15"/>
      <c r="M86" s="15"/>
      <c r="N86" s="52"/>
      <c r="O86" s="52"/>
    </row>
    <row r="87" spans="1:12" s="61" customFormat="1" ht="3" customHeight="1">
      <c r="A87" s="60"/>
      <c r="B87" s="140"/>
      <c r="C87" s="48"/>
      <c r="D87" s="48"/>
      <c r="E87" s="48"/>
      <c r="F87" s="48"/>
      <c r="G87" s="48"/>
      <c r="H87" s="48"/>
      <c r="I87" s="48"/>
      <c r="J87" s="48"/>
      <c r="K87" s="48"/>
      <c r="L87" s="48"/>
    </row>
    <row r="88" spans="1:12" ht="12.75" customHeight="1">
      <c r="A88" s="57" t="s">
        <v>392</v>
      </c>
      <c r="B88" s="58" t="s">
        <v>158</v>
      </c>
      <c r="C88" s="58"/>
      <c r="D88" s="58"/>
      <c r="I88" s="52"/>
      <c r="K88" s="52"/>
      <c r="L88" s="52"/>
    </row>
    <row r="89" ht="6" customHeight="1"/>
    <row r="90" spans="1:12" s="84" customFormat="1" ht="39" customHeight="1">
      <c r="A90" s="60"/>
      <c r="B90" s="249" t="s">
        <v>366</v>
      </c>
      <c r="C90" s="249"/>
      <c r="D90" s="249"/>
      <c r="E90" s="249"/>
      <c r="F90" s="249"/>
      <c r="G90" s="249"/>
      <c r="H90" s="249"/>
      <c r="I90" s="249"/>
      <c r="J90" s="249"/>
      <c r="K90" s="249"/>
      <c r="L90" s="249"/>
    </row>
    <row r="91" ht="5.25" customHeight="1"/>
    <row r="92" spans="1:4" ht="12.75" customHeight="1">
      <c r="A92" s="57" t="s">
        <v>393</v>
      </c>
      <c r="B92" s="58" t="s">
        <v>200</v>
      </c>
      <c r="C92" s="58"/>
      <c r="D92" s="58"/>
    </row>
    <row r="93" spans="2:4" ht="1.5" customHeight="1">
      <c r="B93" s="58"/>
      <c r="C93" s="58"/>
      <c r="D93" s="58"/>
    </row>
    <row r="94" spans="1:13" s="73" customFormat="1" ht="28.5" customHeight="1">
      <c r="A94" s="92"/>
      <c r="B94" s="257" t="s">
        <v>394</v>
      </c>
      <c r="C94" s="257"/>
      <c r="D94" s="257"/>
      <c r="E94" s="257"/>
      <c r="F94" s="257"/>
      <c r="G94" s="257"/>
      <c r="H94" s="257"/>
      <c r="I94" s="257"/>
      <c r="J94" s="257"/>
      <c r="K94" s="257"/>
      <c r="L94" s="257"/>
      <c r="M94"/>
    </row>
    <row r="95" spans="2:4" ht="6" customHeight="1">
      <c r="B95" s="58"/>
      <c r="C95" s="58"/>
      <c r="D95" s="58"/>
    </row>
    <row r="96" spans="1:2" ht="12.75" customHeight="1">
      <c r="A96" s="57" t="s">
        <v>395</v>
      </c>
      <c r="B96" s="58" t="s">
        <v>198</v>
      </c>
    </row>
    <row r="97" ht="6" customHeight="1">
      <c r="B97" s="58"/>
    </row>
    <row r="98" spans="1:12" s="73" customFormat="1" ht="13.5" customHeight="1">
      <c r="A98" s="64"/>
      <c r="B98" s="249" t="s">
        <v>367</v>
      </c>
      <c r="C98" s="249"/>
      <c r="D98" s="249"/>
      <c r="E98" s="249"/>
      <c r="F98" s="249"/>
      <c r="G98" s="249"/>
      <c r="H98" s="249"/>
      <c r="I98" s="249"/>
      <c r="J98" s="249"/>
      <c r="K98" s="249"/>
      <c r="L98" s="249"/>
    </row>
    <row r="99" ht="2.25" customHeight="1"/>
    <row r="100" spans="8:12" s="113" customFormat="1" ht="12.75" customHeight="1">
      <c r="H100" s="113" t="s">
        <v>349</v>
      </c>
      <c r="I100" s="113" t="s">
        <v>217</v>
      </c>
      <c r="K100" s="113" t="s">
        <v>218</v>
      </c>
      <c r="L100" s="113" t="s">
        <v>219</v>
      </c>
    </row>
    <row r="101" spans="6:13" s="113" customFormat="1" ht="12.75" customHeight="1">
      <c r="F101" s="113" t="s">
        <v>126</v>
      </c>
      <c r="G101" s="113" t="s">
        <v>197</v>
      </c>
      <c r="H101" s="113" t="s">
        <v>220</v>
      </c>
      <c r="I101" s="113" t="s">
        <v>221</v>
      </c>
      <c r="J101" s="113" t="s">
        <v>199</v>
      </c>
      <c r="K101" s="113" t="s">
        <v>222</v>
      </c>
      <c r="L101" s="113" t="s">
        <v>231</v>
      </c>
      <c r="M101" s="113" t="s">
        <v>163</v>
      </c>
    </row>
    <row r="102" spans="2:13" s="113" customFormat="1" ht="12.75" customHeight="1">
      <c r="B102" s="114" t="s">
        <v>223</v>
      </c>
      <c r="F102" s="113" t="s">
        <v>146</v>
      </c>
      <c r="G102" s="113" t="s">
        <v>146</v>
      </c>
      <c r="H102" s="113" t="s">
        <v>146</v>
      </c>
      <c r="I102" s="113" t="s">
        <v>146</v>
      </c>
      <c r="J102" s="113" t="s">
        <v>146</v>
      </c>
      <c r="K102" s="113" t="s">
        <v>146</v>
      </c>
      <c r="L102" s="113" t="s">
        <v>146</v>
      </c>
      <c r="M102" s="113" t="s">
        <v>146</v>
      </c>
    </row>
    <row r="103" spans="2:22" s="115" customFormat="1" ht="6.75" customHeight="1">
      <c r="B103" s="116"/>
      <c r="F103" s="117"/>
      <c r="G103" s="117"/>
      <c r="H103" s="117"/>
      <c r="I103" s="117"/>
      <c r="J103" s="117"/>
      <c r="K103" s="117"/>
      <c r="L103" s="118"/>
      <c r="M103" s="117"/>
      <c r="N103" s="117"/>
      <c r="P103" s="117"/>
      <c r="R103" s="117"/>
      <c r="T103" s="117"/>
      <c r="V103" s="117"/>
    </row>
    <row r="104" spans="2:22" s="115" customFormat="1" ht="12.75" customHeight="1">
      <c r="B104" s="116" t="s">
        <v>246</v>
      </c>
      <c r="C104" s="116"/>
      <c r="D104" s="116"/>
      <c r="F104" s="117">
        <v>751985</v>
      </c>
      <c r="G104" s="117">
        <v>239958</v>
      </c>
      <c r="H104" s="117">
        <v>133439</v>
      </c>
      <c r="I104" s="117">
        <v>188404</v>
      </c>
      <c r="J104" s="117">
        <v>27447</v>
      </c>
      <c r="K104" s="117">
        <v>34453</v>
      </c>
      <c r="L104" s="118">
        <v>8846</v>
      </c>
      <c r="M104" s="117">
        <f>SUM(F104:L104)</f>
        <v>1384532</v>
      </c>
      <c r="N104" s="117"/>
      <c r="P104" s="117"/>
      <c r="R104" s="117"/>
      <c r="T104" s="117"/>
      <c r="V104" s="117"/>
    </row>
    <row r="105" spans="2:22" s="115" customFormat="1" ht="12.75" customHeight="1">
      <c r="B105" s="116" t="s">
        <v>247</v>
      </c>
      <c r="C105" s="116"/>
      <c r="D105" s="116"/>
      <c r="F105" s="117">
        <v>0</v>
      </c>
      <c r="G105" s="117">
        <v>-236</v>
      </c>
      <c r="H105" s="117">
        <v>0</v>
      </c>
      <c r="I105" s="117">
        <v>-2630</v>
      </c>
      <c r="J105" s="117">
        <v>-1499</v>
      </c>
      <c r="K105" s="117">
        <v>-1044</v>
      </c>
      <c r="L105" s="118">
        <v>-5820</v>
      </c>
      <c r="M105" s="117">
        <f>SUM(F105:L105)</f>
        <v>-11229</v>
      </c>
      <c r="N105" s="117"/>
      <c r="P105" s="117"/>
      <c r="R105" s="117"/>
      <c r="T105" s="117"/>
      <c r="V105" s="117"/>
    </row>
    <row r="106" spans="2:22" s="115" customFormat="1" ht="3.75" customHeight="1">
      <c r="B106" s="116"/>
      <c r="F106" s="117"/>
      <c r="G106" s="117"/>
      <c r="H106" s="117"/>
      <c r="I106" s="117"/>
      <c r="J106" s="117"/>
      <c r="K106" s="117"/>
      <c r="L106" s="118"/>
      <c r="M106" s="117"/>
      <c r="N106" s="117"/>
      <c r="P106" s="117"/>
      <c r="R106" s="117"/>
      <c r="T106" s="117"/>
      <c r="V106" s="117"/>
    </row>
    <row r="107" spans="2:22" s="115" customFormat="1" ht="3.75" customHeight="1">
      <c r="B107" s="116"/>
      <c r="F107" s="119"/>
      <c r="G107" s="119"/>
      <c r="H107" s="119"/>
      <c r="I107" s="119"/>
      <c r="J107" s="119"/>
      <c r="K107" s="119"/>
      <c r="L107" s="120"/>
      <c r="M107" s="119"/>
      <c r="N107" s="117"/>
      <c r="P107" s="117"/>
      <c r="R107" s="117"/>
      <c r="T107" s="117"/>
      <c r="V107" s="117"/>
    </row>
    <row r="108" spans="2:20" s="115" customFormat="1" ht="12.75" customHeight="1">
      <c r="B108" s="116" t="s">
        <v>240</v>
      </c>
      <c r="F108" s="115">
        <f aca="true" t="shared" si="0" ref="F108:L108">SUM(F104:F107)</f>
        <v>751985</v>
      </c>
      <c r="G108" s="115">
        <f t="shared" si="0"/>
        <v>239722</v>
      </c>
      <c r="H108" s="115">
        <f t="shared" si="0"/>
        <v>133439</v>
      </c>
      <c r="I108" s="115">
        <f t="shared" si="0"/>
        <v>185774</v>
      </c>
      <c r="J108" s="115">
        <f t="shared" si="0"/>
        <v>25948</v>
      </c>
      <c r="K108" s="115">
        <f t="shared" si="0"/>
        <v>33409</v>
      </c>
      <c r="L108" s="118">
        <f t="shared" si="0"/>
        <v>3026</v>
      </c>
      <c r="M108" s="115">
        <f>SUM(M104:M107)</f>
        <v>1373303</v>
      </c>
      <c r="T108" s="117"/>
    </row>
    <row r="109" spans="6:20" s="115" customFormat="1" ht="3.75" customHeight="1" thickBot="1">
      <c r="F109" s="121"/>
      <c r="G109" s="121"/>
      <c r="H109" s="121"/>
      <c r="I109" s="121"/>
      <c r="J109" s="121"/>
      <c r="K109" s="121"/>
      <c r="L109" s="122"/>
      <c r="T109" s="117"/>
    </row>
    <row r="110" spans="12:20" s="115" customFormat="1" ht="2.25" customHeight="1">
      <c r="L110" s="118"/>
      <c r="T110" s="117"/>
    </row>
    <row r="111" spans="2:20" s="115" customFormat="1" ht="12.75" customHeight="1">
      <c r="B111" s="116" t="s">
        <v>265</v>
      </c>
      <c r="M111" s="115">
        <v>-595072</v>
      </c>
      <c r="S111" s="118"/>
      <c r="T111" s="117"/>
    </row>
    <row r="112" spans="19:20" s="15" customFormat="1" ht="3.75" customHeight="1">
      <c r="S112" s="123"/>
      <c r="T112" s="124"/>
    </row>
    <row r="113" spans="13:20" s="15" customFormat="1" ht="2.25" customHeight="1">
      <c r="M113" s="8"/>
      <c r="S113" s="123"/>
      <c r="T113" s="124"/>
    </row>
    <row r="114" spans="13:20" s="115" customFormat="1" ht="12.75" customHeight="1">
      <c r="M114" s="115">
        <f>SUM(M108:M111)</f>
        <v>778231</v>
      </c>
      <c r="S114" s="118"/>
      <c r="T114" s="117"/>
    </row>
    <row r="115" spans="13:20" s="15" customFormat="1" ht="2.25" customHeight="1" thickBot="1">
      <c r="M115" s="17"/>
      <c r="S115" s="123"/>
      <c r="T115" s="124"/>
    </row>
    <row r="116" spans="2:20" s="115" customFormat="1" ht="12.75" customHeight="1">
      <c r="B116" s="114" t="s">
        <v>224</v>
      </c>
      <c r="S116" s="118"/>
      <c r="T116" s="117"/>
    </row>
    <row r="117" spans="2:20" s="115" customFormat="1" ht="12.75" customHeight="1">
      <c r="B117" s="116" t="s">
        <v>245</v>
      </c>
      <c r="C117" s="116"/>
      <c r="D117" s="116"/>
      <c r="F117" s="115">
        <v>14438</v>
      </c>
      <c r="G117" s="115">
        <v>39051</v>
      </c>
      <c r="H117" s="115">
        <v>3782</v>
      </c>
      <c r="I117" s="115">
        <v>7334</v>
      </c>
      <c r="J117" s="115">
        <v>8042</v>
      </c>
      <c r="K117" s="115">
        <v>487</v>
      </c>
      <c r="L117" s="118">
        <v>-20310</v>
      </c>
      <c r="M117" s="115">
        <f>SUM(F117:L117)</f>
        <v>52824</v>
      </c>
      <c r="T117" s="117"/>
    </row>
    <row r="118" spans="2:20" s="115" customFormat="1" ht="12.75" customHeight="1">
      <c r="B118" s="116" t="s">
        <v>211</v>
      </c>
      <c r="F118" s="115">
        <v>488</v>
      </c>
      <c r="G118" s="115">
        <v>1592</v>
      </c>
      <c r="H118" s="115">
        <v>477</v>
      </c>
      <c r="I118" s="115">
        <v>7450</v>
      </c>
      <c r="J118" s="115">
        <v>515</v>
      </c>
      <c r="K118" s="115">
        <v>0</v>
      </c>
      <c r="L118" s="118">
        <v>15456</v>
      </c>
      <c r="M118" s="115">
        <f>SUM(F118:L118)</f>
        <v>25978</v>
      </c>
      <c r="T118" s="117"/>
    </row>
    <row r="119" spans="2:20" s="115" customFormat="1" ht="12.75" customHeight="1">
      <c r="B119" s="116" t="s">
        <v>136</v>
      </c>
      <c r="F119" s="115">
        <v>-10040</v>
      </c>
      <c r="G119" s="115">
        <v>3907</v>
      </c>
      <c r="H119" s="115">
        <v>881</v>
      </c>
      <c r="I119" s="115">
        <v>435</v>
      </c>
      <c r="J119" s="115">
        <v>8716</v>
      </c>
      <c r="K119" s="115">
        <v>0</v>
      </c>
      <c r="L119" s="118">
        <v>7436</v>
      </c>
      <c r="M119" s="115">
        <f>SUM(F119:L119)</f>
        <v>11335</v>
      </c>
      <c r="T119" s="117"/>
    </row>
    <row r="120" spans="2:20" s="115" customFormat="1" ht="12.75" customHeight="1">
      <c r="B120" s="116" t="s">
        <v>225</v>
      </c>
      <c r="F120" s="115">
        <v>-167</v>
      </c>
      <c r="G120" s="115">
        <v>-1596</v>
      </c>
      <c r="H120" s="115">
        <v>-1129</v>
      </c>
      <c r="I120" s="115">
        <v>0</v>
      </c>
      <c r="J120" s="115">
        <v>0</v>
      </c>
      <c r="K120" s="115">
        <v>-63</v>
      </c>
      <c r="L120" s="118">
        <v>-96503</v>
      </c>
      <c r="M120" s="115">
        <f>SUM(F120:L120)</f>
        <v>-99458</v>
      </c>
      <c r="T120" s="117"/>
    </row>
    <row r="121" spans="2:20" s="115" customFormat="1" ht="12.75" customHeight="1">
      <c r="B121" s="116" t="s">
        <v>227</v>
      </c>
      <c r="L121" s="118"/>
      <c r="T121" s="117"/>
    </row>
    <row r="122" spans="2:20" s="115" customFormat="1" ht="12.75" customHeight="1">
      <c r="B122" s="116" t="s">
        <v>244</v>
      </c>
      <c r="F122" s="126">
        <v>30363</v>
      </c>
      <c r="G122" s="115">
        <v>24</v>
      </c>
      <c r="H122" s="115">
        <v>0</v>
      </c>
      <c r="I122" s="115">
        <v>7443</v>
      </c>
      <c r="J122" s="115">
        <v>168</v>
      </c>
      <c r="K122" s="115">
        <v>19</v>
      </c>
      <c r="L122" s="118">
        <v>-174</v>
      </c>
      <c r="M122" s="115">
        <f>SUM(F122:L122)</f>
        <v>37843</v>
      </c>
      <c r="T122" s="117"/>
    </row>
    <row r="123" spans="2:20" s="115" customFormat="1" ht="3.75" customHeight="1">
      <c r="B123" s="116"/>
      <c r="F123" s="125"/>
      <c r="G123" s="125"/>
      <c r="H123" s="125"/>
      <c r="I123" s="125"/>
      <c r="J123" s="125"/>
      <c r="K123" s="125"/>
      <c r="L123" s="127"/>
      <c r="M123" s="125"/>
      <c r="T123" s="117"/>
    </row>
    <row r="124" spans="2:20" s="115" customFormat="1" ht="12.75" customHeight="1">
      <c r="B124" s="116" t="s">
        <v>127</v>
      </c>
      <c r="T124" s="117"/>
    </row>
    <row r="125" spans="2:20" s="115" customFormat="1" ht="12.75" customHeight="1">
      <c r="B125" s="116" t="s">
        <v>128</v>
      </c>
      <c r="F125" s="134">
        <f aca="true" t="shared" si="1" ref="F125:M125">F117+F118+F119+F120+F122</f>
        <v>35082</v>
      </c>
      <c r="G125" s="134">
        <f t="shared" si="1"/>
        <v>42978</v>
      </c>
      <c r="H125" s="134">
        <f t="shared" si="1"/>
        <v>4011</v>
      </c>
      <c r="I125" s="134">
        <f t="shared" si="1"/>
        <v>22662</v>
      </c>
      <c r="J125" s="134">
        <f t="shared" si="1"/>
        <v>17441</v>
      </c>
      <c r="K125" s="134">
        <f t="shared" si="1"/>
        <v>443</v>
      </c>
      <c r="L125" s="134">
        <f t="shared" si="1"/>
        <v>-94095</v>
      </c>
      <c r="M125" s="134">
        <f t="shared" si="1"/>
        <v>28522</v>
      </c>
      <c r="T125" s="117"/>
    </row>
    <row r="126" spans="6:20" s="115" customFormat="1" ht="3.75" customHeight="1" thickBot="1">
      <c r="F126" s="121"/>
      <c r="G126" s="121"/>
      <c r="H126" s="121"/>
      <c r="I126" s="121"/>
      <c r="J126" s="121"/>
      <c r="K126" s="121"/>
      <c r="L126" s="122"/>
      <c r="M126" s="122"/>
      <c r="T126" s="117"/>
    </row>
    <row r="127" spans="12:20" s="115" customFormat="1" ht="6.75" customHeight="1">
      <c r="L127" s="118"/>
      <c r="T127" s="117"/>
    </row>
    <row r="128" spans="2:13" ht="12.75" customHeight="1">
      <c r="B128" s="21" t="s">
        <v>41</v>
      </c>
      <c r="K128" s="128"/>
      <c r="L128" s="128"/>
      <c r="M128" s="128"/>
    </row>
    <row r="129" spans="11:13" ht="9.75" customHeight="1">
      <c r="K129" s="128"/>
      <c r="L129" s="128"/>
      <c r="M129" s="128"/>
    </row>
    <row r="130" spans="1:4" ht="12.75" customHeight="1">
      <c r="A130" s="57" t="s">
        <v>396</v>
      </c>
      <c r="B130" s="58" t="s">
        <v>137</v>
      </c>
      <c r="C130" s="58"/>
      <c r="D130" s="58"/>
    </row>
    <row r="131" ht="7.5" customHeight="1"/>
    <row r="132" spans="1:12" s="73" customFormat="1" ht="27.75" customHeight="1">
      <c r="A132" s="64"/>
      <c r="B132" s="249" t="s">
        <v>283</v>
      </c>
      <c r="C132" s="249"/>
      <c r="D132" s="249"/>
      <c r="E132" s="249"/>
      <c r="F132" s="249"/>
      <c r="G132" s="249"/>
      <c r="H132" s="249"/>
      <c r="I132" s="249"/>
      <c r="J132" s="249"/>
      <c r="K132" s="249"/>
      <c r="L132" s="249"/>
    </row>
    <row r="134" spans="1:10" ht="12.75" customHeight="1">
      <c r="A134" s="57" t="s">
        <v>397</v>
      </c>
      <c r="B134" s="253" t="s">
        <v>226</v>
      </c>
      <c r="C134" s="253"/>
      <c r="D134" s="253"/>
      <c r="E134" s="253"/>
      <c r="F134" s="253"/>
      <c r="G134" s="253"/>
      <c r="H134" s="253"/>
      <c r="I134" s="253"/>
      <c r="J134" s="253"/>
    </row>
    <row r="135" ht="3.75" customHeight="1"/>
    <row r="136" spans="1:12" s="74" customFormat="1" ht="27" customHeight="1">
      <c r="A136" s="82"/>
      <c r="B136" s="249" t="s">
        <v>368</v>
      </c>
      <c r="C136" s="249"/>
      <c r="D136" s="249"/>
      <c r="E136" s="249"/>
      <c r="F136" s="249"/>
      <c r="G136" s="249"/>
      <c r="H136" s="249"/>
      <c r="I136" s="249"/>
      <c r="J136" s="249"/>
      <c r="K136" s="249"/>
      <c r="L136" s="249"/>
    </row>
    <row r="137" ht="12" customHeight="1"/>
    <row r="138" spans="1:4" ht="12.75" customHeight="1">
      <c r="A138" s="57" t="s">
        <v>398</v>
      </c>
      <c r="B138" s="58" t="s">
        <v>155</v>
      </c>
      <c r="C138" s="58"/>
      <c r="D138" s="58"/>
    </row>
    <row r="139" spans="1:7" ht="3.75" customHeight="1">
      <c r="A139" s="25"/>
      <c r="B139" s="147"/>
      <c r="D139" s="148"/>
      <c r="G139" s="1"/>
    </row>
    <row r="140" ht="3.75" customHeight="1"/>
    <row r="141" spans="2:13" ht="29.25" customHeight="1">
      <c r="B141" s="84" t="s">
        <v>150</v>
      </c>
      <c r="C141" s="252" t="s">
        <v>345</v>
      </c>
      <c r="D141" s="252"/>
      <c r="E141" s="252"/>
      <c r="F141" s="252"/>
      <c r="G141" s="252"/>
      <c r="H141" s="252"/>
      <c r="I141" s="252"/>
      <c r="J141" s="252"/>
      <c r="K141" s="252"/>
      <c r="L141" s="252"/>
      <c r="M141"/>
    </row>
    <row r="142" spans="2:12" ht="10.5" customHeight="1">
      <c r="B142" s="165"/>
      <c r="C142" s="48"/>
      <c r="D142" s="48"/>
      <c r="E142" s="48"/>
      <c r="F142" s="48"/>
      <c r="G142" s="48"/>
      <c r="H142" s="48"/>
      <c r="I142" s="48"/>
      <c r="J142" s="48"/>
      <c r="K142" s="48"/>
      <c r="L142" s="48"/>
    </row>
    <row r="143" spans="2:12" ht="12.75">
      <c r="B143" s="165"/>
      <c r="D143" s="251" t="s">
        <v>79</v>
      </c>
      <c r="E143" s="251"/>
      <c r="F143" s="251"/>
      <c r="G143" s="251"/>
      <c r="H143" s="251"/>
      <c r="I143" s="251"/>
      <c r="J143" s="251"/>
      <c r="K143" s="251"/>
      <c r="L143" s="251"/>
    </row>
    <row r="144" spans="2:12" ht="3" customHeight="1">
      <c r="B144" s="165"/>
      <c r="C144" s="48"/>
      <c r="D144" s="48"/>
      <c r="E144" s="48"/>
      <c r="F144" s="48"/>
      <c r="G144" s="48"/>
      <c r="H144" s="48"/>
      <c r="I144" s="48"/>
      <c r="J144" s="48"/>
      <c r="K144" s="48"/>
      <c r="L144" s="48"/>
    </row>
    <row r="145" spans="2:12" ht="12.75">
      <c r="B145" s="165"/>
      <c r="D145" s="92" t="s">
        <v>102</v>
      </c>
      <c r="E145" t="s">
        <v>80</v>
      </c>
      <c r="F145"/>
      <c r="G145"/>
      <c r="H145"/>
      <c r="I145"/>
      <c r="J145"/>
      <c r="K145"/>
      <c r="L145"/>
    </row>
    <row r="146" spans="2:12" ht="12.75">
      <c r="B146" s="165"/>
      <c r="D146" s="92" t="s">
        <v>102</v>
      </c>
      <c r="E146" t="s">
        <v>81</v>
      </c>
      <c r="F146"/>
      <c r="G146"/>
      <c r="H146"/>
      <c r="I146"/>
      <c r="J146"/>
      <c r="K146"/>
      <c r="L146"/>
    </row>
    <row r="147" spans="2:12" ht="12.75">
      <c r="B147" s="165"/>
      <c r="D147" s="92" t="str">
        <f>D146</f>
        <v>-</v>
      </c>
      <c r="E147" t="s">
        <v>82</v>
      </c>
      <c r="F147"/>
      <c r="G147"/>
      <c r="H147"/>
      <c r="I147"/>
      <c r="J147"/>
      <c r="K147"/>
      <c r="L147"/>
    </row>
    <row r="148" spans="2:12" ht="12.75">
      <c r="B148" s="165"/>
      <c r="D148" s="92" t="str">
        <f>D147</f>
        <v>-</v>
      </c>
      <c r="E148" t="s">
        <v>83</v>
      </c>
      <c r="F148"/>
      <c r="G148"/>
      <c r="H148"/>
      <c r="I148"/>
      <c r="J148"/>
      <c r="K148"/>
      <c r="L148"/>
    </row>
    <row r="149" spans="2:12" ht="12.75">
      <c r="B149" s="165"/>
      <c r="D149" s="92" t="str">
        <f>D148</f>
        <v>-</v>
      </c>
      <c r="E149" t="s">
        <v>84</v>
      </c>
      <c r="F149"/>
      <c r="G149"/>
      <c r="H149"/>
      <c r="I149"/>
      <c r="J149"/>
      <c r="K149"/>
      <c r="L149"/>
    </row>
    <row r="150" spans="2:12" ht="12.75">
      <c r="B150" s="165"/>
      <c r="D150" s="92" t="str">
        <f>D149</f>
        <v>-</v>
      </c>
      <c r="E150" t="s">
        <v>85</v>
      </c>
      <c r="F150"/>
      <c r="G150"/>
      <c r="H150"/>
      <c r="I150"/>
      <c r="J150"/>
      <c r="K150"/>
      <c r="L150"/>
    </row>
    <row r="151" spans="2:12" ht="12.75">
      <c r="B151" s="165"/>
      <c r="D151" s="92" t="str">
        <f>D150</f>
        <v>-</v>
      </c>
      <c r="E151" t="s">
        <v>347</v>
      </c>
      <c r="F151"/>
      <c r="G151"/>
      <c r="H151"/>
      <c r="I151"/>
      <c r="J151"/>
      <c r="K151"/>
      <c r="L151"/>
    </row>
    <row r="152" spans="2:12" ht="16.5" customHeight="1">
      <c r="B152" s="165"/>
      <c r="C152" s="92"/>
      <c r="D152" s="176"/>
      <c r="E152" s="176"/>
      <c r="F152" s="176"/>
      <c r="G152" s="176"/>
      <c r="H152" s="176"/>
      <c r="I152" s="176"/>
      <c r="J152" s="176"/>
      <c r="K152" s="176"/>
      <c r="L152" s="176"/>
    </row>
    <row r="153" spans="2:12" ht="12.75">
      <c r="B153" s="165"/>
      <c r="D153" t="s">
        <v>86</v>
      </c>
      <c r="E153"/>
      <c r="F153"/>
      <c r="G153"/>
      <c r="H153"/>
      <c r="I153"/>
      <c r="J153"/>
      <c r="K153"/>
      <c r="L153"/>
    </row>
    <row r="154" spans="2:12" ht="2.25" customHeight="1">
      <c r="B154" s="165"/>
      <c r="C154" s="48"/>
      <c r="D154" s="48"/>
      <c r="E154" s="48"/>
      <c r="F154" s="48"/>
      <c r="G154" s="48"/>
      <c r="H154" s="48"/>
      <c r="I154" s="48"/>
      <c r="J154" s="48"/>
      <c r="K154" s="48"/>
      <c r="L154" s="48"/>
    </row>
    <row r="155" spans="2:12" ht="12.75">
      <c r="B155" s="165"/>
      <c r="D155" s="92" t="s">
        <v>102</v>
      </c>
      <c r="E155" t="s">
        <v>87</v>
      </c>
      <c r="F155"/>
      <c r="G155"/>
      <c r="H155"/>
      <c r="I155"/>
      <c r="J155"/>
      <c r="K155"/>
      <c r="L155"/>
    </row>
    <row r="156" spans="2:12" ht="12.75">
      <c r="B156" s="165"/>
      <c r="D156" s="92" t="s">
        <v>102</v>
      </c>
      <c r="E156" t="s">
        <v>88</v>
      </c>
      <c r="F156"/>
      <c r="G156"/>
      <c r="H156"/>
      <c r="I156"/>
      <c r="J156"/>
      <c r="K156"/>
      <c r="L156"/>
    </row>
    <row r="157" spans="2:12" ht="12.75">
      <c r="B157" s="165"/>
      <c r="D157" s="92" t="str">
        <f>D156</f>
        <v>-</v>
      </c>
      <c r="E157" t="s">
        <v>89</v>
      </c>
      <c r="F157"/>
      <c r="G157"/>
      <c r="H157"/>
      <c r="I157"/>
      <c r="J157"/>
      <c r="K157"/>
      <c r="L157"/>
    </row>
    <row r="158" spans="2:12" ht="12.75">
      <c r="B158" s="165"/>
      <c r="D158" s="92" t="str">
        <f>D157</f>
        <v>-</v>
      </c>
      <c r="E158" t="s">
        <v>90</v>
      </c>
      <c r="F158"/>
      <c r="G158"/>
      <c r="H158"/>
      <c r="I158"/>
      <c r="J158"/>
      <c r="K158"/>
      <c r="L158"/>
    </row>
    <row r="159" spans="2:12" ht="12.75">
      <c r="B159" s="165"/>
      <c r="D159" s="92" t="str">
        <f>D158</f>
        <v>-</v>
      </c>
      <c r="E159" t="s">
        <v>91</v>
      </c>
      <c r="F159"/>
      <c r="G159"/>
      <c r="H159"/>
      <c r="I159"/>
      <c r="J159"/>
      <c r="K159"/>
      <c r="L159"/>
    </row>
    <row r="160" spans="2:12" ht="12.75">
      <c r="B160" s="165"/>
      <c r="D160" s="92" t="str">
        <f>D159</f>
        <v>-</v>
      </c>
      <c r="E160" t="s">
        <v>92</v>
      </c>
      <c r="F160"/>
      <c r="G160"/>
      <c r="H160"/>
      <c r="I160"/>
      <c r="J160"/>
      <c r="K160"/>
      <c r="L160"/>
    </row>
    <row r="161" spans="2:12" ht="12.75">
      <c r="B161" s="165"/>
      <c r="D161" s="92" t="str">
        <f>D160</f>
        <v>-</v>
      </c>
      <c r="E161" t="s">
        <v>93</v>
      </c>
      <c r="F161"/>
      <c r="G161"/>
      <c r="H161"/>
      <c r="I161"/>
      <c r="J161"/>
      <c r="K161"/>
      <c r="L161"/>
    </row>
    <row r="162" spans="2:12" ht="4.5" customHeight="1">
      <c r="B162" s="165"/>
      <c r="C162" s="48"/>
      <c r="D162" s="48"/>
      <c r="E162" s="48"/>
      <c r="F162" s="48"/>
      <c r="G162" s="48"/>
      <c r="H162" s="48"/>
      <c r="I162" s="48"/>
      <c r="J162" s="48"/>
      <c r="K162" s="48"/>
      <c r="L162" s="48"/>
    </row>
    <row r="163" spans="2:12" ht="9.75" customHeight="1">
      <c r="B163" s="165"/>
      <c r="C163" s="48"/>
      <c r="D163" s="48"/>
      <c r="E163" s="48"/>
      <c r="F163" s="48"/>
      <c r="G163" s="48"/>
      <c r="H163" s="48"/>
      <c r="I163" s="48"/>
      <c r="J163" s="48"/>
      <c r="K163" s="48"/>
      <c r="L163" s="48"/>
    </row>
    <row r="164" spans="2:12" ht="12.75">
      <c r="B164" s="165"/>
      <c r="C164" s="48"/>
      <c r="D164" t="s">
        <v>26</v>
      </c>
      <c r="E164" s="48"/>
      <c r="F164" s="48"/>
      <c r="G164" s="48"/>
      <c r="H164" s="48"/>
      <c r="I164" s="48"/>
      <c r="J164" s="48"/>
      <c r="K164" s="48"/>
      <c r="L164" s="48"/>
    </row>
    <row r="165" spans="2:12" ht="3" customHeight="1">
      <c r="B165" s="165"/>
      <c r="C165" s="48"/>
      <c r="D165" s="48"/>
      <c r="E165" s="48"/>
      <c r="F165" s="48"/>
      <c r="G165" s="48"/>
      <c r="H165" s="48"/>
      <c r="I165" s="48"/>
      <c r="J165" s="48"/>
      <c r="K165" s="48"/>
      <c r="L165" s="48"/>
    </row>
    <row r="166" spans="2:12" ht="12.75">
      <c r="B166" s="165"/>
      <c r="C166" s="48"/>
      <c r="D166" s="92" t="s">
        <v>102</v>
      </c>
      <c r="E166" t="s">
        <v>27</v>
      </c>
      <c r="F166" s="48"/>
      <c r="G166" s="48"/>
      <c r="H166" s="48"/>
      <c r="I166" s="48"/>
      <c r="J166" s="48"/>
      <c r="K166" s="48"/>
      <c r="L166" s="48"/>
    </row>
    <row r="167" spans="2:12" ht="12.75">
      <c r="B167" s="165"/>
      <c r="C167" s="48"/>
      <c r="D167" s="92" t="s">
        <v>102</v>
      </c>
      <c r="E167" t="s">
        <v>28</v>
      </c>
      <c r="F167" s="48"/>
      <c r="G167" s="48"/>
      <c r="H167" s="48"/>
      <c r="I167" s="48"/>
      <c r="J167" s="48"/>
      <c r="K167" s="48"/>
      <c r="L167" s="48"/>
    </row>
    <row r="168" spans="2:12" ht="12.75">
      <c r="B168" s="165"/>
      <c r="C168" s="48"/>
      <c r="D168" s="92" t="str">
        <f>D167</f>
        <v>-</v>
      </c>
      <c r="E168" t="s">
        <v>29</v>
      </c>
      <c r="F168" s="48"/>
      <c r="G168" s="48"/>
      <c r="H168" s="48"/>
      <c r="I168" s="48"/>
      <c r="J168" s="48"/>
      <c r="K168" s="48"/>
      <c r="L168" s="48"/>
    </row>
    <row r="169" spans="2:12" ht="12.75">
      <c r="B169" s="165"/>
      <c r="C169" s="48"/>
      <c r="D169" s="92" t="str">
        <f>D168</f>
        <v>-</v>
      </c>
      <c r="E169" t="s">
        <v>30</v>
      </c>
      <c r="F169" s="48"/>
      <c r="G169" s="48"/>
      <c r="H169" s="48"/>
      <c r="I169" s="48"/>
      <c r="J169" s="48"/>
      <c r="K169" s="48"/>
      <c r="L169" s="48"/>
    </row>
    <row r="170" spans="2:12" ht="12.75">
      <c r="B170" s="165"/>
      <c r="C170" s="48"/>
      <c r="D170" s="92" t="str">
        <f>D169</f>
        <v>-</v>
      </c>
      <c r="E170" t="s">
        <v>31</v>
      </c>
      <c r="F170" s="48"/>
      <c r="G170" s="48"/>
      <c r="H170" s="48"/>
      <c r="I170" s="48"/>
      <c r="J170" s="48"/>
      <c r="K170" s="48"/>
      <c r="L170" s="48"/>
    </row>
    <row r="171" spans="2:12" ht="9.75" customHeight="1">
      <c r="B171" s="165"/>
      <c r="C171" s="48"/>
      <c r="D171" s="48"/>
      <c r="E171" s="48"/>
      <c r="F171" s="48"/>
      <c r="G171" s="48"/>
      <c r="H171" s="48"/>
      <c r="I171" s="48"/>
      <c r="J171" s="48"/>
      <c r="K171" s="48"/>
      <c r="L171" s="48"/>
    </row>
    <row r="172" spans="2:13" ht="66" customHeight="1">
      <c r="B172" s="84" t="s">
        <v>151</v>
      </c>
      <c r="C172" s="250" t="s">
        <v>399</v>
      </c>
      <c r="D172" s="250"/>
      <c r="E172" s="250"/>
      <c r="F172" s="250"/>
      <c r="G172" s="250"/>
      <c r="H172" s="250"/>
      <c r="I172" s="250"/>
      <c r="J172" s="250"/>
      <c r="K172" s="250"/>
      <c r="L172" s="250"/>
      <c r="M172"/>
    </row>
    <row r="173" spans="2:12" ht="12" customHeight="1">
      <c r="B173" s="165"/>
      <c r="C173" s="48"/>
      <c r="D173" s="48"/>
      <c r="E173" s="48"/>
      <c r="F173" s="48"/>
      <c r="G173" s="48"/>
      <c r="H173" s="48"/>
      <c r="I173" s="48"/>
      <c r="J173" s="48"/>
      <c r="K173" s="48"/>
      <c r="L173" s="48"/>
    </row>
    <row r="174" spans="2:12" ht="27.75" customHeight="1">
      <c r="B174" s="249" t="s">
        <v>369</v>
      </c>
      <c r="C174" s="249"/>
      <c r="D174" s="249"/>
      <c r="E174" s="249"/>
      <c r="F174" s="249"/>
      <c r="G174" s="249"/>
      <c r="H174" s="249"/>
      <c r="I174" s="249"/>
      <c r="J174" s="249"/>
      <c r="K174" s="249"/>
      <c r="L174" s="249"/>
    </row>
    <row r="175" spans="2:12" ht="6.75" customHeight="1">
      <c r="B175" s="165"/>
      <c r="C175" s="48"/>
      <c r="D175" s="48"/>
      <c r="E175" s="48"/>
      <c r="F175" s="48"/>
      <c r="G175" s="48"/>
      <c r="H175" s="48"/>
      <c r="I175" s="48"/>
      <c r="J175" s="48"/>
      <c r="K175" s="48"/>
      <c r="L175" s="48"/>
    </row>
    <row r="176" spans="1:12" ht="12.75">
      <c r="A176" s="57" t="s">
        <v>400</v>
      </c>
      <c r="B176" s="58" t="s">
        <v>42</v>
      </c>
      <c r="C176" s="48"/>
      <c r="D176" s="48"/>
      <c r="E176" s="48"/>
      <c r="F176" s="48"/>
      <c r="G176" s="48"/>
      <c r="H176" s="48"/>
      <c r="I176" s="48"/>
      <c r="J176" s="48"/>
      <c r="K176" s="48"/>
      <c r="L176" s="48"/>
    </row>
    <row r="177" spans="2:12" ht="6" customHeight="1">
      <c r="B177" s="165"/>
      <c r="C177" s="48"/>
      <c r="D177" s="48"/>
      <c r="E177" s="48"/>
      <c r="F177" s="48"/>
      <c r="G177" s="48"/>
      <c r="H177" s="48"/>
      <c r="I177" s="48"/>
      <c r="J177" s="48"/>
      <c r="K177" s="48"/>
      <c r="L177" s="48"/>
    </row>
    <row r="178" spans="2:12" ht="27.75" customHeight="1">
      <c r="B178" s="249" t="s">
        <v>346</v>
      </c>
      <c r="C178" s="249"/>
      <c r="D178" s="249"/>
      <c r="E178" s="249"/>
      <c r="F178" s="249"/>
      <c r="G178" s="249"/>
      <c r="H178" s="249"/>
      <c r="I178" s="249"/>
      <c r="J178" s="249"/>
      <c r="K178" s="249"/>
      <c r="L178" s="249"/>
    </row>
    <row r="179" spans="2:12" ht="5.25" customHeight="1">
      <c r="B179" s="165"/>
      <c r="C179" s="48"/>
      <c r="D179" s="48"/>
      <c r="E179" s="48"/>
      <c r="F179" s="48"/>
      <c r="G179" s="48"/>
      <c r="H179" s="48"/>
      <c r="I179" s="48"/>
      <c r="J179" s="48"/>
      <c r="K179" s="48"/>
      <c r="L179" s="48"/>
    </row>
    <row r="180" spans="2:12" ht="12.75">
      <c r="B180" s="250" t="s">
        <v>45</v>
      </c>
      <c r="C180" s="250"/>
      <c r="D180" s="250"/>
      <c r="E180" s="250"/>
      <c r="F180" s="250"/>
      <c r="G180" s="250"/>
      <c r="H180" s="250"/>
      <c r="I180" s="250"/>
      <c r="J180" s="250"/>
      <c r="K180" s="250"/>
      <c r="L180" s="250"/>
    </row>
    <row r="181" spans="2:12" ht="12.75" customHeight="1">
      <c r="B181" s="165"/>
      <c r="C181" s="48"/>
      <c r="D181" s="48"/>
      <c r="E181" s="48"/>
      <c r="F181" s="48"/>
      <c r="G181" s="48"/>
      <c r="H181" s="48"/>
      <c r="I181" s="48"/>
      <c r="J181" s="48"/>
      <c r="K181" s="48"/>
      <c r="L181" s="48"/>
    </row>
    <row r="182" spans="2:12" ht="12.75">
      <c r="B182" s="165"/>
      <c r="C182" s="48"/>
      <c r="D182" s="48"/>
      <c r="E182" s="48"/>
      <c r="F182" s="48"/>
      <c r="L182" s="159" t="s">
        <v>46</v>
      </c>
    </row>
    <row r="183" spans="2:12" ht="12.75">
      <c r="B183" s="165"/>
      <c r="C183" s="48"/>
      <c r="D183" s="48"/>
      <c r="E183" s="48"/>
      <c r="F183" s="48"/>
      <c r="K183" s="48"/>
      <c r="L183" s="197" t="str">
        <f>K58</f>
        <v>RM'000</v>
      </c>
    </row>
    <row r="184" spans="2:12" ht="6" customHeight="1">
      <c r="B184" s="165"/>
      <c r="C184" s="48"/>
      <c r="D184" s="48"/>
      <c r="E184" s="48"/>
      <c r="F184" s="48"/>
      <c r="K184" s="48"/>
      <c r="L184" s="195"/>
    </row>
    <row r="185" spans="2:12" ht="12.75">
      <c r="B185" s="165"/>
      <c r="C185" t="s">
        <v>133</v>
      </c>
      <c r="D185" s="48"/>
      <c r="E185" s="48"/>
      <c r="F185" s="48"/>
      <c r="G185" s="48"/>
      <c r="K185" s="48"/>
      <c r="L185" s="196">
        <v>202557</v>
      </c>
    </row>
    <row r="186" spans="2:12" ht="12.75">
      <c r="B186" s="165"/>
      <c r="C186" t="s">
        <v>308</v>
      </c>
      <c r="D186" s="48"/>
      <c r="E186" s="48"/>
      <c r="F186" s="48"/>
      <c r="G186" s="48"/>
      <c r="K186" s="48"/>
      <c r="L186" s="196">
        <v>866</v>
      </c>
    </row>
    <row r="187" spans="2:12" ht="3" customHeight="1" thickBot="1">
      <c r="B187" s="165"/>
      <c r="C187"/>
      <c r="D187" s="48"/>
      <c r="E187" s="48"/>
      <c r="F187" s="48"/>
      <c r="G187" s="48"/>
      <c r="K187" s="48"/>
      <c r="L187" s="199"/>
    </row>
    <row r="188" spans="2:12" ht="6.75" customHeight="1">
      <c r="B188" s="165"/>
      <c r="C188" s="48"/>
      <c r="D188" s="48"/>
      <c r="E188" s="48"/>
      <c r="F188" s="48"/>
      <c r="G188" s="48"/>
      <c r="H188" s="48"/>
      <c r="I188" s="48"/>
      <c r="J188" s="48"/>
      <c r="K188" s="48"/>
      <c r="L188" s="48"/>
    </row>
    <row r="189" spans="2:12" ht="12.75">
      <c r="B189" s="250" t="s">
        <v>47</v>
      </c>
      <c r="C189" s="250"/>
      <c r="D189" s="250"/>
      <c r="E189" s="250"/>
      <c r="F189" s="250"/>
      <c r="G189" s="250"/>
      <c r="H189" s="250"/>
      <c r="I189" s="250"/>
      <c r="J189" s="250"/>
      <c r="K189" s="250"/>
      <c r="L189" s="250"/>
    </row>
    <row r="190" spans="2:12" ht="10.5" customHeight="1">
      <c r="B190" s="165"/>
      <c r="C190" s="194"/>
      <c r="D190" s="194"/>
      <c r="E190" s="194"/>
      <c r="F190" s="194"/>
      <c r="G190" s="194"/>
      <c r="H190" s="194"/>
      <c r="I190" s="194"/>
      <c r="J190" s="194"/>
      <c r="K190" s="194"/>
      <c r="L190" s="194"/>
    </row>
    <row r="191" spans="2:12" ht="12.75">
      <c r="B191" s="165"/>
      <c r="C191" s="194"/>
      <c r="D191" s="194"/>
      <c r="E191" s="194"/>
      <c r="F191" s="194"/>
      <c r="G191" s="194"/>
      <c r="H191" s="194"/>
      <c r="I191" s="194"/>
      <c r="K191" s="194"/>
      <c r="L191" s="159" t="s">
        <v>48</v>
      </c>
    </row>
    <row r="192" spans="2:12" ht="12.75">
      <c r="B192" s="165"/>
      <c r="C192" s="194"/>
      <c r="D192" s="194"/>
      <c r="E192" s="194"/>
      <c r="F192" s="194"/>
      <c r="G192" s="194"/>
      <c r="H192" s="194"/>
      <c r="I192" s="194"/>
      <c r="K192" s="194"/>
      <c r="L192" s="200" t="str">
        <f>L183</f>
        <v>RM'000</v>
      </c>
    </row>
    <row r="193" spans="2:12" ht="3" customHeight="1">
      <c r="B193" s="165"/>
      <c r="C193" s="194"/>
      <c r="D193" s="194"/>
      <c r="E193" s="194"/>
      <c r="F193" s="194"/>
      <c r="G193" s="194"/>
      <c r="H193" s="194"/>
      <c r="I193" s="194"/>
      <c r="K193" s="194"/>
      <c r="L193" s="194"/>
    </row>
    <row r="194" spans="2:12" ht="12.75">
      <c r="B194" s="165"/>
      <c r="C194" t="s">
        <v>72</v>
      </c>
      <c r="D194" s="194"/>
      <c r="E194" s="194"/>
      <c r="F194" s="194"/>
      <c r="G194" s="194"/>
      <c r="H194" s="194"/>
      <c r="I194" s="194"/>
      <c r="K194" s="194"/>
      <c r="L194" s="201">
        <v>36186</v>
      </c>
    </row>
    <row r="195" spans="2:12" ht="12.75">
      <c r="B195" s="165"/>
      <c r="C195" t="s">
        <v>55</v>
      </c>
      <c r="D195" s="194"/>
      <c r="E195" s="194"/>
      <c r="F195" s="194"/>
      <c r="G195" s="194"/>
      <c r="H195" s="194"/>
      <c r="I195" s="194"/>
      <c r="K195" s="194"/>
      <c r="L195" s="201">
        <v>47639</v>
      </c>
    </row>
    <row r="196" spans="2:12" ht="12.75">
      <c r="B196" s="165"/>
      <c r="C196" t="s">
        <v>292</v>
      </c>
      <c r="D196" s="194"/>
      <c r="E196" s="194"/>
      <c r="F196" s="194"/>
      <c r="G196" s="194"/>
      <c r="H196" s="194"/>
      <c r="I196" s="194"/>
      <c r="K196" s="194"/>
      <c r="L196" s="201">
        <v>8815</v>
      </c>
    </row>
    <row r="197" spans="2:12" ht="12.75">
      <c r="B197" s="165"/>
      <c r="C197" t="s">
        <v>56</v>
      </c>
      <c r="D197" s="194"/>
      <c r="E197" s="194"/>
      <c r="F197" s="194"/>
      <c r="G197" s="194"/>
      <c r="H197" s="194"/>
      <c r="I197" s="194"/>
      <c r="K197" s="194"/>
      <c r="L197" s="201">
        <v>7362</v>
      </c>
    </row>
    <row r="198" spans="2:12" ht="12.75">
      <c r="B198" s="165"/>
      <c r="C198" t="s">
        <v>57</v>
      </c>
      <c r="D198" s="194"/>
      <c r="E198" s="194"/>
      <c r="F198" s="194"/>
      <c r="G198" s="194"/>
      <c r="H198" s="194"/>
      <c r="I198" s="194"/>
      <c r="K198" s="194"/>
      <c r="L198" s="201">
        <v>1454</v>
      </c>
    </row>
    <row r="199" spans="2:12" ht="12.75">
      <c r="B199" s="165"/>
      <c r="C199" t="s">
        <v>58</v>
      </c>
      <c r="D199" s="194"/>
      <c r="E199" s="194"/>
      <c r="F199" s="194"/>
      <c r="G199" s="194"/>
      <c r="H199" s="194"/>
      <c r="I199" s="194"/>
      <c r="K199" s="194"/>
      <c r="L199" s="201">
        <v>500</v>
      </c>
    </row>
    <row r="200" spans="2:12" ht="12.75">
      <c r="B200" s="165"/>
      <c r="C200" t="s">
        <v>59</v>
      </c>
      <c r="D200" s="194"/>
      <c r="E200" s="194"/>
      <c r="F200" s="194"/>
      <c r="G200" s="194"/>
      <c r="H200" s="194"/>
      <c r="I200" s="194"/>
      <c r="K200" s="194"/>
      <c r="L200" s="201">
        <v>54419</v>
      </c>
    </row>
    <row r="201" spans="2:12" ht="12.75">
      <c r="B201" s="165"/>
      <c r="C201" t="s">
        <v>60</v>
      </c>
      <c r="D201" s="194"/>
      <c r="E201" s="194"/>
      <c r="F201" s="194"/>
      <c r="G201" s="194"/>
      <c r="H201" s="194"/>
      <c r="I201" s="194"/>
      <c r="K201" s="194"/>
      <c r="L201" s="201">
        <v>27080</v>
      </c>
    </row>
    <row r="202" spans="2:12" ht="12.75">
      <c r="B202" s="165"/>
      <c r="C202" s="25" t="s">
        <v>334</v>
      </c>
      <c r="D202" s="194"/>
      <c r="E202" s="194"/>
      <c r="F202" s="194"/>
      <c r="G202" s="194"/>
      <c r="H202" s="194"/>
      <c r="I202" s="194"/>
      <c r="K202" s="194"/>
      <c r="L202" s="201">
        <v>19556</v>
      </c>
    </row>
    <row r="203" spans="2:12" ht="12.75">
      <c r="B203" s="165"/>
      <c r="C203" t="s">
        <v>61</v>
      </c>
      <c r="D203" s="194"/>
      <c r="E203" s="194"/>
      <c r="F203" s="194"/>
      <c r="G203" s="194"/>
      <c r="H203" s="194"/>
      <c r="I203" s="194"/>
      <c r="K203" s="194"/>
      <c r="L203" s="201">
        <v>-67115</v>
      </c>
    </row>
    <row r="204" spans="2:12" ht="12.75">
      <c r="B204" s="165"/>
      <c r="C204" s="25" t="s">
        <v>67</v>
      </c>
      <c r="D204" s="194"/>
      <c r="E204" s="194"/>
      <c r="F204" s="194"/>
      <c r="G204" s="194"/>
      <c r="H204" s="194"/>
      <c r="I204" s="194"/>
      <c r="K204" s="194"/>
      <c r="L204" s="201">
        <v>-345</v>
      </c>
    </row>
    <row r="205" spans="2:12" ht="14.25" customHeight="1">
      <c r="B205" s="165"/>
      <c r="C205" s="25" t="s">
        <v>62</v>
      </c>
      <c r="D205" s="194"/>
      <c r="E205" s="194"/>
      <c r="F205" s="194"/>
      <c r="G205" s="194"/>
      <c r="H205" s="194"/>
      <c r="I205" s="194"/>
      <c r="K205" s="194"/>
      <c r="L205" s="202">
        <v>-1101</v>
      </c>
    </row>
    <row r="206" spans="2:12" ht="15" customHeight="1">
      <c r="B206" s="165"/>
      <c r="C206" t="s">
        <v>63</v>
      </c>
      <c r="D206" s="194"/>
      <c r="E206" s="194"/>
      <c r="F206" s="194"/>
      <c r="G206" s="194"/>
      <c r="H206" s="194"/>
      <c r="I206" s="194"/>
      <c r="K206" s="194"/>
      <c r="L206" s="203">
        <f>SUM(L194:L205)</f>
        <v>134450</v>
      </c>
    </row>
    <row r="207" spans="2:12" ht="14.25" customHeight="1">
      <c r="B207" s="165"/>
      <c r="C207" s="25" t="s">
        <v>66</v>
      </c>
      <c r="D207" s="194"/>
      <c r="E207" s="194"/>
      <c r="F207" s="194"/>
      <c r="G207" s="194"/>
      <c r="H207" s="194"/>
      <c r="I207" s="194"/>
      <c r="K207" s="194"/>
      <c r="L207" s="202">
        <f>-10958+3188</f>
        <v>-7770</v>
      </c>
    </row>
    <row r="208" spans="2:12" ht="12.75">
      <c r="B208" s="165"/>
      <c r="C208" t="s">
        <v>64</v>
      </c>
      <c r="D208" s="194"/>
      <c r="E208" s="194"/>
      <c r="F208" s="194"/>
      <c r="G208" s="194"/>
      <c r="H208" s="194"/>
      <c r="I208" s="194"/>
      <c r="K208" s="194"/>
      <c r="L208" s="201">
        <f>SUM(L206:L207)</f>
        <v>126680</v>
      </c>
    </row>
    <row r="209" spans="2:12" ht="12.75">
      <c r="B209" s="165"/>
      <c r="C209" t="s">
        <v>65</v>
      </c>
      <c r="D209" s="48"/>
      <c r="E209" s="48"/>
      <c r="F209" s="48"/>
      <c r="G209" s="48"/>
      <c r="H209" s="48"/>
      <c r="I209" s="48"/>
      <c r="K209" s="48"/>
      <c r="L209" s="222">
        <f>151811+3394</f>
        <v>155205</v>
      </c>
    </row>
    <row r="210" spans="2:12" ht="16.5" customHeight="1">
      <c r="B210" s="165"/>
      <c r="C210" t="s">
        <v>335</v>
      </c>
      <c r="D210" s="48"/>
      <c r="E210" s="48"/>
      <c r="F210" s="48"/>
      <c r="G210" s="48"/>
      <c r="H210" s="48"/>
      <c r="I210" s="48"/>
      <c r="K210" s="48"/>
      <c r="L210" s="208">
        <f>SUM(L208:L209)</f>
        <v>281885</v>
      </c>
    </row>
    <row r="211" spans="2:12" ht="14.25" customHeight="1">
      <c r="B211" s="165"/>
      <c r="C211" t="s">
        <v>49</v>
      </c>
      <c r="D211" s="48"/>
      <c r="E211" s="48"/>
      <c r="F211" s="48"/>
      <c r="G211" s="48"/>
      <c r="H211" s="48"/>
      <c r="I211" s="48"/>
      <c r="K211" s="48"/>
      <c r="L211" s="209">
        <f>-L202</f>
        <v>-19556</v>
      </c>
    </row>
    <row r="212" spans="2:12" ht="15.75" customHeight="1" thickBot="1">
      <c r="B212" s="165"/>
      <c r="C212" t="s">
        <v>336</v>
      </c>
      <c r="D212" s="48"/>
      <c r="E212" s="48"/>
      <c r="F212" s="48"/>
      <c r="G212" s="48"/>
      <c r="H212" s="48"/>
      <c r="I212" s="48"/>
      <c r="K212" s="48"/>
      <c r="L212" s="205">
        <f>SUM(L210:L211)</f>
        <v>262329</v>
      </c>
    </row>
    <row r="213" spans="2:12" ht="9" customHeight="1">
      <c r="B213" s="165"/>
      <c r="C213" s="48"/>
      <c r="D213" s="48"/>
      <c r="E213" s="48"/>
      <c r="F213" s="48"/>
      <c r="G213" s="48"/>
      <c r="H213" s="48"/>
      <c r="I213" s="48"/>
      <c r="J213" s="204"/>
      <c r="K213" s="48"/>
      <c r="L213" s="48"/>
    </row>
    <row r="214" spans="1:3" ht="12.75">
      <c r="A214" s="57" t="s">
        <v>401</v>
      </c>
      <c r="B214" s="58" t="s">
        <v>277</v>
      </c>
      <c r="C214" s="129"/>
    </row>
    <row r="215" ht="7.5" customHeight="1"/>
    <row r="216" spans="2:12" ht="12.75">
      <c r="B216" s="249" t="s">
        <v>278</v>
      </c>
      <c r="C216" s="249"/>
      <c r="D216" s="249"/>
      <c r="E216" s="249"/>
      <c r="F216" s="249"/>
      <c r="G216" s="249"/>
      <c r="H216" s="249"/>
      <c r="I216" s="249"/>
      <c r="J216" s="249"/>
      <c r="K216" s="249"/>
      <c r="L216" s="249"/>
    </row>
    <row r="217" ht="8.25" customHeight="1"/>
    <row r="218" spans="1:4" ht="12.75" customHeight="1">
      <c r="A218" s="57" t="s">
        <v>402</v>
      </c>
      <c r="B218" s="58" t="s">
        <v>201</v>
      </c>
      <c r="C218" s="129"/>
      <c r="D218" s="129"/>
    </row>
    <row r="219" ht="7.5" customHeight="1">
      <c r="A219" s="27"/>
    </row>
    <row r="220" spans="2:12" ht="12.75" customHeight="1">
      <c r="B220" s="249" t="s">
        <v>370</v>
      </c>
      <c r="C220" s="249"/>
      <c r="D220" s="249"/>
      <c r="E220" s="249"/>
      <c r="F220" s="249"/>
      <c r="G220" s="249"/>
      <c r="H220" s="249"/>
      <c r="I220" s="249"/>
      <c r="J220" s="249"/>
      <c r="K220" s="249"/>
      <c r="L220" s="249"/>
    </row>
    <row r="222" ht="12.75" customHeight="1">
      <c r="L222" s="159" t="s">
        <v>146</v>
      </c>
    </row>
    <row r="223" ht="3.75" customHeight="1"/>
    <row r="224" spans="2:12" ht="12.75" customHeight="1">
      <c r="B224" s="25" t="s">
        <v>275</v>
      </c>
      <c r="L224" s="1">
        <v>26275</v>
      </c>
    </row>
    <row r="225" spans="2:12" ht="12.75" customHeight="1">
      <c r="B225" s="25" t="s">
        <v>276</v>
      </c>
      <c r="L225" s="1">
        <v>1996</v>
      </c>
    </row>
    <row r="226" ht="17.25" customHeight="1" thickBot="1">
      <c r="L226" s="170">
        <f>SUM(L224:L225)</f>
        <v>28271</v>
      </c>
    </row>
    <row r="240" ht="12.75" customHeight="1">
      <c r="A240" s="37"/>
    </row>
  </sheetData>
  <mergeCells count="34">
    <mergeCell ref="A2:L2"/>
    <mergeCell ref="A3:L3"/>
    <mergeCell ref="A4:L4"/>
    <mergeCell ref="B132:L132"/>
    <mergeCell ref="B98:L98"/>
    <mergeCell ref="B90:L90"/>
    <mergeCell ref="C44:L44"/>
    <mergeCell ref="B94:L94"/>
    <mergeCell ref="C40:L40"/>
    <mergeCell ref="C42:L42"/>
    <mergeCell ref="K55:L55"/>
    <mergeCell ref="B48:L48"/>
    <mergeCell ref="I55:J55"/>
    <mergeCell ref="B52:L52"/>
    <mergeCell ref="B19:L19"/>
    <mergeCell ref="B21:L21"/>
    <mergeCell ref="B220:L220"/>
    <mergeCell ref="B134:J134"/>
    <mergeCell ref="B136:L136"/>
    <mergeCell ref="B216:L216"/>
    <mergeCell ref="B174:L174"/>
    <mergeCell ref="C141:L141"/>
    <mergeCell ref="D143:L143"/>
    <mergeCell ref="C172:L172"/>
    <mergeCell ref="B178:L178"/>
    <mergeCell ref="B180:L180"/>
    <mergeCell ref="B189:L189"/>
    <mergeCell ref="B10:L10"/>
    <mergeCell ref="B12:L12"/>
    <mergeCell ref="B34:L34"/>
    <mergeCell ref="B38:L38"/>
    <mergeCell ref="E14:L14"/>
    <mergeCell ref="E15:L15"/>
    <mergeCell ref="B17:L17"/>
  </mergeCells>
  <printOptions horizontalCentered="1"/>
  <pageMargins left="0.6" right="0.3" top="0.71" bottom="0.54" header="0.2" footer="0.2"/>
  <pageSetup firstPageNumber="5" useFirstPageNumber="1" fitToHeight="4" fitToWidth="5" horizontalDpi="600" verticalDpi="600" orientation="portrait" paperSize="9" scale="88" r:id="rId2"/>
  <headerFooter alignWithMargins="0">
    <oddFooter>&amp;C- &amp;P -</oddFooter>
  </headerFooter>
  <rowBreaks count="3" manualBreakCount="3">
    <brk id="48" max="12" man="1"/>
    <brk id="95" max="12" man="1"/>
    <brk id="170" max="12" man="1"/>
  </rowBreaks>
  <drawing r:id="rId1"/>
</worksheet>
</file>

<file path=xl/worksheets/sheet6.xml><?xml version="1.0" encoding="utf-8"?>
<worksheet xmlns="http://schemas.openxmlformats.org/spreadsheetml/2006/main" xmlns:r="http://schemas.openxmlformats.org/officeDocument/2006/relationships">
  <dimension ref="A2:V203"/>
  <sheetViews>
    <sheetView showGridLines="0" workbookViewId="0" topLeftCell="A1">
      <selection activeCell="A1" sqref="A1"/>
    </sheetView>
  </sheetViews>
  <sheetFormatPr defaultColWidth="9.140625" defaultRowHeight="12.75" customHeight="1"/>
  <cols>
    <col min="1" max="1" width="3.8515625" style="59" customWidth="1"/>
    <col min="2" max="2" width="4.140625" style="59" customWidth="1"/>
    <col min="3" max="3" width="3.28125" style="59" customWidth="1"/>
    <col min="4" max="4" width="3.57421875" style="59" customWidth="1"/>
    <col min="5" max="5" width="6.8515625" style="59" customWidth="1"/>
    <col min="6" max="6" width="11.28125" style="59" customWidth="1"/>
    <col min="7" max="7" width="12.8515625" style="59" customWidth="1"/>
    <col min="8" max="8" width="11.57421875" style="59" customWidth="1"/>
    <col min="9" max="9" width="11.8515625" style="59" customWidth="1"/>
    <col min="10" max="10" width="11.140625" style="59" customWidth="1"/>
    <col min="11" max="11" width="11.00390625" style="59" customWidth="1"/>
    <col min="12" max="12" width="4.7109375" style="59" customWidth="1"/>
    <col min="13" max="16384" width="9.140625" style="59" customWidth="1"/>
  </cols>
  <sheetData>
    <row r="2" spans="1:11" ht="15">
      <c r="A2" s="236" t="str">
        <f>Income!A4</f>
        <v>MALAYAN UNITED INDUSTRIES BERHAD</v>
      </c>
      <c r="B2" s="236"/>
      <c r="C2" s="236"/>
      <c r="D2" s="236"/>
      <c r="E2" s="236"/>
      <c r="F2" s="236"/>
      <c r="G2" s="236"/>
      <c r="H2" s="236"/>
      <c r="I2" s="236"/>
      <c r="J2" s="236"/>
      <c r="K2" s="236"/>
    </row>
    <row r="3" spans="1:11" ht="12.75" customHeight="1">
      <c r="A3" s="237" t="str">
        <f>Income!A5</f>
        <v>Company No: 3809-W</v>
      </c>
      <c r="B3" s="237"/>
      <c r="C3" s="237"/>
      <c r="D3" s="237"/>
      <c r="E3" s="237"/>
      <c r="F3" s="237"/>
      <c r="G3" s="237"/>
      <c r="H3" s="237"/>
      <c r="I3" s="237"/>
      <c r="J3" s="237"/>
      <c r="K3" s="237"/>
    </row>
    <row r="4" spans="1:11" ht="12.75" customHeight="1">
      <c r="A4" s="237" t="str">
        <f>Income!A6</f>
        <v>(Incorporated in Malaysia)</v>
      </c>
      <c r="B4" s="237"/>
      <c r="C4" s="237"/>
      <c r="D4" s="237"/>
      <c r="E4" s="237"/>
      <c r="F4" s="237"/>
      <c r="G4" s="237"/>
      <c r="H4" s="237"/>
      <c r="I4" s="237"/>
      <c r="J4" s="237"/>
      <c r="K4" s="237"/>
    </row>
    <row r="6" spans="1:4" ht="12.75" customHeight="1">
      <c r="A6" s="57" t="s">
        <v>50</v>
      </c>
      <c r="B6" s="58" t="s">
        <v>252</v>
      </c>
      <c r="C6" s="58"/>
      <c r="D6" s="58"/>
    </row>
    <row r="7" ht="6" customHeight="1"/>
    <row r="8" spans="1:4" ht="12.75" customHeight="1">
      <c r="A8" s="57" t="s">
        <v>403</v>
      </c>
      <c r="B8" s="58" t="s">
        <v>174</v>
      </c>
      <c r="C8" s="58"/>
      <c r="D8" s="58"/>
    </row>
    <row r="9" spans="1:4" ht="6" customHeight="1">
      <c r="A9" s="57"/>
      <c r="B9" s="58"/>
      <c r="C9" s="58"/>
      <c r="D9" s="58"/>
    </row>
    <row r="10" spans="1:11" s="61" customFormat="1" ht="66" customHeight="1">
      <c r="A10" s="60"/>
      <c r="B10" s="249" t="s">
        <v>428</v>
      </c>
      <c r="C10" s="249"/>
      <c r="D10" s="249"/>
      <c r="E10" s="249"/>
      <c r="F10" s="249"/>
      <c r="G10" s="249"/>
      <c r="H10" s="249"/>
      <c r="I10" s="249"/>
      <c r="J10" s="249"/>
      <c r="K10" s="249"/>
    </row>
    <row r="11" spans="1:11" s="61" customFormat="1" ht="2.25" customHeight="1">
      <c r="A11" s="60"/>
      <c r="B11" s="191"/>
      <c r="C11" s="48"/>
      <c r="D11" s="48"/>
      <c r="E11" s="48"/>
      <c r="F11" s="48"/>
      <c r="G11" s="48"/>
      <c r="H11" s="48"/>
      <c r="I11" s="48"/>
      <c r="J11" s="48"/>
      <c r="K11" s="48"/>
    </row>
    <row r="12" spans="1:11" s="61" customFormat="1" ht="40.5" customHeight="1">
      <c r="A12" s="60"/>
      <c r="B12" s="249" t="s">
        <v>0</v>
      </c>
      <c r="C12" s="249"/>
      <c r="D12" s="249"/>
      <c r="E12" s="249"/>
      <c r="F12" s="249"/>
      <c r="G12" s="249"/>
      <c r="H12" s="249"/>
      <c r="I12" s="249"/>
      <c r="J12" s="249"/>
      <c r="K12" s="249"/>
    </row>
    <row r="13" spans="1:4" ht="5.25" customHeight="1">
      <c r="A13" s="57"/>
      <c r="B13" s="58"/>
      <c r="C13" s="58"/>
      <c r="D13" s="58"/>
    </row>
    <row r="14" spans="1:22" s="61" customFormat="1" ht="104.25" customHeight="1">
      <c r="A14" s="60"/>
      <c r="B14" s="249" t="s">
        <v>11</v>
      </c>
      <c r="C14" s="249"/>
      <c r="D14" s="249"/>
      <c r="E14" s="249"/>
      <c r="F14" s="249"/>
      <c r="G14" s="249"/>
      <c r="H14" s="249"/>
      <c r="I14" s="249"/>
      <c r="J14" s="249"/>
      <c r="K14" s="249"/>
      <c r="M14"/>
      <c r="N14"/>
      <c r="O14"/>
      <c r="P14"/>
      <c r="Q14"/>
      <c r="R14"/>
      <c r="S14"/>
      <c r="T14"/>
      <c r="U14"/>
      <c r="V14"/>
    </row>
    <row r="15" spans="1:22" s="61" customFormat="1" ht="3" customHeight="1">
      <c r="A15" s="60"/>
      <c r="B15" s="48"/>
      <c r="C15" s="48"/>
      <c r="D15" s="48"/>
      <c r="E15" s="48"/>
      <c r="F15" s="48"/>
      <c r="G15" s="48"/>
      <c r="H15" s="48"/>
      <c r="I15" s="48"/>
      <c r="J15" s="48"/>
      <c r="K15" s="48"/>
      <c r="M15"/>
      <c r="N15"/>
      <c r="O15"/>
      <c r="P15"/>
      <c r="Q15"/>
      <c r="R15"/>
      <c r="S15"/>
      <c r="T15"/>
      <c r="U15"/>
      <c r="V15"/>
    </row>
    <row r="16" spans="1:22" s="61" customFormat="1" ht="79.5" customHeight="1">
      <c r="A16" s="60"/>
      <c r="B16" s="249" t="s">
        <v>431</v>
      </c>
      <c r="C16" s="249"/>
      <c r="D16" s="249"/>
      <c r="E16" s="249"/>
      <c r="F16" s="249"/>
      <c r="G16" s="249"/>
      <c r="H16" s="249"/>
      <c r="I16" s="249"/>
      <c r="J16" s="249"/>
      <c r="K16" s="249"/>
      <c r="M16"/>
      <c r="N16"/>
      <c r="O16"/>
      <c r="P16"/>
      <c r="Q16"/>
      <c r="R16"/>
      <c r="S16"/>
      <c r="T16"/>
      <c r="U16"/>
      <c r="V16"/>
    </row>
    <row r="17" spans="1:4" ht="3.75" customHeight="1">
      <c r="A17" s="57"/>
      <c r="B17" s="58"/>
      <c r="C17" s="58"/>
      <c r="D17" s="58"/>
    </row>
    <row r="18" spans="1:11" s="63" customFormat="1" ht="28.5" customHeight="1">
      <c r="A18" s="62"/>
      <c r="B18" s="249" t="s">
        <v>430</v>
      </c>
      <c r="C18" s="249"/>
      <c r="D18" s="249"/>
      <c r="E18" s="249"/>
      <c r="F18" s="249"/>
      <c r="G18" s="249"/>
      <c r="H18" s="249"/>
      <c r="I18" s="249"/>
      <c r="J18" s="249"/>
      <c r="K18" s="249"/>
    </row>
    <row r="19" ht="3" customHeight="1">
      <c r="A19" s="57"/>
    </row>
    <row r="20" spans="1:11" ht="38.25" customHeight="1">
      <c r="A20" s="57"/>
      <c r="B20" s="249" t="s">
        <v>1</v>
      </c>
      <c r="C20" s="249"/>
      <c r="D20" s="249"/>
      <c r="E20" s="249"/>
      <c r="F20" s="249"/>
      <c r="G20" s="249"/>
      <c r="H20" s="249"/>
      <c r="I20" s="249"/>
      <c r="J20" s="249"/>
      <c r="K20" s="249"/>
    </row>
    <row r="21" ht="6.75" customHeight="1">
      <c r="A21" s="57"/>
    </row>
    <row r="22" spans="1:11" s="65" customFormat="1" ht="28.5" customHeight="1">
      <c r="A22" s="64"/>
      <c r="B22" s="249" t="s">
        <v>36</v>
      </c>
      <c r="C22" s="249"/>
      <c r="D22" s="249"/>
      <c r="E22" s="249"/>
      <c r="F22" s="249"/>
      <c r="G22" s="249"/>
      <c r="H22" s="249"/>
      <c r="I22" s="249"/>
      <c r="J22" s="249"/>
      <c r="K22" s="249"/>
    </row>
    <row r="23" spans="1:11" s="65" customFormat="1" ht="3.75" customHeight="1">
      <c r="A23" s="64"/>
      <c r="B23" s="48"/>
      <c r="C23" s="48"/>
      <c r="D23" s="48"/>
      <c r="E23" s="48"/>
      <c r="F23" s="48"/>
      <c r="G23" s="48"/>
      <c r="H23" s="48"/>
      <c r="I23" s="48"/>
      <c r="J23" s="48"/>
      <c r="K23" s="48"/>
    </row>
    <row r="24" spans="1:11" s="65" customFormat="1" ht="66" customHeight="1">
      <c r="A24" s="64"/>
      <c r="B24" s="249" t="s">
        <v>2</v>
      </c>
      <c r="C24" s="249"/>
      <c r="D24" s="249"/>
      <c r="E24" s="249"/>
      <c r="F24" s="249"/>
      <c r="G24" s="249"/>
      <c r="H24" s="249"/>
      <c r="I24" s="249"/>
      <c r="J24" s="249"/>
      <c r="K24" s="249"/>
    </row>
    <row r="25" ht="4.5" customHeight="1">
      <c r="A25" s="57"/>
    </row>
    <row r="26" spans="1:2" ht="12.75" customHeight="1">
      <c r="A26" s="57" t="s">
        <v>404</v>
      </c>
      <c r="B26" s="58" t="s">
        <v>173</v>
      </c>
    </row>
    <row r="27" spans="3:4" ht="6" customHeight="1">
      <c r="C27" s="58"/>
      <c r="D27" s="58"/>
    </row>
    <row r="28" spans="1:11" s="65" customFormat="1" ht="52.5" customHeight="1">
      <c r="A28" s="64"/>
      <c r="B28" s="249" t="s">
        <v>12</v>
      </c>
      <c r="C28" s="249"/>
      <c r="D28" s="249"/>
      <c r="E28" s="249"/>
      <c r="F28" s="249"/>
      <c r="G28" s="249"/>
      <c r="H28" s="249"/>
      <c r="I28" s="249"/>
      <c r="J28" s="249"/>
      <c r="K28" s="249"/>
    </row>
    <row r="29" ht="5.25" customHeight="1">
      <c r="A29" s="57"/>
    </row>
    <row r="30" spans="1:4" ht="12.75" customHeight="1">
      <c r="A30" s="57" t="s">
        <v>405</v>
      </c>
      <c r="B30" s="58" t="s">
        <v>279</v>
      </c>
      <c r="C30" s="58"/>
      <c r="D30" s="58"/>
    </row>
    <row r="31" ht="6" customHeight="1">
      <c r="A31" s="57"/>
    </row>
    <row r="32" spans="1:11" s="65" customFormat="1" ht="52.5" customHeight="1">
      <c r="A32" s="64"/>
      <c r="B32" s="249" t="s">
        <v>3</v>
      </c>
      <c r="C32" s="249"/>
      <c r="D32" s="249"/>
      <c r="E32" s="249"/>
      <c r="F32" s="249"/>
      <c r="G32" s="249"/>
      <c r="H32" s="249"/>
      <c r="I32" s="249"/>
      <c r="J32" s="249"/>
      <c r="K32" s="249"/>
    </row>
    <row r="33" spans="1:11" s="65" customFormat="1" ht="2.25" customHeight="1">
      <c r="A33" s="64"/>
      <c r="B33" s="48"/>
      <c r="C33" s="48"/>
      <c r="D33" s="48"/>
      <c r="E33" s="48"/>
      <c r="F33" s="48"/>
      <c r="G33" s="48"/>
      <c r="H33" s="48"/>
      <c r="I33" s="48"/>
      <c r="J33" s="48"/>
      <c r="K33" s="48"/>
    </row>
    <row r="34" spans="1:11" s="65" customFormat="1" ht="78" customHeight="1">
      <c r="A34" s="64"/>
      <c r="B34" s="249" t="s">
        <v>429</v>
      </c>
      <c r="C34" s="249"/>
      <c r="D34" s="249"/>
      <c r="E34" s="249"/>
      <c r="F34" s="249"/>
      <c r="G34" s="249"/>
      <c r="H34" s="249"/>
      <c r="I34" s="249"/>
      <c r="J34" s="249"/>
      <c r="K34" s="249"/>
    </row>
    <row r="35" ht="8.25" customHeight="1">
      <c r="A35" s="57"/>
    </row>
    <row r="36" spans="1:4" ht="12.75" customHeight="1">
      <c r="A36" s="57" t="s">
        <v>406</v>
      </c>
      <c r="B36" s="58" t="s">
        <v>176</v>
      </c>
      <c r="C36" s="58"/>
      <c r="D36" s="58"/>
    </row>
    <row r="37" spans="1:4" ht="6" customHeight="1">
      <c r="A37" s="27"/>
      <c r="B37" s="25"/>
      <c r="C37" s="25"/>
      <c r="D37" s="25"/>
    </row>
    <row r="38" spans="1:4" ht="12.75" customHeight="1">
      <c r="A38" s="27"/>
      <c r="B38" s="25" t="s">
        <v>237</v>
      </c>
      <c r="C38" s="25"/>
      <c r="D38" s="25"/>
    </row>
    <row r="39" spans="1:4" ht="12.75" customHeight="1">
      <c r="A39" s="27"/>
      <c r="B39" s="25"/>
      <c r="C39" s="25"/>
      <c r="D39" s="25"/>
    </row>
    <row r="40" spans="1:11" ht="12.75" customHeight="1">
      <c r="A40" s="57" t="s">
        <v>407</v>
      </c>
      <c r="B40" s="58" t="s">
        <v>147</v>
      </c>
      <c r="C40" s="58"/>
      <c r="D40" s="58"/>
      <c r="K40" s="66"/>
    </row>
    <row r="41" spans="1:4" ht="6" customHeight="1">
      <c r="A41" s="57"/>
      <c r="B41" s="58"/>
      <c r="C41" s="58"/>
      <c r="D41" s="58"/>
    </row>
    <row r="42" spans="1:4" ht="12.75" customHeight="1">
      <c r="A42" s="57"/>
      <c r="B42" s="25" t="s">
        <v>148</v>
      </c>
      <c r="C42" s="25"/>
      <c r="D42" s="25"/>
    </row>
    <row r="43" spans="1:12" ht="12.75" customHeight="1">
      <c r="A43" s="57"/>
      <c r="B43" s="25"/>
      <c r="C43" s="25"/>
      <c r="D43" s="25"/>
      <c r="H43" s="237" t="str">
        <f>+Income!F16</f>
        <v>FOURTH QUARTER</v>
      </c>
      <c r="I43" s="237"/>
      <c r="J43" s="259" t="str">
        <f>+Income!J16</f>
        <v>CUMULATIVE 12 MONTHS</v>
      </c>
      <c r="K43" s="259"/>
      <c r="L43" s="135"/>
    </row>
    <row r="44" spans="1:11" ht="12.75" customHeight="1">
      <c r="A44" s="57"/>
      <c r="H44" s="109">
        <f>+Income!F18</f>
        <v>39447</v>
      </c>
      <c r="I44" s="109">
        <f>+Income!H18</f>
        <v>39082</v>
      </c>
      <c r="J44" s="109">
        <f>+H44</f>
        <v>39447</v>
      </c>
      <c r="K44" s="109">
        <f>+I44</f>
        <v>39082</v>
      </c>
    </row>
    <row r="45" spans="1:11" ht="12.75" customHeight="1">
      <c r="A45" s="57"/>
      <c r="H45" s="136" t="s">
        <v>146</v>
      </c>
      <c r="I45" s="136" t="s">
        <v>146</v>
      </c>
      <c r="J45" s="136" t="s">
        <v>146</v>
      </c>
      <c r="K45" s="136" t="s">
        <v>146</v>
      </c>
    </row>
    <row r="46" spans="1:11" ht="12.75" customHeight="1">
      <c r="A46" s="57"/>
      <c r="B46" s="59" t="s">
        <v>232</v>
      </c>
      <c r="F46" s="67" t="s">
        <v>234</v>
      </c>
      <c r="H46" s="141">
        <v>3535</v>
      </c>
      <c r="I46" s="141">
        <v>4302</v>
      </c>
      <c r="J46" s="68">
        <v>8838</v>
      </c>
      <c r="K46" s="141">
        <v>5630</v>
      </c>
    </row>
    <row r="47" spans="1:11" ht="12.75" customHeight="1">
      <c r="A47" s="57"/>
      <c r="F47" s="67" t="s">
        <v>233</v>
      </c>
      <c r="H47" s="141">
        <v>-8839</v>
      </c>
      <c r="I47" s="141">
        <v>4247</v>
      </c>
      <c r="J47" s="68">
        <v>3624</v>
      </c>
      <c r="K47" s="141">
        <v>22761</v>
      </c>
    </row>
    <row r="48" spans="1:11" ht="12.75" customHeight="1">
      <c r="A48" s="57"/>
      <c r="B48" s="59" t="s">
        <v>131</v>
      </c>
      <c r="H48" s="142">
        <v>-4264</v>
      </c>
      <c r="I48" s="142">
        <v>-11217</v>
      </c>
      <c r="J48" s="70">
        <v>-9361</v>
      </c>
      <c r="K48" s="142">
        <v>-38105</v>
      </c>
    </row>
    <row r="49" spans="1:11" ht="12.75" customHeight="1">
      <c r="A49" s="57"/>
      <c r="H49" s="141">
        <f>SUM(H46:H48)</f>
        <v>-9568</v>
      </c>
      <c r="I49" s="141">
        <f>SUM(I46:I48)</f>
        <v>-2668</v>
      </c>
      <c r="J49" s="68">
        <f>SUM(J46:J48)</f>
        <v>3101</v>
      </c>
      <c r="K49" s="141">
        <f>SUM(K46:K48)</f>
        <v>-9714</v>
      </c>
    </row>
    <row r="50" spans="1:11" ht="12.75" customHeight="1">
      <c r="A50" s="57"/>
      <c r="B50" s="59" t="s">
        <v>427</v>
      </c>
      <c r="H50" s="141">
        <v>56</v>
      </c>
      <c r="I50" s="141">
        <v>-2382</v>
      </c>
      <c r="J50" s="68">
        <v>134</v>
      </c>
      <c r="K50" s="141">
        <v>256</v>
      </c>
    </row>
    <row r="51" spans="1:13" ht="16.5" customHeight="1" thickBot="1">
      <c r="A51" s="57"/>
      <c r="H51" s="143">
        <f>SUM(H49:H50)</f>
        <v>-9512</v>
      </c>
      <c r="I51" s="143">
        <f>SUM(I49:I50)</f>
        <v>-5050</v>
      </c>
      <c r="J51" s="71">
        <f>SUM(J49:J50)</f>
        <v>3235</v>
      </c>
      <c r="K51" s="143">
        <f>SUM(K49:K50)</f>
        <v>-9458</v>
      </c>
      <c r="M51" s="69"/>
    </row>
    <row r="52" spans="1:11" ht="9.75" customHeight="1">
      <c r="A52" s="57"/>
      <c r="H52" s="68"/>
      <c r="I52" s="69"/>
      <c r="J52" s="69"/>
      <c r="K52" s="69"/>
    </row>
    <row r="53" spans="1:11" s="65" customFormat="1" ht="26.25" customHeight="1">
      <c r="A53" s="64"/>
      <c r="B53" s="258" t="s">
        <v>21</v>
      </c>
      <c r="C53" s="258"/>
      <c r="D53" s="258"/>
      <c r="E53" s="258"/>
      <c r="F53" s="258"/>
      <c r="G53" s="258"/>
      <c r="H53" s="258"/>
      <c r="I53" s="258"/>
      <c r="J53" s="258"/>
      <c r="K53" s="258"/>
    </row>
    <row r="54" spans="1:11" ht="9" customHeight="1">
      <c r="A54" s="57"/>
      <c r="I54" s="69"/>
      <c r="J54" s="69"/>
      <c r="K54" s="69"/>
    </row>
    <row r="55" spans="1:4" ht="12.75" customHeight="1">
      <c r="A55" s="57" t="s">
        <v>408</v>
      </c>
      <c r="B55" s="58" t="s">
        <v>280</v>
      </c>
      <c r="C55" s="58"/>
      <c r="D55" s="58"/>
    </row>
    <row r="56" ht="9.75" customHeight="1">
      <c r="A56" s="57"/>
    </row>
    <row r="57" spans="1:11" s="63" customFormat="1" ht="26.25" customHeight="1">
      <c r="A57" s="62"/>
      <c r="B57" s="258" t="s">
        <v>372</v>
      </c>
      <c r="C57" s="258"/>
      <c r="D57" s="258"/>
      <c r="E57" s="258"/>
      <c r="F57" s="258"/>
      <c r="G57" s="258"/>
      <c r="H57" s="258"/>
      <c r="I57" s="258"/>
      <c r="J57" s="258"/>
      <c r="K57" s="258"/>
    </row>
    <row r="58" ht="12.75" customHeight="1">
      <c r="A58" s="57"/>
    </row>
    <row r="59" spans="1:4" ht="12.75" customHeight="1">
      <c r="A59" s="57" t="s">
        <v>409</v>
      </c>
      <c r="B59" s="58" t="s">
        <v>149</v>
      </c>
      <c r="C59" s="58"/>
      <c r="D59" s="58"/>
    </row>
    <row r="60" ht="9.75" customHeight="1">
      <c r="A60" s="57"/>
    </row>
    <row r="61" spans="1:11" s="139" customFormat="1" ht="27.75" customHeight="1">
      <c r="A61" s="138"/>
      <c r="B61" s="139" t="s">
        <v>150</v>
      </c>
      <c r="C61" s="260" t="s">
        <v>371</v>
      </c>
      <c r="D61" s="260"/>
      <c r="E61" s="260"/>
      <c r="F61" s="260"/>
      <c r="G61" s="260"/>
      <c r="H61" s="260"/>
      <c r="I61" s="260"/>
      <c r="J61" s="260"/>
      <c r="K61" s="260"/>
    </row>
    <row r="62" s="137" customFormat="1" ht="7.5" customHeight="1">
      <c r="A62" s="57"/>
    </row>
    <row r="63" spans="1:11" s="137" customFormat="1" ht="12.75" customHeight="1">
      <c r="A63" s="57"/>
      <c r="J63" s="6" t="s">
        <v>146</v>
      </c>
      <c r="K63" s="6"/>
    </row>
    <row r="64" s="137" customFormat="1" ht="3.75" customHeight="1">
      <c r="A64" s="57"/>
    </row>
    <row r="65" spans="1:11" s="137" customFormat="1" ht="12.75" customHeight="1">
      <c r="A65" s="57"/>
      <c r="C65" s="149" t="s">
        <v>180</v>
      </c>
      <c r="D65" s="150" t="s">
        <v>255</v>
      </c>
      <c r="J65" s="182">
        <v>0</v>
      </c>
      <c r="K65" s="151"/>
    </row>
    <row r="66" spans="1:11" s="137" customFormat="1" ht="12.75" customHeight="1">
      <c r="A66" s="57"/>
      <c r="C66" s="149" t="s">
        <v>256</v>
      </c>
      <c r="D66" s="150" t="s">
        <v>257</v>
      </c>
      <c r="J66" s="182">
        <v>22165</v>
      </c>
      <c r="K66" s="151"/>
    </row>
    <row r="67" spans="1:11" s="137" customFormat="1" ht="12.75" customHeight="1">
      <c r="A67" s="57"/>
      <c r="D67" s="150" t="s">
        <v>305</v>
      </c>
      <c r="J67" s="184">
        <v>12180</v>
      </c>
      <c r="K67" s="151"/>
    </row>
    <row r="68" spans="1:7" s="137" customFormat="1" ht="12.75" customHeight="1">
      <c r="A68" s="57"/>
      <c r="G68" s="151"/>
    </row>
    <row r="69" ht="9.75" customHeight="1">
      <c r="A69" s="57"/>
    </row>
    <row r="70" spans="1:11" s="75" customFormat="1" ht="27.75" customHeight="1">
      <c r="A70" s="74"/>
      <c r="B70" s="75" t="s">
        <v>151</v>
      </c>
      <c r="C70" s="258" t="s">
        <v>22</v>
      </c>
      <c r="D70" s="258"/>
      <c r="E70" s="258"/>
      <c r="F70" s="258"/>
      <c r="G70" s="258"/>
      <c r="H70" s="258"/>
      <c r="I70" s="258"/>
      <c r="J70" s="258"/>
      <c r="K70" s="258"/>
    </row>
    <row r="71" ht="9.75" customHeight="1">
      <c r="A71" s="27"/>
    </row>
    <row r="72" spans="1:10" ht="12.75" customHeight="1">
      <c r="A72" s="27"/>
      <c r="J72" s="185" t="s">
        <v>146</v>
      </c>
    </row>
    <row r="73" spans="1:10" ht="12.75" customHeight="1">
      <c r="A73" s="27"/>
      <c r="E73" s="59" t="s">
        <v>152</v>
      </c>
      <c r="J73" s="186">
        <v>293031</v>
      </c>
    </row>
    <row r="74" spans="1:10" ht="12.75" customHeight="1">
      <c r="A74" s="27"/>
      <c r="E74" s="59" t="s">
        <v>248</v>
      </c>
      <c r="J74" s="186">
        <v>234369</v>
      </c>
    </row>
    <row r="75" spans="1:10" ht="15.75" customHeight="1" thickBot="1">
      <c r="A75" s="27"/>
      <c r="E75" s="59" t="s">
        <v>153</v>
      </c>
      <c r="J75" s="187">
        <f>+J73-J74</f>
        <v>58662</v>
      </c>
    </row>
    <row r="76" spans="1:10" ht="12.75" customHeight="1">
      <c r="A76" s="57"/>
      <c r="J76" s="186"/>
    </row>
    <row r="77" spans="1:10" ht="12.75" customHeight="1" thickBot="1">
      <c r="A77" s="57"/>
      <c r="E77" s="59" t="s">
        <v>154</v>
      </c>
      <c r="J77" s="177">
        <v>78955</v>
      </c>
    </row>
    <row r="78" ht="7.5" customHeight="1">
      <c r="A78" s="57"/>
    </row>
    <row r="79" spans="1:4" ht="12.75" customHeight="1">
      <c r="A79" s="57" t="s">
        <v>410</v>
      </c>
      <c r="B79" s="58" t="s">
        <v>157</v>
      </c>
      <c r="C79" s="58"/>
      <c r="D79" s="58"/>
    </row>
    <row r="80" spans="1:4" ht="6" customHeight="1">
      <c r="A80" s="57"/>
      <c r="B80" s="58"/>
      <c r="C80" s="58"/>
      <c r="D80" s="58"/>
    </row>
    <row r="81" spans="1:4" ht="12.75" customHeight="1">
      <c r="A81" s="57" t="s">
        <v>150</v>
      </c>
      <c r="B81" s="77" t="s">
        <v>52</v>
      </c>
      <c r="C81" s="58"/>
      <c r="D81" s="58"/>
    </row>
    <row r="82" spans="1:4" ht="3" customHeight="1">
      <c r="A82" s="57"/>
      <c r="B82" s="58"/>
      <c r="C82" s="58"/>
      <c r="D82" s="58"/>
    </row>
    <row r="83" spans="1:12" ht="4.5" customHeight="1">
      <c r="A83" s="57"/>
      <c r="B83" s="167"/>
      <c r="C83" s="48"/>
      <c r="D83" s="48"/>
      <c r="E83" s="48"/>
      <c r="F83" s="48"/>
      <c r="G83" s="48"/>
      <c r="H83" s="48"/>
      <c r="I83" s="48"/>
      <c r="J83" s="48"/>
      <c r="K83" s="48"/>
      <c r="L83" s="25"/>
    </row>
    <row r="84" spans="1:12" ht="117" customHeight="1">
      <c r="A84" s="57"/>
      <c r="B84" s="252" t="s">
        <v>13</v>
      </c>
      <c r="C84" s="252"/>
      <c r="D84" s="252"/>
      <c r="E84" s="252"/>
      <c r="F84" s="252"/>
      <c r="G84" s="252"/>
      <c r="H84" s="252"/>
      <c r="I84" s="252"/>
      <c r="J84" s="252"/>
      <c r="K84" s="252"/>
      <c r="L84" s="25"/>
    </row>
    <row r="85" spans="1:12" ht="3.75" customHeight="1">
      <c r="A85" s="57"/>
      <c r="B85" s="168"/>
      <c r="C85" s="168"/>
      <c r="D85" s="168"/>
      <c r="E85" s="168"/>
      <c r="F85" s="168"/>
      <c r="G85" s="168"/>
      <c r="H85" s="168"/>
      <c r="I85" s="168"/>
      <c r="J85" s="168"/>
      <c r="K85" s="168"/>
      <c r="L85" s="25"/>
    </row>
    <row r="86" spans="1:12" ht="64.5" customHeight="1">
      <c r="A86" s="57"/>
      <c r="B86" s="252" t="s">
        <v>14</v>
      </c>
      <c r="C86" s="252"/>
      <c r="D86" s="252"/>
      <c r="E86" s="252"/>
      <c r="F86" s="252"/>
      <c r="G86" s="252"/>
      <c r="H86" s="252"/>
      <c r="I86" s="252"/>
      <c r="J86" s="252"/>
      <c r="K86" s="252"/>
      <c r="L86" s="25"/>
    </row>
    <row r="87" spans="1:12" ht="3.75" customHeight="1">
      <c r="A87" s="57"/>
      <c r="B87" s="168"/>
      <c r="C87" s="168"/>
      <c r="D87" s="168"/>
      <c r="E87" s="168"/>
      <c r="F87" s="168"/>
      <c r="G87" s="168"/>
      <c r="H87" s="168"/>
      <c r="I87" s="168"/>
      <c r="J87" s="168"/>
      <c r="K87" s="168"/>
      <c r="L87" s="25"/>
    </row>
    <row r="88" spans="1:12" ht="92.25" customHeight="1">
      <c r="A88" s="57"/>
      <c r="B88" s="252" t="s">
        <v>15</v>
      </c>
      <c r="C88" s="252"/>
      <c r="D88" s="252"/>
      <c r="E88" s="252"/>
      <c r="F88" s="252"/>
      <c r="G88" s="252"/>
      <c r="H88" s="252"/>
      <c r="I88" s="252"/>
      <c r="J88" s="252"/>
      <c r="K88" s="252"/>
      <c r="L88" s="25"/>
    </row>
    <row r="89" spans="1:12" ht="4.5" customHeight="1">
      <c r="A89" s="57"/>
      <c r="B89" s="58"/>
      <c r="C89" s="58"/>
      <c r="D89" s="58"/>
      <c r="E89" s="25"/>
      <c r="F89" s="25"/>
      <c r="G89" s="25"/>
      <c r="H89" s="25"/>
      <c r="I89" s="25"/>
      <c r="J89" s="25"/>
      <c r="K89" s="25"/>
      <c r="L89" s="25"/>
    </row>
    <row r="90" spans="1:4" ht="12.75" customHeight="1">
      <c r="A90" s="57" t="s">
        <v>151</v>
      </c>
      <c r="B90" s="77" t="s">
        <v>314</v>
      </c>
      <c r="C90" s="58"/>
      <c r="D90" s="58"/>
    </row>
    <row r="91" spans="1:12" ht="3" customHeight="1">
      <c r="A91" s="57"/>
      <c r="B91" s="58"/>
      <c r="C91" s="58"/>
      <c r="D91" s="58"/>
      <c r="E91" s="25"/>
      <c r="F91" s="25"/>
      <c r="G91" s="25"/>
      <c r="H91" s="25"/>
      <c r="I91" s="25"/>
      <c r="J91" s="25"/>
      <c r="K91" s="25"/>
      <c r="L91" s="25"/>
    </row>
    <row r="92" spans="1:12" ht="144" customHeight="1">
      <c r="A92" s="57"/>
      <c r="B92" s="193" t="s">
        <v>180</v>
      </c>
      <c r="C92" s="249" t="s">
        <v>16</v>
      </c>
      <c r="D92" s="249"/>
      <c r="E92" s="249"/>
      <c r="F92" s="249"/>
      <c r="G92" s="249"/>
      <c r="H92" s="249"/>
      <c r="I92" s="249"/>
      <c r="J92" s="249"/>
      <c r="K92" s="249"/>
      <c r="L92" s="25"/>
    </row>
    <row r="93" spans="1:12" ht="3" customHeight="1">
      <c r="A93" s="57"/>
      <c r="B93" s="48"/>
      <c r="C93" s="48"/>
      <c r="D93" s="48"/>
      <c r="E93" s="48"/>
      <c r="F93" s="48"/>
      <c r="G93" s="48"/>
      <c r="H93" s="48"/>
      <c r="I93" s="48"/>
      <c r="J93" s="48"/>
      <c r="K93" s="48"/>
      <c r="L93" s="25"/>
    </row>
    <row r="94" spans="1:12" ht="52.5" customHeight="1">
      <c r="A94" s="57"/>
      <c r="B94" s="193" t="s">
        <v>331</v>
      </c>
      <c r="C94" s="249" t="s">
        <v>17</v>
      </c>
      <c r="D94" s="249"/>
      <c r="E94" s="249"/>
      <c r="F94" s="249"/>
      <c r="G94" s="249"/>
      <c r="H94" s="249"/>
      <c r="I94" s="249"/>
      <c r="J94" s="249"/>
      <c r="K94" s="249"/>
      <c r="L94" s="25"/>
    </row>
    <row r="95" spans="1:4" s="81" customFormat="1" ht="5.25" customHeight="1">
      <c r="A95" s="57"/>
      <c r="B95" s="80"/>
      <c r="C95" s="80"/>
      <c r="D95" s="80"/>
    </row>
    <row r="96" spans="1:4" s="79" customFormat="1" ht="12.75" customHeight="1">
      <c r="A96" s="57" t="s">
        <v>156</v>
      </c>
      <c r="B96" s="78" t="s">
        <v>250</v>
      </c>
      <c r="C96" s="78"/>
      <c r="D96" s="78"/>
    </row>
    <row r="97" spans="1:4" s="81" customFormat="1" ht="3" customHeight="1">
      <c r="A97" s="57"/>
      <c r="B97" s="80"/>
      <c r="C97" s="80"/>
      <c r="D97" s="80"/>
    </row>
    <row r="98" spans="1:11" s="81" customFormat="1" ht="54" customHeight="1">
      <c r="A98" s="57"/>
      <c r="B98" s="252" t="s">
        <v>43</v>
      </c>
      <c r="C98" s="252"/>
      <c r="D98" s="252"/>
      <c r="E98" s="252"/>
      <c r="F98" s="252"/>
      <c r="G98" s="252"/>
      <c r="H98" s="252"/>
      <c r="I98" s="252"/>
      <c r="J98" s="252"/>
      <c r="K98" s="252"/>
    </row>
    <row r="99" spans="1:11" s="81" customFormat="1" ht="3.75" customHeight="1">
      <c r="A99" s="57"/>
      <c r="B99" s="168"/>
      <c r="C99" s="168"/>
      <c r="D99" s="168"/>
      <c r="E99" s="168"/>
      <c r="F99" s="168"/>
      <c r="G99" s="168"/>
      <c r="H99" s="168"/>
      <c r="I99" s="168"/>
      <c r="J99" s="168"/>
      <c r="K99" s="168"/>
    </row>
    <row r="100" spans="1:11" s="81" customFormat="1" ht="90.75" customHeight="1">
      <c r="A100" s="57"/>
      <c r="B100" s="252" t="s">
        <v>18</v>
      </c>
      <c r="C100" s="252"/>
      <c r="D100" s="252"/>
      <c r="E100" s="252"/>
      <c r="F100" s="252"/>
      <c r="G100" s="252"/>
      <c r="H100" s="252"/>
      <c r="I100" s="252"/>
      <c r="J100" s="252"/>
      <c r="K100" s="252"/>
    </row>
    <row r="101" spans="1:11" s="81" customFormat="1" ht="2.25" customHeight="1">
      <c r="A101" s="57"/>
      <c r="B101" s="168"/>
      <c r="C101" s="168"/>
      <c r="D101" s="168"/>
      <c r="E101" s="168"/>
      <c r="F101" s="168"/>
      <c r="G101" s="168"/>
      <c r="H101" s="168"/>
      <c r="I101" s="168"/>
      <c r="J101" s="168"/>
      <c r="K101" s="168"/>
    </row>
    <row r="102" spans="1:11" s="81" customFormat="1" ht="27.75" customHeight="1">
      <c r="A102" s="57"/>
      <c r="B102" s="261" t="s">
        <v>19</v>
      </c>
      <c r="C102" s="262"/>
      <c r="D102" s="262"/>
      <c r="E102" s="262"/>
      <c r="F102" s="262"/>
      <c r="G102" s="262"/>
      <c r="H102" s="262"/>
      <c r="I102" s="262"/>
      <c r="J102" s="262"/>
      <c r="K102" s="262"/>
    </row>
    <row r="103" spans="1:11" s="81" customFormat="1" ht="3" customHeight="1">
      <c r="A103" s="57"/>
      <c r="B103" s="169"/>
      <c r="C103" s="168"/>
      <c r="D103" s="168"/>
      <c r="E103" s="168"/>
      <c r="F103" s="168"/>
      <c r="G103" s="168"/>
      <c r="H103" s="168"/>
      <c r="I103" s="168"/>
      <c r="J103" s="168"/>
      <c r="K103" s="168"/>
    </row>
    <row r="104" spans="1:11" s="81" customFormat="1" ht="12.75">
      <c r="A104" s="57" t="s">
        <v>332</v>
      </c>
      <c r="B104" s="78" t="s">
        <v>53</v>
      </c>
      <c r="C104" s="168"/>
      <c r="D104" s="168"/>
      <c r="E104" s="168"/>
      <c r="F104" s="168"/>
      <c r="G104" s="168"/>
      <c r="H104" s="168"/>
      <c r="I104" s="168"/>
      <c r="J104" s="168"/>
      <c r="K104" s="168"/>
    </row>
    <row r="105" spans="1:11" s="81" customFormat="1" ht="4.5" customHeight="1">
      <c r="A105" s="57"/>
      <c r="B105" s="169"/>
      <c r="C105" s="168"/>
      <c r="D105" s="168"/>
      <c r="E105" s="168"/>
      <c r="F105" s="168"/>
      <c r="G105" s="168"/>
      <c r="H105" s="168"/>
      <c r="I105" s="168"/>
      <c r="J105" s="168"/>
      <c r="K105" s="168"/>
    </row>
    <row r="106" spans="1:11" s="81" customFormat="1" ht="42.75" customHeight="1">
      <c r="A106" s="57"/>
      <c r="B106" s="252" t="s">
        <v>20</v>
      </c>
      <c r="C106" s="252"/>
      <c r="D106" s="252"/>
      <c r="E106" s="252"/>
      <c r="F106" s="252"/>
      <c r="G106" s="252"/>
      <c r="H106" s="252"/>
      <c r="I106" s="252"/>
      <c r="J106" s="252"/>
      <c r="K106" s="252"/>
    </row>
    <row r="107" spans="1:11" s="81" customFormat="1" ht="3" customHeight="1">
      <c r="A107" s="57"/>
      <c r="B107" s="169"/>
      <c r="C107" s="168"/>
      <c r="D107" s="168"/>
      <c r="E107" s="168"/>
      <c r="F107" s="168"/>
      <c r="G107" s="168"/>
      <c r="H107" s="168"/>
      <c r="I107" s="168"/>
      <c r="J107" s="168"/>
      <c r="K107" s="168"/>
    </row>
    <row r="108" spans="1:11" s="81" customFormat="1" ht="51.75" customHeight="1">
      <c r="A108" s="57"/>
      <c r="B108" s="252" t="s">
        <v>54</v>
      </c>
      <c r="C108" s="252"/>
      <c r="D108" s="252"/>
      <c r="E108" s="252"/>
      <c r="F108" s="252"/>
      <c r="G108" s="252"/>
      <c r="H108" s="252"/>
      <c r="I108" s="252"/>
      <c r="J108" s="252"/>
      <c r="K108" s="252"/>
    </row>
    <row r="109" spans="1:11" s="81" customFormat="1" ht="3" customHeight="1">
      <c r="A109" s="57"/>
      <c r="B109" s="169"/>
      <c r="C109" s="168"/>
      <c r="D109" s="168"/>
      <c r="E109" s="168"/>
      <c r="F109" s="168"/>
      <c r="G109" s="168"/>
      <c r="H109" s="168"/>
      <c r="I109" s="168"/>
      <c r="J109" s="168"/>
      <c r="K109" s="168"/>
    </row>
    <row r="110" spans="2:11" s="81" customFormat="1" ht="26.25" customHeight="1">
      <c r="B110" s="257" t="s">
        <v>333</v>
      </c>
      <c r="C110" s="257"/>
      <c r="D110" s="257"/>
      <c r="E110" s="257"/>
      <c r="F110" s="257"/>
      <c r="G110" s="257"/>
      <c r="H110" s="257"/>
      <c r="I110" s="257"/>
      <c r="J110" s="257"/>
      <c r="K110" s="257"/>
    </row>
    <row r="111" spans="1:11" s="81" customFormat="1" ht="3.75" customHeight="1">
      <c r="A111" s="57"/>
      <c r="B111" s="169"/>
      <c r="C111" s="168"/>
      <c r="D111" s="168"/>
      <c r="E111" s="168"/>
      <c r="F111" s="168"/>
      <c r="G111" s="168"/>
      <c r="H111" s="168"/>
      <c r="I111" s="168"/>
      <c r="J111" s="168"/>
      <c r="K111" s="168"/>
    </row>
    <row r="112" spans="1:4" ht="12.75" customHeight="1">
      <c r="A112" s="57" t="s">
        <v>422</v>
      </c>
      <c r="B112" s="58" t="s">
        <v>159</v>
      </c>
      <c r="C112" s="58"/>
      <c r="D112" s="58"/>
    </row>
    <row r="113" ht="2.25" customHeight="1">
      <c r="A113" s="57"/>
    </row>
    <row r="114" spans="1:11" ht="12.75" customHeight="1">
      <c r="A114" s="27"/>
      <c r="B114" s="59" t="s">
        <v>150</v>
      </c>
      <c r="C114" s="263" t="s">
        <v>23</v>
      </c>
      <c r="D114" s="263"/>
      <c r="E114" s="263"/>
      <c r="F114" s="263"/>
      <c r="G114" s="263"/>
      <c r="H114" s="263"/>
      <c r="I114" s="263"/>
      <c r="J114" s="263"/>
      <c r="K114" s="263"/>
    </row>
    <row r="115" spans="10:11" ht="12.75" customHeight="1">
      <c r="J115" s="37" t="s">
        <v>160</v>
      </c>
      <c r="K115" s="37"/>
    </row>
    <row r="116" spans="1:5" s="86" customFormat="1" ht="12.75" customHeight="1">
      <c r="A116" s="57"/>
      <c r="B116" s="59"/>
      <c r="C116" s="59"/>
      <c r="D116" s="59"/>
      <c r="E116" s="85" t="s">
        <v>145</v>
      </c>
    </row>
    <row r="117" spans="1:10" ht="12.75" customHeight="1" thickBot="1">
      <c r="A117" s="57"/>
      <c r="E117" s="59" t="s">
        <v>161</v>
      </c>
      <c r="J117" s="192">
        <v>809707</v>
      </c>
    </row>
    <row r="118" spans="1:10" ht="4.5" customHeight="1">
      <c r="A118" s="57"/>
      <c r="J118" s="72"/>
    </row>
    <row r="119" spans="1:5" s="86" customFormat="1" ht="12.75" customHeight="1">
      <c r="A119" s="57"/>
      <c r="B119" s="59"/>
      <c r="C119" s="59"/>
      <c r="D119" s="59"/>
      <c r="E119" s="85" t="s">
        <v>164</v>
      </c>
    </row>
    <row r="120" spans="1:10" ht="12.75" customHeight="1">
      <c r="A120" s="57"/>
      <c r="E120" s="59" t="s">
        <v>161</v>
      </c>
      <c r="J120" s="66">
        <v>88094</v>
      </c>
    </row>
    <row r="121" spans="1:10" ht="12.75" customHeight="1">
      <c r="A121" s="57"/>
      <c r="E121" s="59" t="s">
        <v>162</v>
      </c>
      <c r="J121" s="66">
        <v>774423</v>
      </c>
    </row>
    <row r="122" spans="1:11" ht="15" customHeight="1" thickBot="1">
      <c r="A122" s="57"/>
      <c r="I122" s="88"/>
      <c r="J122" s="76">
        <f>SUM(J120:J121)</f>
        <v>862517</v>
      </c>
      <c r="K122" s="89"/>
    </row>
    <row r="123" spans="1:11" ht="4.5" customHeight="1">
      <c r="A123" s="57"/>
      <c r="I123" s="87"/>
      <c r="J123" s="72"/>
      <c r="K123" s="89"/>
    </row>
    <row r="124" spans="1:11" s="65" customFormat="1" ht="25.5" customHeight="1">
      <c r="A124" s="92"/>
      <c r="B124" s="65" t="s">
        <v>151</v>
      </c>
      <c r="C124" s="258" t="s">
        <v>24</v>
      </c>
      <c r="D124" s="258"/>
      <c r="E124" s="258"/>
      <c r="F124" s="258"/>
      <c r="G124" s="258"/>
      <c r="H124" s="258"/>
      <c r="I124" s="258"/>
      <c r="J124" s="258"/>
      <c r="K124" s="258"/>
    </row>
    <row r="125" ht="1.5" customHeight="1">
      <c r="A125" s="27"/>
    </row>
    <row r="126" spans="1:10" ht="12.75" customHeight="1">
      <c r="A126" s="57"/>
      <c r="E126" s="90" t="s">
        <v>165</v>
      </c>
      <c r="F126" s="91"/>
      <c r="G126" s="91"/>
      <c r="H126" s="91"/>
      <c r="I126" s="91"/>
      <c r="J126" s="37" t="s">
        <v>166</v>
      </c>
    </row>
    <row r="127" spans="1:10" ht="12.75" customHeight="1">
      <c r="A127" s="57"/>
      <c r="E127" s="59" t="s">
        <v>168</v>
      </c>
      <c r="J127" s="66">
        <v>512977</v>
      </c>
    </row>
    <row r="128" spans="1:10" ht="12.75" customHeight="1">
      <c r="A128" s="57"/>
      <c r="E128" s="59" t="s">
        <v>167</v>
      </c>
      <c r="J128" s="66">
        <v>14395</v>
      </c>
    </row>
    <row r="129" spans="1:10" ht="12.75" customHeight="1">
      <c r="A129" s="57"/>
      <c r="E129" s="59" t="s">
        <v>170</v>
      </c>
      <c r="J129" s="72">
        <v>1076</v>
      </c>
    </row>
    <row r="130" spans="1:10" ht="12.75" customHeight="1">
      <c r="A130" s="57"/>
      <c r="E130" s="59" t="s">
        <v>169</v>
      </c>
      <c r="J130" s="72">
        <v>475</v>
      </c>
    </row>
    <row r="131" spans="1:10" ht="12.75" customHeight="1">
      <c r="A131" s="57"/>
      <c r="E131" s="59" t="s">
        <v>122</v>
      </c>
      <c r="J131" s="72">
        <v>275</v>
      </c>
    </row>
    <row r="132" ht="1.5" customHeight="1" thickBot="1">
      <c r="J132" s="183"/>
    </row>
    <row r="133" ht="3.75" customHeight="1">
      <c r="A133" s="57"/>
    </row>
    <row r="134" spans="1:11" s="65" customFormat="1" ht="12.75" customHeight="1">
      <c r="A134" s="64"/>
      <c r="C134" s="258" t="s">
        <v>124</v>
      </c>
      <c r="D134" s="258"/>
      <c r="E134" s="258"/>
      <c r="F134" s="258"/>
      <c r="G134" s="258"/>
      <c r="H134" s="258"/>
      <c r="I134" s="258"/>
      <c r="J134" s="258"/>
      <c r="K134" s="258"/>
    </row>
    <row r="135" ht="7.5" customHeight="1">
      <c r="A135" s="57"/>
    </row>
    <row r="136" spans="1:4" ht="12.75" customHeight="1">
      <c r="A136" s="57" t="s">
        <v>423</v>
      </c>
      <c r="B136" s="58" t="s">
        <v>171</v>
      </c>
      <c r="C136" s="58"/>
      <c r="D136" s="58"/>
    </row>
    <row r="137" ht="6" customHeight="1">
      <c r="A137" s="57"/>
    </row>
    <row r="138" spans="1:11" s="65" customFormat="1" ht="94.5" customHeight="1">
      <c r="A138" s="64"/>
      <c r="B138" s="258" t="s">
        <v>44</v>
      </c>
      <c r="C138" s="258"/>
      <c r="D138" s="258"/>
      <c r="E138" s="258"/>
      <c r="F138" s="258"/>
      <c r="G138" s="258"/>
      <c r="H138" s="258"/>
      <c r="I138" s="258"/>
      <c r="J138" s="258"/>
      <c r="K138" s="258"/>
    </row>
    <row r="139" ht="3.75" customHeight="1">
      <c r="A139" s="57"/>
    </row>
    <row r="140" spans="1:11" s="65" customFormat="1" ht="25.5" customHeight="1">
      <c r="A140" s="64"/>
      <c r="B140" s="258" t="s">
        <v>242</v>
      </c>
      <c r="C140" s="258"/>
      <c r="D140" s="258"/>
      <c r="E140" s="258"/>
      <c r="F140" s="258"/>
      <c r="G140" s="258"/>
      <c r="H140" s="258"/>
      <c r="I140" s="258"/>
      <c r="J140" s="258"/>
      <c r="K140" s="258"/>
    </row>
    <row r="141" ht="12" customHeight="1">
      <c r="A141" s="57"/>
    </row>
    <row r="142" spans="1:4" ht="12.75" customHeight="1">
      <c r="A142" s="57" t="s">
        <v>424</v>
      </c>
      <c r="B142" s="58" t="s">
        <v>172</v>
      </c>
      <c r="C142" s="58"/>
      <c r="D142" s="58"/>
    </row>
    <row r="143" spans="1:4" ht="3.75" customHeight="1">
      <c r="A143" s="57"/>
      <c r="B143" s="58"/>
      <c r="C143" s="58"/>
      <c r="D143" s="58"/>
    </row>
    <row r="144" spans="1:11" ht="27.75" customHeight="1">
      <c r="A144" s="57"/>
      <c r="B144" s="264" t="s">
        <v>35</v>
      </c>
      <c r="C144" s="264"/>
      <c r="D144" s="264"/>
      <c r="E144" s="264"/>
      <c r="F144" s="264"/>
      <c r="G144" s="264"/>
      <c r="H144" s="264"/>
      <c r="I144" s="264"/>
      <c r="J144" s="264"/>
      <c r="K144" s="264"/>
    </row>
    <row r="145" spans="1:4" ht="3" customHeight="1">
      <c r="A145" s="57"/>
      <c r="B145" s="58"/>
      <c r="C145" s="58"/>
      <c r="D145" s="58"/>
    </row>
    <row r="146" spans="1:11" s="65" customFormat="1" ht="90" customHeight="1">
      <c r="A146" s="92"/>
      <c r="B146" s="249" t="s">
        <v>306</v>
      </c>
      <c r="C146" s="249"/>
      <c r="D146" s="249"/>
      <c r="E146" s="249"/>
      <c r="F146" s="249"/>
      <c r="G146" s="249"/>
      <c r="H146" s="249"/>
      <c r="I146" s="249"/>
      <c r="J146" s="249"/>
      <c r="K146" s="249"/>
    </row>
    <row r="147" spans="1:11" s="65" customFormat="1" ht="7.5" customHeight="1">
      <c r="A147" s="92"/>
      <c r="B147" s="48"/>
      <c r="C147" s="48"/>
      <c r="D147" s="48"/>
      <c r="E147" s="48"/>
      <c r="F147" s="48"/>
      <c r="G147" s="48"/>
      <c r="H147" s="48"/>
      <c r="I147" s="48"/>
      <c r="J147" s="48"/>
      <c r="K147" s="48"/>
    </row>
    <row r="148" spans="1:11" s="65" customFormat="1" ht="92.25" customHeight="1">
      <c r="A148" s="92"/>
      <c r="B148" s="249" t="s">
        <v>5</v>
      </c>
      <c r="C148" s="249"/>
      <c r="D148" s="249"/>
      <c r="E148" s="249"/>
      <c r="F148" s="249"/>
      <c r="G148" s="249"/>
      <c r="H148" s="249"/>
      <c r="I148" s="249"/>
      <c r="J148" s="249"/>
      <c r="K148" s="249"/>
    </row>
    <row r="149" spans="1:11" s="144" customFormat="1" ht="6" customHeight="1">
      <c r="A149" s="145"/>
      <c r="B149" s="25"/>
      <c r="C149" s="58"/>
      <c r="D149" s="94"/>
      <c r="E149" s="94"/>
      <c r="F149" s="94"/>
      <c r="G149" s="94"/>
      <c r="H149" s="146"/>
      <c r="I149" s="94"/>
      <c r="J149" s="94"/>
      <c r="K149" s="1"/>
    </row>
    <row r="150" spans="1:4" ht="12.75" customHeight="1">
      <c r="A150" s="57" t="s">
        <v>425</v>
      </c>
      <c r="B150" s="58" t="s">
        <v>177</v>
      </c>
      <c r="C150" s="58"/>
      <c r="D150" s="58"/>
    </row>
    <row r="151" spans="1:4" ht="6" customHeight="1">
      <c r="A151" s="57"/>
      <c r="B151" s="58"/>
      <c r="C151" s="58"/>
      <c r="D151" s="58"/>
    </row>
    <row r="152" spans="1:11" s="65" customFormat="1" ht="25.5" customHeight="1">
      <c r="A152" s="92"/>
      <c r="B152" s="249" t="s">
        <v>25</v>
      </c>
      <c r="C152" s="249"/>
      <c r="D152" s="249"/>
      <c r="E152" s="249"/>
      <c r="F152" s="249"/>
      <c r="G152" s="249"/>
      <c r="H152" s="249"/>
      <c r="I152" s="249"/>
      <c r="J152" s="249"/>
      <c r="K152" s="249"/>
    </row>
    <row r="153" spans="1:4" ht="3.75" customHeight="1">
      <c r="A153" s="57"/>
      <c r="B153" s="58"/>
      <c r="C153" s="58"/>
      <c r="D153" s="58"/>
    </row>
    <row r="154" spans="1:11" s="25" customFormat="1" ht="12.75" customHeight="1">
      <c r="A154" s="58" t="s">
        <v>426</v>
      </c>
      <c r="B154" s="58" t="s">
        <v>6</v>
      </c>
      <c r="H154" s="93"/>
      <c r="I154" s="1"/>
      <c r="J154" s="94"/>
      <c r="K154" s="1"/>
    </row>
    <row r="155" spans="8:11" s="25" customFormat="1" ht="6" customHeight="1">
      <c r="H155" s="94"/>
      <c r="I155" s="1"/>
      <c r="J155" s="94"/>
      <c r="K155" s="1"/>
    </row>
    <row r="156" spans="2:11" s="25" customFormat="1" ht="12.75" customHeight="1">
      <c r="B156" s="25" t="s">
        <v>150</v>
      </c>
      <c r="C156" s="25" t="s">
        <v>7</v>
      </c>
      <c r="H156" s="94"/>
      <c r="I156" s="1"/>
      <c r="J156" s="94"/>
      <c r="K156" s="1"/>
    </row>
    <row r="157" spans="8:11" s="25" customFormat="1" ht="3.75" customHeight="1">
      <c r="H157" s="94"/>
      <c r="I157" s="1"/>
      <c r="J157" s="94"/>
      <c r="K157" s="1"/>
    </row>
    <row r="158" spans="8:11" s="25" customFormat="1" ht="12.75">
      <c r="H158" s="245" t="str">
        <f>H43</f>
        <v>FOURTH QUARTER</v>
      </c>
      <c r="I158" s="245"/>
      <c r="J158" s="265" t="str">
        <f>J43</f>
        <v>CUMULATIVE 12 MONTHS</v>
      </c>
      <c r="K158" s="265"/>
    </row>
    <row r="159" spans="8:11" s="25" customFormat="1" ht="12.75">
      <c r="H159" s="198">
        <f>H44</f>
        <v>39447</v>
      </c>
      <c r="I159" s="198">
        <f>I44</f>
        <v>39082</v>
      </c>
      <c r="J159" s="198">
        <f>J44</f>
        <v>39447</v>
      </c>
      <c r="K159" s="198">
        <f>K44</f>
        <v>39082</v>
      </c>
    </row>
    <row r="160" spans="8:11" s="25" customFormat="1" ht="12.75">
      <c r="H160" s="210" t="str">
        <f>H45</f>
        <v>RM'000</v>
      </c>
      <c r="I160" s="210" t="str">
        <f>H160</f>
        <v>RM'000</v>
      </c>
      <c r="J160" s="210" t="str">
        <f>I160</f>
        <v>RM'000</v>
      </c>
      <c r="K160" s="210" t="str">
        <f>J160</f>
        <v>RM'000</v>
      </c>
    </row>
    <row r="161" spans="3:11" s="25" customFormat="1" ht="12.75">
      <c r="C161" s="25" t="s">
        <v>413</v>
      </c>
      <c r="H161" s="94"/>
      <c r="I161" s="1"/>
      <c r="J161" s="94"/>
      <c r="K161" s="1"/>
    </row>
    <row r="162" spans="3:11" s="25" customFormat="1" ht="12.75">
      <c r="C162" s="25" t="s">
        <v>8</v>
      </c>
      <c r="H162" s="1">
        <f>Income!F56</f>
        <v>43324</v>
      </c>
      <c r="I162" s="1">
        <f>Income!H56</f>
        <v>-214827</v>
      </c>
      <c r="J162" s="1">
        <f>Income!J56</f>
        <v>9672</v>
      </c>
      <c r="K162" s="1">
        <f>Income!L56</f>
        <v>-217883</v>
      </c>
    </row>
    <row r="163" spans="8:11" s="25" customFormat="1" ht="3.75" customHeight="1">
      <c r="H163" s="94"/>
      <c r="I163" s="1"/>
      <c r="J163" s="94"/>
      <c r="K163" s="1"/>
    </row>
    <row r="164" spans="8:11" s="25" customFormat="1" ht="3.75" customHeight="1">
      <c r="H164" s="94"/>
      <c r="I164" s="1"/>
      <c r="J164" s="94"/>
      <c r="K164" s="1"/>
    </row>
    <row r="165" spans="3:11" s="25" customFormat="1" ht="12.75">
      <c r="C165" s="25" t="s">
        <v>37</v>
      </c>
      <c r="H165" s="94"/>
      <c r="I165" s="1"/>
      <c r="J165" s="94"/>
      <c r="K165" s="1"/>
    </row>
    <row r="166" spans="3:11" s="25" customFormat="1" ht="12.75">
      <c r="C166" s="25" t="s">
        <v>38</v>
      </c>
      <c r="H166" s="1">
        <v>1940532</v>
      </c>
      <c r="I166" s="1">
        <f>H166</f>
        <v>1940532</v>
      </c>
      <c r="J166" s="1">
        <f>I166</f>
        <v>1940532</v>
      </c>
      <c r="K166" s="1">
        <f>J166</f>
        <v>1940532</v>
      </c>
    </row>
    <row r="167" spans="8:11" s="25" customFormat="1" ht="3.75" customHeight="1">
      <c r="H167" s="94"/>
      <c r="I167" s="1"/>
      <c r="J167" s="94"/>
      <c r="K167" s="1"/>
    </row>
    <row r="168" spans="3:11" s="73" customFormat="1" ht="15" customHeight="1" thickBot="1">
      <c r="C168" t="s">
        <v>9</v>
      </c>
      <c r="D168"/>
      <c r="E168"/>
      <c r="F168"/>
      <c r="G168"/>
      <c r="H168" s="211">
        <f>H162/H166*100</f>
        <v>2.2325836420115723</v>
      </c>
      <c r="I168" s="211">
        <f>I162/I166*100</f>
        <v>-11.070520867473457</v>
      </c>
      <c r="J168" s="211">
        <f>J162/J166*100</f>
        <v>0.49842002090148474</v>
      </c>
      <c r="K168" s="211">
        <f>K162/K166*100</f>
        <v>-11.228003454722725</v>
      </c>
    </row>
    <row r="169" spans="3:11" s="73" customFormat="1" ht="15" customHeight="1" thickTop="1">
      <c r="C169"/>
      <c r="D169"/>
      <c r="E169"/>
      <c r="F169"/>
      <c r="G169"/>
      <c r="H169"/>
      <c r="I169"/>
      <c r="J169"/>
      <c r="K169"/>
    </row>
    <row r="170" spans="8:11" s="25" customFormat="1" ht="3" customHeight="1">
      <c r="H170" s="94"/>
      <c r="I170" s="1"/>
      <c r="J170" s="94"/>
      <c r="K170" s="1"/>
    </row>
    <row r="171" spans="2:11" s="25" customFormat="1" ht="12.75" customHeight="1">
      <c r="B171" s="25" t="s">
        <v>151</v>
      </c>
      <c r="C171" s="25" t="s">
        <v>10</v>
      </c>
      <c r="H171" s="94"/>
      <c r="I171" s="1"/>
      <c r="J171" s="94"/>
      <c r="K171" s="1"/>
    </row>
    <row r="172" spans="8:11" s="25" customFormat="1" ht="4.5" customHeight="1">
      <c r="H172" s="94"/>
      <c r="I172" s="1"/>
      <c r="J172" s="94"/>
      <c r="K172" s="1"/>
    </row>
    <row r="173" spans="8:11" s="25" customFormat="1" ht="12.75">
      <c r="H173" s="245" t="str">
        <f>H158</f>
        <v>FOURTH QUARTER</v>
      </c>
      <c r="I173" s="245"/>
      <c r="J173" s="265" t="str">
        <f>J158</f>
        <v>CUMULATIVE 12 MONTHS</v>
      </c>
      <c r="K173" s="265"/>
    </row>
    <row r="174" spans="8:11" s="25" customFormat="1" ht="12.75">
      <c r="H174" s="198">
        <f>H159</f>
        <v>39447</v>
      </c>
      <c r="I174" s="198">
        <f>I159</f>
        <v>39082</v>
      </c>
      <c r="J174" s="198">
        <f>J159</f>
        <v>39447</v>
      </c>
      <c r="K174" s="198">
        <f>K159</f>
        <v>39082</v>
      </c>
    </row>
    <row r="175" spans="8:11" s="25" customFormat="1" ht="12.75">
      <c r="H175" s="210" t="str">
        <f>H160</f>
        <v>RM'000</v>
      </c>
      <c r="I175" s="210" t="str">
        <f>H175</f>
        <v>RM'000</v>
      </c>
      <c r="J175" s="210" t="str">
        <f>I175</f>
        <v>RM'000</v>
      </c>
      <c r="K175" s="210" t="str">
        <f>J175</f>
        <v>RM'000</v>
      </c>
    </row>
    <row r="176" spans="3:11" s="25" customFormat="1" ht="12.75">
      <c r="C176" s="25" t="s">
        <v>413</v>
      </c>
      <c r="H176" s="94"/>
      <c r="I176" s="1"/>
      <c r="J176" s="94"/>
      <c r="K176" s="1"/>
    </row>
    <row r="177" spans="3:11" s="25" customFormat="1" ht="12.75">
      <c r="C177" s="25" t="s">
        <v>412</v>
      </c>
      <c r="H177" s="1">
        <f>H162</f>
        <v>43324</v>
      </c>
      <c r="I177" s="225" t="s">
        <v>179</v>
      </c>
      <c r="J177" s="1">
        <f>J162</f>
        <v>9672</v>
      </c>
      <c r="K177" s="225" t="s">
        <v>179</v>
      </c>
    </row>
    <row r="178" spans="8:11" s="25" customFormat="1" ht="3.75" customHeight="1">
      <c r="H178" s="94"/>
      <c r="I178" s="225"/>
      <c r="J178" s="94"/>
      <c r="K178" s="225"/>
    </row>
    <row r="179" spans="8:11" s="25" customFormat="1" ht="3.75" customHeight="1">
      <c r="H179" s="94"/>
      <c r="I179" s="225"/>
      <c r="J179" s="94"/>
      <c r="K179" s="225"/>
    </row>
    <row r="180" spans="3:11" s="25" customFormat="1" ht="12.75">
      <c r="C180" s="25" t="s">
        <v>37</v>
      </c>
      <c r="H180" s="94"/>
      <c r="I180" s="225"/>
      <c r="J180" s="94"/>
      <c r="K180" s="225"/>
    </row>
    <row r="181" spans="3:11" s="25" customFormat="1" ht="12.75">
      <c r="C181" s="25" t="s">
        <v>38</v>
      </c>
      <c r="H181" s="1">
        <v>1940532</v>
      </c>
      <c r="I181" s="225" t="str">
        <f>I177</f>
        <v>N/A</v>
      </c>
      <c r="J181" s="1">
        <f>H181</f>
        <v>1940532</v>
      </c>
      <c r="K181" s="225" t="s">
        <v>179</v>
      </c>
    </row>
    <row r="182" spans="8:11" s="25" customFormat="1" ht="3.75" customHeight="1">
      <c r="H182" s="94"/>
      <c r="I182" s="225"/>
      <c r="J182" s="94"/>
      <c r="K182" s="225"/>
    </row>
    <row r="183" spans="3:11" s="25" customFormat="1" ht="12.75">
      <c r="C183" s="25" t="s">
        <v>414</v>
      </c>
      <c r="H183" s="94"/>
      <c r="I183" s="225"/>
      <c r="J183" s="94"/>
      <c r="K183" s="225"/>
    </row>
    <row r="184" spans="4:11" s="25" customFormat="1" ht="12.75">
      <c r="D184" s="25" t="s">
        <v>415</v>
      </c>
      <c r="H184" s="94"/>
      <c r="I184" s="225"/>
      <c r="J184" s="94"/>
      <c r="K184" s="225"/>
    </row>
    <row r="185" spans="4:11" s="25" customFormat="1" ht="12.75">
      <c r="D185" s="25" t="s">
        <v>416</v>
      </c>
      <c r="H185" s="11">
        <v>887324</v>
      </c>
      <c r="I185" s="226" t="s">
        <v>179</v>
      </c>
      <c r="J185" s="11">
        <f>H185</f>
        <v>887324</v>
      </c>
      <c r="K185" s="226" t="s">
        <v>179</v>
      </c>
    </row>
    <row r="186" spans="8:11" s="25" customFormat="1" ht="3.75" customHeight="1">
      <c r="H186" s="15"/>
      <c r="I186" s="123"/>
      <c r="J186" s="15"/>
      <c r="K186" s="123"/>
    </row>
    <row r="187" spans="3:11" s="25" customFormat="1" ht="12.75">
      <c r="C187" s="25" t="s">
        <v>417</v>
      </c>
      <c r="H187" s="15"/>
      <c r="I187" s="123"/>
      <c r="J187" s="15"/>
      <c r="K187" s="123"/>
    </row>
    <row r="188" spans="3:11" s="25" customFormat="1" ht="12.75">
      <c r="C188" s="25" t="s">
        <v>418</v>
      </c>
      <c r="H188" s="11">
        <f>H181+H185</f>
        <v>2827856</v>
      </c>
      <c r="I188" s="226" t="s">
        <v>179</v>
      </c>
      <c r="J188" s="11">
        <f>J181+J185</f>
        <v>2827856</v>
      </c>
      <c r="K188" s="226" t="s">
        <v>179</v>
      </c>
    </row>
    <row r="189" spans="8:11" s="25" customFormat="1" ht="12.75">
      <c r="H189" s="94"/>
      <c r="I189" s="225"/>
      <c r="J189" s="94"/>
      <c r="K189" s="225"/>
    </row>
    <row r="190" spans="3:11" s="73" customFormat="1" ht="15" customHeight="1" thickBot="1">
      <c r="C190" t="s">
        <v>9</v>
      </c>
      <c r="D190"/>
      <c r="E190"/>
      <c r="F190"/>
      <c r="G190"/>
      <c r="H190" s="211">
        <f>H177/H188*100</f>
        <v>1.5320440644785307</v>
      </c>
      <c r="I190" s="224" t="s">
        <v>179</v>
      </c>
      <c r="J190" s="211">
        <f>J177/J188*100</f>
        <v>0.34202590230902846</v>
      </c>
      <c r="K190" s="224" t="s">
        <v>179</v>
      </c>
    </row>
    <row r="191" spans="3:11" s="73" customFormat="1" ht="19.5" customHeight="1" thickTop="1">
      <c r="C191" s="249"/>
      <c r="D191" s="249"/>
      <c r="E191" s="249"/>
      <c r="F191" s="249"/>
      <c r="G191" s="249"/>
      <c r="H191" s="249"/>
      <c r="I191" s="249"/>
      <c r="J191" s="249"/>
      <c r="K191" s="249"/>
    </row>
    <row r="192" spans="8:11" s="25" customFormat="1" ht="6" customHeight="1">
      <c r="H192" s="94"/>
      <c r="I192" s="1"/>
      <c r="J192" s="94"/>
      <c r="K192" s="1"/>
    </row>
    <row r="193" spans="8:11" s="25" customFormat="1" ht="9.75" customHeight="1">
      <c r="H193" s="94"/>
      <c r="I193" s="1"/>
      <c r="J193" s="94"/>
      <c r="K193" s="1"/>
    </row>
    <row r="194" ht="12.75" customHeight="1">
      <c r="A194" s="57" t="s">
        <v>178</v>
      </c>
    </row>
    <row r="195" ht="12.75" customHeight="1">
      <c r="A195" s="57" t="s">
        <v>132</v>
      </c>
    </row>
    <row r="196" ht="12.75" customHeight="1">
      <c r="A196" s="57"/>
    </row>
    <row r="197" ht="12.75" customHeight="1">
      <c r="A197" s="57"/>
    </row>
    <row r="198" ht="7.5" customHeight="1">
      <c r="A198" s="57"/>
    </row>
    <row r="199" ht="12.75" customHeight="1">
      <c r="A199" s="57"/>
    </row>
    <row r="200" ht="12.75" customHeight="1">
      <c r="A200" s="57" t="s">
        <v>261</v>
      </c>
    </row>
    <row r="201" ht="12.75" customHeight="1">
      <c r="A201" s="57" t="s">
        <v>120</v>
      </c>
    </row>
    <row r="202" ht="7.5" customHeight="1">
      <c r="A202" s="57"/>
    </row>
    <row r="203" spans="1:4" ht="12.75" customHeight="1">
      <c r="A203" s="57" t="s">
        <v>373</v>
      </c>
      <c r="B203" s="95"/>
      <c r="C203" s="95"/>
      <c r="D203" s="95"/>
    </row>
  </sheetData>
  <mergeCells count="45">
    <mergeCell ref="A2:K2"/>
    <mergeCell ref="A3:K3"/>
    <mergeCell ref="A4:K4"/>
    <mergeCell ref="B140:K140"/>
    <mergeCell ref="B138:K138"/>
    <mergeCell ref="C134:K134"/>
    <mergeCell ref="B86:K86"/>
    <mergeCell ref="B98:K98"/>
    <mergeCell ref="B100:K100"/>
    <mergeCell ref="C94:K94"/>
    <mergeCell ref="C191:K191"/>
    <mergeCell ref="B148:K148"/>
    <mergeCell ref="B144:K144"/>
    <mergeCell ref="B152:K152"/>
    <mergeCell ref="B146:K146"/>
    <mergeCell ref="H158:I158"/>
    <mergeCell ref="J158:K158"/>
    <mergeCell ref="H173:I173"/>
    <mergeCell ref="J173:K173"/>
    <mergeCell ref="B102:K102"/>
    <mergeCell ref="C92:K92"/>
    <mergeCell ref="B108:K108"/>
    <mergeCell ref="C124:K124"/>
    <mergeCell ref="C114:K114"/>
    <mergeCell ref="B110:K110"/>
    <mergeCell ref="B24:K24"/>
    <mergeCell ref="B16:K16"/>
    <mergeCell ref="B106:K106"/>
    <mergeCell ref="C70:K70"/>
    <mergeCell ref="J43:K43"/>
    <mergeCell ref="C61:K61"/>
    <mergeCell ref="B53:K53"/>
    <mergeCell ref="B57:K57"/>
    <mergeCell ref="B84:K84"/>
    <mergeCell ref="B88:K88"/>
    <mergeCell ref="B32:K32"/>
    <mergeCell ref="B34:K34"/>
    <mergeCell ref="H43:I43"/>
    <mergeCell ref="B10:K10"/>
    <mergeCell ref="B18:K18"/>
    <mergeCell ref="B22:K22"/>
    <mergeCell ref="B28:K28"/>
    <mergeCell ref="B12:K12"/>
    <mergeCell ref="B14:K14"/>
    <mergeCell ref="B20:K20"/>
  </mergeCells>
  <printOptions horizontalCentered="1"/>
  <pageMargins left="0.5905511811023623" right="0.5905511811023623" top="0.4724409448818898" bottom="0.4724409448818898" header="0.1968503937007874" footer="0.1968503937007874"/>
  <pageSetup firstPageNumber="9" useFirstPageNumber="1" horizontalDpi="600" verticalDpi="600" orientation="portrait" paperSize="9" scale="88" r:id="rId2"/>
  <headerFooter alignWithMargins="0">
    <oddFooter>&amp;C - &amp;P -</oddFooter>
  </headerFooter>
  <rowBreaks count="4" manualBreakCount="4">
    <brk id="39" max="11" man="1"/>
    <brk id="89" max="11" man="1"/>
    <brk id="122" max="11" man="1"/>
    <brk id="169"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Malayan United Industries Berhad</dc:title>
  <dc:subject>Bursa Securities Quarterly Announcement</dc:subject>
  <dc:creator>MUI Group</dc:creator>
  <cp:keywords>MUIB</cp:keywords>
  <dc:description>Strictly Private &amp; Confidential before announcement</dc:description>
  <cp:lastModifiedBy>Acer</cp:lastModifiedBy>
  <cp:lastPrinted>2008-02-27T09:36:29Z</cp:lastPrinted>
  <dcterms:created xsi:type="dcterms:W3CDTF">2002-02-25T08:33:19Z</dcterms:created>
  <dcterms:modified xsi:type="dcterms:W3CDTF">2008-02-27T10:41:59Z</dcterms:modified>
  <cp:category>Financial data</cp:category>
  <cp:version/>
  <cp:contentType/>
  <cp:contentStatus/>
</cp:coreProperties>
</file>