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030" tabRatio="851"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'BS'!$B$1:$H$100</definedName>
    <definedName name="_xlnm.Print_Area" localSheetId="3">'Cash Flow'!$A$1:$J$89</definedName>
    <definedName name="_xlnm.Print_Area" localSheetId="2">'Equity'!$A$1:$Q$73</definedName>
    <definedName name="_xlnm.Print_Area" localSheetId="0">'Income'!$A$1:$M$86</definedName>
    <definedName name="_xlnm.Print_Area" localSheetId="5">'Notes per Bursa Securities LR'!$A$1:$L$160</definedName>
    <definedName name="_xlnm.Print_Area" localSheetId="4">'Notes to Int. Fin. Report'!$A$1:$M$168</definedName>
    <definedName name="_xlnm.Print_Titles" localSheetId="5">'Notes per Bursa Securities LR'!$1:$5</definedName>
    <definedName name="_xlnm.Print_Titles" localSheetId="4">'Notes to Int. Fin. Report'!$1:$5</definedName>
    <definedName name="Z_4098D3AA_A201_4207_B88D_A7EBF7DFFF6D_.wvu.PrintArea" localSheetId="1" hidden="1">'BS'!$B$1:$H$100</definedName>
    <definedName name="Z_4098D3AA_A201_4207_B88D_A7EBF7DFFF6D_.wvu.PrintArea" localSheetId="3" hidden="1">'Cash Flow'!$A$1:$J$89</definedName>
    <definedName name="Z_4098D3AA_A201_4207_B88D_A7EBF7DFFF6D_.wvu.PrintArea" localSheetId="2" hidden="1">'Equity'!$A$1:$Q$73</definedName>
    <definedName name="Z_4098D3AA_A201_4207_B88D_A7EBF7DFFF6D_.wvu.PrintArea" localSheetId="0" hidden="1">'Income'!$A$1:$M$86</definedName>
    <definedName name="Z_4098D3AA_A201_4207_B88D_A7EBF7DFFF6D_.wvu.PrintArea" localSheetId="5" hidden="1">'Notes per Bursa Securities LR'!$A$1:$L$160</definedName>
    <definedName name="Z_4098D3AA_A201_4207_B88D_A7EBF7DFFF6D_.wvu.PrintArea" localSheetId="4" hidden="1">'Notes to Int. Fin. Report'!$A$1:$M$161</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<sst xmlns="http://schemas.openxmlformats.org/spreadsheetml/2006/main" count="404" uniqueCount="335">
  <si>
    <t>Pursuant to the Acquisition and in compliance with the Malaysian Code on Take-Overs And Mergers, 1998, LMSB has extended a mandatory unconditional offers for the remaining 11,169,017 shares in MJB not already owned by LMSB and / or MUIB at a cash offer price of RM2.40 per offer share ("Offer"). On 3 August 2007, PM Securities Sdn Bhd ("PM Securities") had on behalf of LMSB served the Notice of the Offer on the Board of MJB. The offer document in relation to the Offer was posted to the Shareholders of MJB on 22 August 2007 and the closing date of the Offer is 21 September 2007 or such later date(s) as may be announced by PM Securities on behalf of LMSB.</t>
  </si>
  <si>
    <t>On 3 August 2007, MPB announced a proposed share capital reduction pursuant to Section 64(1) of the Companies Act, 1965 (the "Act") involving the cancellation of RM0.30 of par value of each existing ordinary share of RM0.50 each of MPB in issue and a proposed reduction of its share premium account of up to RM164.1 million pursuant to Section 64(1) and 60(2) of the Act (collectively, the "Capital Reconstruction"). Upon the completion of its Capital Reconstruction, MPB's existing issued and paid-up share capital would be reduced from RM382.0 million to approximately RM152.8 million. The Proposed Capital Reconstruction is pending the approval of MPB's shareholders at an extraordinary general meeting to be convened on 28 September 2007 and the sanction of the High Court of Malaya.</t>
  </si>
  <si>
    <t>On 28 June 2007, the Administrators, PMC and other parties executed a deed of company arrangement ("Deed") prepared in accordance with the provision of Part 5.3A of the Act and containing the terms specified in the creditors' resolution further to the creditors' meeting convened by the administrators on 12 June 2007. Pursuant to the terms of the Deed, a sum of A$2.0 million (equivalent to approximately RM5.9 million) was paid by PMRI Investments (Singapore) Pte Ltd, a subsidiary of PMC, to the administrators in full and final satisfaction of any and all obligations of PMC and the directors of NFL to NFL and to the creditors of NFL.</t>
  </si>
  <si>
    <t>The material litigation of the Group as at the date of this report is as follows:-</t>
  </si>
  <si>
    <t>Under the retailing operations of the Group, Laura Ashley Holdings plc ("Laura Ashley") has reported encouraging growth in its sales and margins. For its financial year ended 27 January 2007, Laura Ashley recorded profit before tax of £12.2 million (RM82.5 million), a 100% growth from £6.1 million (RM42.0 million) in its previous financial year. Total group sales grew by 6.6% to £225 million (RM1.5 billion), primarily due to increased UK sales in all categories. As at 27 January 2007, Laura Ashley had a strong cash position of £31.7 million (RM219.7 million) and an ungeared balance sheet. The company has reported an increase of 8.4% in total retail sales in its current year's trading for the 8 weeks to 24 March 2007. Laura Ashley was voted the 2007 winner of the Homes and Gardens 'Retailer of the Year Award' by its readers.</t>
  </si>
  <si>
    <t>The adoption of the above FRS does not have any significant financial impact on the Group except for FRS 117 Leases.</t>
  </si>
  <si>
    <t xml:space="preserve">The adoption of the revised FRS 117 has resulted in a change in the accounting policy relating to the classification of leasehold land. The up-front payments made for the leasehold land represent prepaid lease payments and are amortised on a straight-line basis over the lease term. Prior to 1 January 2007, leasehold land was classified as property, plant and equipment and was stated at cost less accumulated depreciation and impairment losses, if any. </t>
  </si>
  <si>
    <t>Previously</t>
  </si>
  <si>
    <t>stated</t>
  </si>
  <si>
    <t>Restated</t>
  </si>
  <si>
    <t>Property, plant and equipment</t>
  </si>
  <si>
    <t>The interim financial report of the Group is unaudited and has been prepared in accordance with FRS 134 "Interim Financial Reporting". The Interim Financial Report should be read in conjuction with the audited financial statements of the Group for the financial year ended 31 December 2006.</t>
  </si>
  <si>
    <t>FRS 117</t>
  </si>
  <si>
    <t>Leases</t>
  </si>
  <si>
    <t>FRS 124</t>
  </si>
  <si>
    <t>Related Party Disclosures</t>
  </si>
  <si>
    <t>The auditors' report on the financial statements for the financial year ended 31 December 2006 was not qualified.</t>
  </si>
  <si>
    <t>Subsidiary companies of the Company</t>
  </si>
  <si>
    <t>Malayan United Nominess (Asing) Sdn Bhd</t>
  </si>
  <si>
    <t>Malayan United Trading Sdn Bhd</t>
  </si>
  <si>
    <t>MUI Property Management Sdn Bhd</t>
  </si>
  <si>
    <t>Megah Nominees (Tempatan) Sdn Bhd</t>
  </si>
  <si>
    <t>MUI Security Services Sdn Bhd</t>
  </si>
  <si>
    <t>Vista Hotels Sdn Bhd</t>
  </si>
  <si>
    <t>Subsidiary companies of MUI Properties Berhad</t>
  </si>
  <si>
    <t>Bashan Sdn Bhd</t>
  </si>
  <si>
    <t>Dondang Sayang Holdings Sdn Bhd</t>
  </si>
  <si>
    <t>Green Nominees (Tempatan) Sdn Bhd</t>
  </si>
  <si>
    <t>MUI Resorts Sdn Bhd</t>
  </si>
  <si>
    <t>MUR Sdn Bhd</t>
  </si>
  <si>
    <t>MUP Sdn Bhd</t>
  </si>
  <si>
    <t>Pistole Holdings Sdn Bhd</t>
  </si>
  <si>
    <t>Equity holders of the Company</t>
  </si>
  <si>
    <t xml:space="preserve">     Reserves for unearned premium</t>
  </si>
  <si>
    <t xml:space="preserve">     Bank borrowings</t>
  </si>
  <si>
    <t>At 1 January 2007</t>
  </si>
  <si>
    <t>Effect of changes in tax rate</t>
  </si>
  <si>
    <t>Provision for contingent liabilities</t>
  </si>
  <si>
    <t>Impairment of property, plant and equipment</t>
  </si>
  <si>
    <t>Loss on disposal of subsidiaries</t>
  </si>
  <si>
    <t xml:space="preserve">     Investments</t>
  </si>
  <si>
    <t xml:space="preserve">     Short term investments</t>
  </si>
  <si>
    <t>-</t>
  </si>
  <si>
    <t>Inventories written down</t>
  </si>
  <si>
    <t>ASSETS</t>
  </si>
  <si>
    <t>Non-Current Assets</t>
  </si>
  <si>
    <t xml:space="preserve">     Investments in associates</t>
  </si>
  <si>
    <t xml:space="preserve">     Land held for property development</t>
  </si>
  <si>
    <t xml:space="preserve">     Deferred tax assets</t>
  </si>
  <si>
    <t>TOTAL ASSETS</t>
  </si>
  <si>
    <t>EQUITY AND LIABILITIES</t>
  </si>
  <si>
    <t xml:space="preserve">     Share Capital</t>
  </si>
  <si>
    <t xml:space="preserve">     ICULS</t>
  </si>
  <si>
    <t>Non-Current Liabilities</t>
  </si>
  <si>
    <t>At 1 January 2006</t>
  </si>
  <si>
    <t>Attributable to:</t>
  </si>
  <si>
    <t>Minority</t>
  </si>
  <si>
    <t xml:space="preserve">     Tax liabilities</t>
  </si>
  <si>
    <t xml:space="preserve">     Property development costs</t>
  </si>
  <si>
    <t xml:space="preserve">Net Assets Per Share Attributable to </t>
  </si>
  <si>
    <t>Share buyback by subsidiaries</t>
  </si>
  <si>
    <t>Company Secretary</t>
  </si>
  <si>
    <t>There were no significant changes in estimates of the amounts reported in prior financial years which have a material effect in the current financial period.</t>
  </si>
  <si>
    <t>US Dollars</t>
  </si>
  <si>
    <t xml:space="preserve">Auditors' Report </t>
  </si>
  <si>
    <r>
      <t xml:space="preserve">  * </t>
    </r>
    <r>
      <rPr>
        <i/>
        <sz val="8"/>
        <rFont val="Arial"/>
        <family val="2"/>
      </rPr>
      <t>Based on estimated results</t>
    </r>
  </si>
  <si>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</si>
  <si>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</si>
  <si>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</si>
  <si>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</si>
  <si>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</si>
  <si>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</si>
  <si>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</si>
  <si>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</si>
  <si>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MALAYAN UNITED INDUSTRIES BERHAD</t>
  </si>
  <si>
    <t>Revenue</t>
  </si>
  <si>
    <t>Finance cost</t>
  </si>
  <si>
    <t>associated companies</t>
  </si>
  <si>
    <t>Exceptional items</t>
  </si>
  <si>
    <t>Property, Plant and Equipment</t>
  </si>
  <si>
    <t>Current Assets</t>
  </si>
  <si>
    <t xml:space="preserve">     Inventories</t>
  </si>
  <si>
    <t xml:space="preserve">     Tax recoverable</t>
  </si>
  <si>
    <t xml:space="preserve">     Deposits, bank balances and cash</t>
  </si>
  <si>
    <t>Current Liabilities</t>
  </si>
  <si>
    <t>Reserves</t>
  </si>
  <si>
    <t>Minority Interests</t>
  </si>
  <si>
    <t>Long Term Borrowings</t>
  </si>
  <si>
    <t>RM'000</t>
  </si>
  <si>
    <t>Taxation</t>
  </si>
  <si>
    <t>Taxation comprises:-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</si>
  <si>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</si>
  <si>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</si>
  <si>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</si>
  <si>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</si>
  <si>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</si>
  <si>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</si>
  <si>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</si>
  <si>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</si>
  <si>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</si>
  <si>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</si>
  <si>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</si>
  <si>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</si>
  <si>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</si>
  <si>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</si>
  <si>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</si>
  <si>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</si>
  <si>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</si>
  <si>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</si>
  <si>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</si>
  <si>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</si>
  <si>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</si>
  <si>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</si>
  <si>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</si>
  <si>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</si>
  <si>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</si>
  <si>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</si>
  <si>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</si>
  <si>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Variance of Actual Profit from Forecast Profit</t>
  </si>
  <si>
    <t>Dividend</t>
  </si>
  <si>
    <t>On behalf of the Board</t>
  </si>
  <si>
    <t>N/A</t>
  </si>
  <si>
    <t>(i)</t>
  </si>
  <si>
    <t>Distributable</t>
  </si>
  <si>
    <t>Share</t>
  </si>
  <si>
    <t>Capital</t>
  </si>
  <si>
    <t>Accumulated</t>
  </si>
  <si>
    <t>Losses</t>
  </si>
  <si>
    <t>Group's share of post-</t>
  </si>
  <si>
    <t>acquisition reserves of</t>
  </si>
  <si>
    <t>Difference on translation of</t>
  </si>
  <si>
    <t>net assets of overseas</t>
  </si>
  <si>
    <t>subsidiary and associated</t>
  </si>
  <si>
    <t>companies</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</si>
  <si>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</si>
  <si>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</si>
  <si>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</si>
  <si>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</si>
  <si>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</si>
  <si>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</si>
  <si>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</si>
  <si>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</si>
  <si>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</si>
  <si>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</si>
  <si>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</si>
  <si>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</si>
  <si>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</si>
  <si>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</si>
  <si>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</si>
  <si>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</si>
  <si>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</si>
  <si>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</si>
  <si>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</si>
  <si>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</si>
  <si>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</si>
  <si>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CONDENSED CONSOLIDATED BALANCE SHEET</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</si>
  <si>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</si>
  <si>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</si>
  <si>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</si>
  <si>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</si>
  <si>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</si>
  <si>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</si>
  <si>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</si>
  <si>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</si>
  <si>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</si>
  <si>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</si>
  <si>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</si>
  <si>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</si>
  <si>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</si>
  <si>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</si>
  <si>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</si>
  <si>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Company No: 3809-W</t>
  </si>
  <si>
    <t>(Incorporated in Malaysia)</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</si>
  <si>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</si>
  <si>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</si>
  <si>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</si>
  <si>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</si>
  <si>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</si>
  <si>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</si>
  <si>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</si>
  <si>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</si>
  <si>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Not applicable.</t>
  </si>
  <si>
    <t>Changes in estimates</t>
  </si>
  <si>
    <t>(The figures are unaudited)</t>
  </si>
  <si>
    <t>Net</t>
  </si>
  <si>
    <t>Share of  results of associated companies</t>
  </si>
  <si>
    <t>Other than the above, the Group does not have any material financial instruments with off balance sheet risk as at the date of this report.</t>
  </si>
  <si>
    <t>Net cash used in financing activities</t>
  </si>
  <si>
    <t>As restated</t>
  </si>
  <si>
    <t xml:space="preserve">  associated companies</t>
  </si>
  <si>
    <t>Repayment of bank borrowings (net)</t>
  </si>
  <si>
    <t>Segment results</t>
  </si>
  <si>
    <t>Gross revenue</t>
  </si>
  <si>
    <t>Inter-segment revenue</t>
  </si>
  <si>
    <t>Less: Allowance for diminution in value</t>
  </si>
  <si>
    <t>Purchase of investments</t>
  </si>
  <si>
    <t>Pan Malaysia Corporation Berhad ("PMC")</t>
  </si>
  <si>
    <t>Malayan United Industries Berhad ("MUIB")</t>
  </si>
  <si>
    <t>Exceptional items comprise:-</t>
  </si>
  <si>
    <t xml:space="preserve">Cash and cash equivalents at 1 January </t>
  </si>
  <si>
    <t>NOTES PER BURSA SECURITIES LISTING REQUIREMENTS</t>
  </si>
  <si>
    <t>Loss before taxation</t>
  </si>
  <si>
    <t>ICULS</t>
  </si>
  <si>
    <t>Purchase of property, plant and equipment</t>
  </si>
  <si>
    <t>Total purchases</t>
  </si>
  <si>
    <t xml:space="preserve">(ii) </t>
  </si>
  <si>
    <t>Total disposals</t>
  </si>
  <si>
    <t>ICULS refers to Class A1 and Class A2, 8-year Irredeemable Convertible Unsecured Loan Stocks stated net of discount.</t>
  </si>
  <si>
    <t>ICULS refers to Class A1 and Class A2, 8-year Irredeemable Convertible Unsecured Loan Stocks stated net of discount</t>
  </si>
  <si>
    <t>Share buy back by subsidiaries</t>
  </si>
  <si>
    <t>Leong Park Yip</t>
  </si>
  <si>
    <t>The hotel operations in United Kingdom normally will experience low trading after Christmas, New Year and Easter due to the after effects of the holiday seasons. Additionally, winter periods will also experience a decline in trading; and</t>
  </si>
  <si>
    <t>Net expense recognised directly</t>
  </si>
  <si>
    <t>in equity</t>
  </si>
  <si>
    <t>Less: Group's share of associated companies' revenue</t>
  </si>
  <si>
    <t>Equity</t>
  </si>
  <si>
    <t>Exceptional items (refer Note 5)</t>
  </si>
  <si>
    <t>Total Equity</t>
  </si>
  <si>
    <t>Total Liabilities</t>
  </si>
  <si>
    <t>TOTAL EQUITY AND LIABILITIES</t>
  </si>
  <si>
    <t xml:space="preserve">     Property, plant and equipment </t>
  </si>
  <si>
    <t xml:space="preserve">     Goodwill on consolidation </t>
  </si>
  <si>
    <t xml:space="preserve">Assets Classified As Held For Sale </t>
  </si>
  <si>
    <t xml:space="preserve">     Reserves </t>
  </si>
  <si>
    <t>Interests</t>
  </si>
  <si>
    <t>Contracted but not provided for</t>
  </si>
  <si>
    <t xml:space="preserve">Authorised but not contracted for </t>
  </si>
  <si>
    <t>Contingent Liabilities</t>
  </si>
  <si>
    <t>There are no material contingent liabilities as at the date of this report.</t>
  </si>
  <si>
    <t>Prospects for Current Financial Year</t>
  </si>
  <si>
    <t>Sale of Investments and/or Properties</t>
  </si>
  <si>
    <t>equipment</t>
  </si>
  <si>
    <t>Operating profit before working capital changes</t>
  </si>
  <si>
    <t>The valuations of land and buildings have been brought forward without amendment from the previous annual report.</t>
  </si>
  <si>
    <t xml:space="preserve">     Investment properties</t>
  </si>
  <si>
    <t>CONDENSED CONSOLIDATED INCOME STATEMENT</t>
  </si>
  <si>
    <t>Cost of sales</t>
  </si>
  <si>
    <t>Gross profit</t>
  </si>
  <si>
    <t>Distribution costs</t>
  </si>
  <si>
    <t>Other income</t>
  </si>
  <si>
    <t>Other expenses</t>
  </si>
  <si>
    <t>Administrative expenses</t>
  </si>
  <si>
    <t>Prepaid land lease payments</t>
  </si>
  <si>
    <t xml:space="preserve">     Prepaid land lease payments</t>
  </si>
  <si>
    <t>The accounting policies, methods of computation and basis of consolidation adopted by the Group in this interim financial report are consistent with those of the audited financial statements for the financial year ended 31 December 2006 except for the adoption of the following revised Financial Reporting Standards ("FRS") which are relevant to the Group effective for financial period beginning 1 October 2006:-</t>
  </si>
  <si>
    <t>equity holders of the Company:-</t>
  </si>
  <si>
    <t>Basic</t>
  </si>
  <si>
    <t>Fully diluted</t>
  </si>
  <si>
    <t>Sen</t>
  </si>
  <si>
    <t>The Condensed Consolidated Income Statement should be read in conjunction with the Annual Financial Report for the financial year ended 31 December 2006.</t>
  </si>
  <si>
    <t xml:space="preserve">Equity Attributable To Equity Holders Of The Company </t>
  </si>
  <si>
    <t>Equity Holders of The Company</t>
  </si>
  <si>
    <t>RM</t>
  </si>
  <si>
    <t>The Condensed Consolidated Balance Sheet should be read in conjunction with the Annual Financial Report for the financial year ended 31 December 2006</t>
  </si>
  <si>
    <t>Attributable to Equity Holders of the Company</t>
  </si>
  <si>
    <t>The Condensed Consolidated Statement Of Changes In Equity should be read in conjunction with the Annual Financial Report for the financial year ended 31 December 2006</t>
  </si>
  <si>
    <t>At 31 December 2006</t>
  </si>
  <si>
    <t>Gain on disposal of investments</t>
  </si>
  <si>
    <t>Under provision in respect of prior years</t>
  </si>
  <si>
    <t>Total gain on disposals (net)</t>
  </si>
  <si>
    <t>The Condensed Consolidated Cash Flow Statement should be read in conjunction with the Annual Financial Report for the financial year ended 31 December 2006</t>
  </si>
  <si>
    <t xml:space="preserve">The Group's hotel operations in Malaysia continued to performed well, whilst the hotel operations in UK continued to be affected for the time being by the on-going rationalisation exercise. </t>
  </si>
  <si>
    <t xml:space="preserve">A suit was filed on 17 May 1996, in the High Court of Kuala Lumpur by LDSB against PM Holdings and all its then former directors for breach of directors' duties in conducting the affairs of PM Holdings during the period involved with the takeover offer by the Company for PM Holdings.  The suit also sought to declare, inter alia, that various options granted by PM Holdings under the PM Holdings' Executive Share Option Scheme ("ESOS") were void. The parties to the suit had agreed to effect a full and final settlement by way of a compromise and a consent order was recorded on 12 January 2006, where upon LDSB discountinued its claim against PM Holdings and all its former directors. </t>
  </si>
  <si>
    <t>Former employees of PM Holdings with 6,880,000 shares ("Interveners") had rejected the compromise and had filed applications for leave to intervene in the suit. The Interveners had filed respective defences and counterclaim against the Company and PM Holdings, inter alia, for a declaration that the ESOS is valid and binding and that the Company purchase from them the ESOS shares under the said takeover offer. The Group had filed their reply and defences to the counterclaims and this matter is now at case management stage. The Group's solicitors are of the opinion, based on documents available, that the Interveners entitlements are doubtful.</t>
  </si>
  <si>
    <t>Effects of adopting FRS 3</t>
  </si>
  <si>
    <t xml:space="preserve"> (Loss) / Earnings per share attributable to </t>
  </si>
  <si>
    <t>(Loss) / Earnings Per Share</t>
  </si>
  <si>
    <t>Basic (loss) / earnings per share of the Group is calculated by dividing the (loss) / profit attributable to ordinary equity holders of the Company for the financial period by the number of ordinary shares in issue during the said financial period.</t>
  </si>
  <si>
    <t>Basic (loss) / earnings per share</t>
  </si>
  <si>
    <t>Diluted (loss) / earnings per share</t>
  </si>
  <si>
    <t>For the purpose of calculating diluted (loss) / earnings per share, the number of ordinary shares in issue during the financial period have been adjusted for the dilutive effects of all potential ordinary shares, i.e. Irredeemable Convertible Unsecured Loan Stocks issued by the Company. The diluted loss per ordinary share is not disclosed as it is antidilutive.</t>
  </si>
  <si>
    <t>Profit for the financial period</t>
  </si>
  <si>
    <t>CUMULATIVE 6 MONTHS</t>
  </si>
  <si>
    <t xml:space="preserve"> FOR THE FINANCIAL PERIOD ENDED 30 JUNE 2007</t>
  </si>
  <si>
    <t>SECOND FINANCIAL QUARTER ENDED 30 JUNE 2007</t>
  </si>
  <si>
    <t>SECOND QUARTER</t>
  </si>
  <si>
    <t>AT 30 JUNE 2007</t>
  </si>
  <si>
    <t>30.06.2007</t>
  </si>
  <si>
    <t xml:space="preserve"> At 30 June 2007</t>
  </si>
  <si>
    <t>At 30 June 2006</t>
  </si>
  <si>
    <t>There were no issuances or repayments of debt and equity securities, share buy-backs, share cancellations, shares held as treasury shares and resale of treasury shares by the Company for the financial period ended 30 June 2007.</t>
  </si>
  <si>
    <t>No dividend has been paid by the Company during the financial period ended 30 June 2007 (30 June 2006 : Nil).</t>
  </si>
  <si>
    <t>The analysis of the Group's operations for the financial period ended 30 June 2007 is as follows:-</t>
  </si>
  <si>
    <t>There are no material events subsequent to the end of the financial period ended 30 June 2007 that have not been reflected in the financial statements for the said period as at the date of this report.</t>
  </si>
  <si>
    <t>During the financial period, the following dormant / inactive subsidiary companies were placed under members' voluntary winding-up or creditors' voluntary winding up:-</t>
  </si>
  <si>
    <t>CSB-Canada Trading Ltd</t>
  </si>
  <si>
    <t>Other than the above, there were no changes in the composition of the Group during the financial period ended 30 June 2007.</t>
  </si>
  <si>
    <t>As at 30 June 2007, the Group has commitments in respect of capital expenditure as follows:-</t>
  </si>
  <si>
    <t>The tax provision of the Group for the financial period ended 30 June 2007 is mainly due to taxable profits of certain subsidiaries and the absence of group relief on losses incurred by other subsidiaries.</t>
  </si>
  <si>
    <t>There were no gains on sale of investments and/or properties for the financial period ended 30 June 2007 other than as disclosed in Note 5 of the Notes to the interim financial report.</t>
  </si>
  <si>
    <t>Total purchases and disposals of quoted securities of the Group for the financial period ended 30 June 2007, other than those of the insurance subsidiary, are as follows:-</t>
  </si>
  <si>
    <t>Total investments in quoted securities by the Group as at 30 June 2007, other than those by the insurance subsidiary, are as follows:-</t>
  </si>
  <si>
    <t>Total Group borrowings as at 30 June 2007 are as follows:-</t>
  </si>
  <si>
    <t>Foreign borrowings in Ringgit equivalent as at 30 June 2007 included in (a) above are as follows:-</t>
  </si>
  <si>
    <t>No dividend has been declared by the Board for the financial year ended 30 June 2007 (30 June 2006 : Nil).</t>
  </si>
  <si>
    <t>Date:  28 August 2007</t>
  </si>
  <si>
    <t xml:space="preserve">Acquisition of additional interest </t>
  </si>
  <si>
    <t>in subsidiaries</t>
  </si>
  <si>
    <t>Dividend paid to minority interest</t>
  </si>
  <si>
    <t>Placement of cash deposits in sinking funds</t>
  </si>
  <si>
    <t>Purchase of government bonds and securities</t>
  </si>
  <si>
    <t>Dividends paid to minority shareholders of subsidiaries</t>
  </si>
  <si>
    <t xml:space="preserve">Cash and cash equivalents at 30 June  </t>
  </si>
  <si>
    <t>doubtful debts</t>
  </si>
  <si>
    <t>MUI Properties Berhad ("MPB")</t>
  </si>
  <si>
    <t xml:space="preserve"> Profit / (Loss) before taxation</t>
  </si>
  <si>
    <t>Dividend paid to minority interests</t>
  </si>
  <si>
    <t xml:space="preserve"> Profit / (Loss) for the financial period</t>
  </si>
  <si>
    <t>not consolidated</t>
  </si>
  <si>
    <t>(Audited)</t>
  </si>
  <si>
    <t>Deconsolidation of subsidiary company</t>
  </si>
  <si>
    <t>Loss for the financial period</t>
  </si>
  <si>
    <t>Net cash from / (used) in operating activities</t>
  </si>
  <si>
    <t>Bank overdraft net of bank balances and cash of a subsidiary</t>
  </si>
  <si>
    <t>Net cash from investing activities</t>
  </si>
  <si>
    <t>(Allowance) / Writeback of allowance for</t>
  </si>
  <si>
    <t>(Allowance for) / Writeback of diminution in</t>
  </si>
  <si>
    <t>(Loss) / Gain on disposal of property, plant and</t>
  </si>
  <si>
    <t>Gain in foreign exchange</t>
  </si>
  <si>
    <t>The Group recorded revenue of RM132.1 million and profit before tax of RM5.2 million for the current quarter compared to revenue of RM146.7 million and loss before tax of RM22.7 million in the preceding quarter. The lower revenue in the current quarter was mainly due to the non-consolidation of the results of NFL. The profit in the current quarter included surplus of RM19.2 million arising from deconsolidation of NFL as mentioned in Note 8(c) below.</t>
  </si>
  <si>
    <t>On 7 May 2007, the Board of Directors of NFL had appointed Ms. Robin Erskine and Mr. Peter Goodin of Brooke Bird &amp; Co, Chartered Accountants, as voluntary administrators under the Australian Corporations Act 2001 ("the Act"). Upon appointment, the administratiors took control of the affairs of NFL and the powers of the directors of NFL were suspended.</t>
  </si>
  <si>
    <t>Surplus arising from deconsolidation</t>
  </si>
  <si>
    <t>of a subsidiary</t>
  </si>
  <si>
    <t>Net increase / (decrease) in cash and cash equivalents</t>
  </si>
  <si>
    <t>The food and confectionery operations in Malaysia, Singapore and Hong Kong normally record better sales during the various festive seasons.</t>
  </si>
  <si>
    <t>value of investments</t>
  </si>
  <si>
    <t xml:space="preserve">The streamlining and rationalisation exercise of the Group, which has been progressing well, has put the Group in a better financial position with the gearing of the Group reduced significantly to RM1.4 billion as at 30 June 2007 from a high of RM3.5 billion in 2003. With the completion of the acquisition of 91.06% equity interest in Metrojaya Berhad, the retailing division of the Group is further strengthened and would contribute positively to the revenue and earnings of the Group. The Group will continue with the rationalisation exercise and streamlining its core businesses to improve earnings. </t>
  </si>
  <si>
    <t xml:space="preserve">On 31 October 2006, Libertyray (M) Sdn Bhd ("LMSB"), a wholly-owned subsidiary of MUIB, entered into a conditional share sale agreement with Pan Malaysian Industries Berhad ("PMI") and Excelton Sdn Bhd, a wholly-owned subsidiary of PMI, for the proposed acquisition of 113,751,983 ordinary shares of RM1.00 each in Metrojaya Berhad ("MJB"), representating approximately 91.06% equity interest of MJB for a total purchase consideration of RM273.0 million ("Acquisition"). The Securities Commission (Equity Compliance Unit) vide its letter dated 16 May 2007, expressed no objection to the Acquisition. PMI has obtained approval from the Securities Commission ("SC") vide SC's letter dated 14 May 2007 for the disposal of the MJB shares. The Acquisition was approved by the shareholders of MUIB and PMI at their respective extraordinary general meetings held on 3 August 2007 and was subsequently completed on 14 August 2007. </t>
  </si>
  <si>
    <t>The Group has applied the change in accounting policy in respect of leasehold land in accordance with the transitional provisions of FRS 117 and the following comparative figures as at 31 December 2006 have been restated:-</t>
  </si>
  <si>
    <t>For the financial period under review, the Group recorded revenue of RM278.8 million and loss before tax of RM17.5 million compared to RM391.6 million and RM18.9 million respectively in the previous year corresponding period. The lower revenue was due to the disposal of several hotel assets in the United Kingdom ("UK") and the deteriorating performance of the food operations in Australia. These were offset by significant savings in operating expenses and finance cost. Overall, the Group managed to trim its pre-tax loss by RM21.4 million after excluding exceptional items as it continues with its rationalisation exercise.</t>
  </si>
  <si>
    <t xml:space="preserve">The various operating divisions of the Group are expected to perform better in the current financial year with focus on continuous improvement in operational and cost efficiency. In addition, the Group will normally record higher trading in the later part of the financial year. </t>
  </si>
  <si>
    <t>Under the financial services division, the insurance operation continued to perform well while the universal broking results also improved due to increase in value of market transactions on Bursa Securities.</t>
  </si>
  <si>
    <t xml:space="preserve">The rationalisation exercise undertaken by the Group continued to progress well. In the current financial period under review, two hotel assets in UK were disposed off. Since 2003 and up to 30 June 2007, the proceeds from disposal of assets amounted to approximately RM3.0 billion and were substantially utilised in the reduction of bank borrowings of approximately RM2.3 billion. </t>
  </si>
  <si>
    <t xml:space="preserve">The results of the food and confectionery division in Malaysia and Hong Kong were within expectations amidst higher input costs and stiff competition. With the appointment of voluntary administrators to Network Foods Limited ("NFL") in the second quarter, no further losses from NFL is anticipated as its results are no longer consolidated with that of the Group. </t>
  </si>
  <si>
    <t>In view of the above, the assets and liabilities of NFL are deconsolidated from the Consolidated Financial Statements of the Group with effect from 7 May 2007.</t>
  </si>
</sst>
</file>

<file path=xl/styles.xml><?xml version="1.0" encoding="utf-8"?>
<styleSheet xmlns="http://schemas.openxmlformats.org/spreadsheetml/2006/main">
  <numFmts count="6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quot;$&quot;"/>
    <numFmt numFmtId="185" formatCode="#,##0&quot;$&quot;;[Red]#,##0&quot;$&quot;"/>
    <numFmt numFmtId="186" formatCode="#,##0.00&quot;$&quot;;#,##0.00&quot;$&quot;"/>
    <numFmt numFmtId="187" formatCode="#,##0.00&quot;$&quot;;[Red]#,##0.00&quot;$&quot;"/>
    <numFmt numFmtId="188" formatCode="_ * #,##0&quot;$&quot;_ ;_ * #,##0&quot;$&quot;_ ;_ * &quot;-&quot;&quot;$&quot;_ ;_ @_ "/>
    <numFmt numFmtId="189" formatCode="_ * #,##0_$_ ;_ * #,##0_$_ ;_ * &quot;-&quot;_$_ ;_ @_ "/>
    <numFmt numFmtId="190" formatCode="_ * #,##0.00&quot;$&quot;_ ;_ * #,##0.00&quot;$&quot;_ ;_ * &quot;-&quot;??&quot;$&quot;_ ;_ @_ "/>
    <numFmt numFmtId="191" formatCode="_ * #,##0.00_$_ ;_ * #,##0.00_$_ ;_ * &quot;-&quot;??_$_ ;_ @_ "/>
    <numFmt numFmtId="192" formatCode="_(* #,##0.0_);_(* \(#,##0.0\);_(* &quot;-&quot;??_);_(@_)"/>
    <numFmt numFmtId="193" formatCode="_(* #,##0_);_(* \(#,##0\);_(* &quot;-&quot;??_);_(@_)"/>
    <numFmt numFmtId="194" formatCode="_(* #,##0.000_);_(* \(#,##0.000\);_(* &quot;-&quot;??_);_(@_)"/>
    <numFmt numFmtId="195" formatCode="0.0000"/>
    <numFmt numFmtId="196" formatCode="_-* #,##0.0_-;\-* #,##0.0_-;_-* &quot;-&quot;??_-;_-@_-"/>
    <numFmt numFmtId="197" formatCode="_-* #,##0_-;\-* #,##0_-;_-* &quot;-&quot;??_-;_-@_-"/>
    <numFmt numFmtId="198" formatCode="0_);[Red]\(0\)"/>
    <numFmt numFmtId="199" formatCode="dd\ mmmm"/>
    <numFmt numFmtId="200" formatCode="dd\ mmmm\ \ "/>
    <numFmt numFmtId="201" formatCode="dd\ mmmm\ "/>
    <numFmt numFmtId="202" formatCode="dd\ mmmm\ yyyy\ "/>
    <numFmt numFmtId="203" formatCode="0_);\(0\)"/>
    <numFmt numFmtId="204" formatCode="mmm\-yyyy"/>
    <numFmt numFmtId="205" formatCode="mmmm\ yyyy"/>
    <numFmt numFmtId="206" formatCode="mmm\ yyyy"/>
    <numFmt numFmtId="207" formatCode="0."/>
    <numFmt numFmtId="208" formatCode="dd\.mm\.yyyy"/>
    <numFmt numFmtId="209" formatCode="dd\.mm\.yyyy\ \ "/>
    <numFmt numFmtId="210" formatCode="dd\.mm\.yyyy\ "/>
    <numFmt numFmtId="211" formatCode="_(* #,##0&quot;*&quot;_);_(* \(#,##0\);_(* &quot;-&quot;??_);_(@_)"/>
    <numFmt numFmtId="212" formatCode="#,##0_);\(#,##0\)&quot;*&quot;"/>
    <numFmt numFmtId="213" formatCode="_(* #,##0&quot;~&quot;_);_(* \(#,##0\);_(* &quot;-&quot;??_);_(@_)"/>
    <numFmt numFmtId="214" formatCode="_(* #,##0&quot;^&quot;_);_(* \(#,##0\);_(* &quot;-&quot;??_);_(@_)"/>
    <numFmt numFmtId="215" formatCode="&quot;AT&quot;\ dd\ mmmm\ yyyy"/>
    <numFmt numFmtId="216" formatCode="&quot; AT&quot;\ dd\ mmmm\ yyyy"/>
    <numFmt numFmtId="217" formatCode="_(* #,##0\ \ \ _);_(* \(#,##0\);_(* &quot;-&quot;??_);_(@_)"/>
    <numFmt numFmtId="218" formatCode="_(* #,##0\ \ _);_(* \(#,##0\);_(* &quot;-&quot;??_);_(@_)"/>
    <numFmt numFmtId="219" formatCode="_(* #,##0\ _);_(* \(#,##0\);_(* &quot;-&quot;??_);_(@_)"/>
    <numFmt numFmtId="220" formatCode="&quot; At&quot;\ dd\ mmmm\ yyyy"/>
    <numFmt numFmtId="221" formatCode="&quot; Cash and cash equivalents at&quot;\ dd\ mmmm\ yyyy"/>
    <numFmt numFmtId="222" formatCode="&quot;Cash and cash equivalents at&quot;\ dd\ mmmm\ yyyy"/>
    <numFmt numFmtId="223" formatCode="_(\ #,##0_);_(\ \(#,##0\);_(\ &quot;-&quot;??_);_(@_)"/>
    <numFmt numFmtId="224" formatCode="00000"/>
  </numFmts>
  <fonts count="21">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
      <i/>
      <sz val="9"/>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193" fontId="0"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93" fontId="2" fillId="2" borderId="0" xfId="15" applyNumberFormat="1" applyFont="1" applyFill="1" applyAlignment="1">
      <alignment horizontal="right"/>
    </xf>
    <xf numFmtId="193" fontId="2" fillId="2" borderId="0" xfId="15" applyNumberFormat="1" applyFont="1" applyFill="1" applyBorder="1" applyAlignment="1">
      <alignment horizontal="right"/>
    </xf>
    <xf numFmtId="43" fontId="2" fillId="2" borderId="0" xfId="15" applyFont="1" applyFill="1" applyAlignment="1">
      <alignment horizontal="right"/>
    </xf>
    <xf numFmtId="193" fontId="0" fillId="2" borderId="1" xfId="15" applyNumberFormat="1" applyFont="1" applyFill="1" applyBorder="1" applyAlignment="1">
      <alignment/>
    </xf>
    <xf numFmtId="193" fontId="0" fillId="2" borderId="2" xfId="15" applyNumberFormat="1" applyFont="1" applyFill="1" applyBorder="1" applyAlignment="1">
      <alignment/>
    </xf>
    <xf numFmtId="193" fontId="0" fillId="2" borderId="3" xfId="15" applyNumberFormat="1" applyFont="1" applyFill="1" applyBorder="1" applyAlignment="1">
      <alignment/>
    </xf>
    <xf numFmtId="193" fontId="0" fillId="2" borderId="4" xfId="15" applyNumberFormat="1" applyFont="1" applyFill="1" applyBorder="1" applyAlignment="1">
      <alignment/>
    </xf>
    <xf numFmtId="193" fontId="0" fillId="2" borderId="5" xfId="15" applyNumberFormat="1" applyFont="1" applyFill="1" applyBorder="1" applyAlignment="1">
      <alignment/>
    </xf>
    <xf numFmtId="193" fontId="0" fillId="2" borderId="6" xfId="15" applyNumberFormat="1" applyFont="1" applyFill="1" applyBorder="1" applyAlignment="1">
      <alignment/>
    </xf>
    <xf numFmtId="0" fontId="0" fillId="2" borderId="0" xfId="15" applyNumberFormat="1" applyFont="1" applyFill="1" applyAlignment="1">
      <alignment/>
    </xf>
    <xf numFmtId="193" fontId="0" fillId="2" borderId="7" xfId="15" applyNumberFormat="1" applyFont="1" applyFill="1" applyBorder="1" applyAlignment="1">
      <alignment/>
    </xf>
    <xf numFmtId="193" fontId="0" fillId="2" borderId="0" xfId="15" applyNumberFormat="1" applyFont="1" applyFill="1" applyBorder="1" applyAlignment="1">
      <alignment/>
    </xf>
    <xf numFmtId="193" fontId="0" fillId="2" borderId="8" xfId="15" applyNumberFormat="1" applyFont="1" applyFill="1" applyBorder="1" applyAlignment="1">
      <alignment/>
    </xf>
    <xf numFmtId="193"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210"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93" fontId="8" fillId="2" borderId="0" xfId="0" applyNumberFormat="1" applyFont="1" applyFill="1" applyAlignment="1">
      <alignment/>
    </xf>
    <xf numFmtId="0" fontId="0" fillId="2" borderId="0" xfId="0" applyFont="1" applyFill="1" applyAlignment="1" quotePrefix="1">
      <alignment/>
    </xf>
    <xf numFmtId="193" fontId="0" fillId="2" borderId="0" xfId="15" applyNumberFormat="1" applyFont="1" applyFill="1" applyBorder="1" applyAlignment="1">
      <alignment/>
    </xf>
    <xf numFmtId="193"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0" fontId="4" fillId="2" borderId="0" xfId="0" applyFont="1" applyFill="1" applyAlignment="1">
      <alignment/>
    </xf>
    <xf numFmtId="193"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93" fontId="0" fillId="2" borderId="0" xfId="0" applyNumberFormat="1" applyFont="1" applyFill="1" applyAlignment="1">
      <alignment/>
    </xf>
    <xf numFmtId="193" fontId="0" fillId="2" borderId="10" xfId="15" applyNumberFormat="1" applyFont="1" applyFill="1" applyBorder="1" applyAlignment="1">
      <alignment/>
    </xf>
    <xf numFmtId="193" fontId="0" fillId="2" borderId="11" xfId="15" applyNumberFormat="1" applyFont="1" applyFill="1" applyBorder="1" applyAlignment="1">
      <alignment/>
    </xf>
    <xf numFmtId="193" fontId="0" fillId="2" borderId="12" xfId="15" applyNumberFormat="1" applyFont="1" applyFill="1" applyBorder="1" applyAlignment="1">
      <alignment/>
    </xf>
    <xf numFmtId="43" fontId="0" fillId="2" borderId="0" xfId="15" applyNumberFormat="1" applyFont="1" applyFill="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93"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93"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93" fontId="0" fillId="2" borderId="13"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93"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93"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93" fontId="2" fillId="2" borderId="0" xfId="15" applyNumberFormat="1" applyFont="1" applyFill="1" applyAlignment="1">
      <alignment horizontal="centerContinuous"/>
    </xf>
    <xf numFmtId="193"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0" fontId="3" fillId="2" borderId="0" xfId="0" applyFont="1" applyFill="1" applyBorder="1" applyAlignment="1">
      <alignment horizontal="center"/>
    </xf>
    <xf numFmtId="0" fontId="6" fillId="2" borderId="0" xfId="0" applyFont="1" applyFill="1" applyBorder="1" applyAlignment="1">
      <alignment/>
    </xf>
    <xf numFmtId="210" fontId="3" fillId="2" borderId="0" xfId="0" applyNumberFormat="1" applyFont="1" applyFill="1" applyBorder="1" applyAlignment="1">
      <alignment/>
    </xf>
    <xf numFmtId="193" fontId="3" fillId="2" borderId="0" xfId="15" applyNumberFormat="1" applyFont="1" applyFill="1" applyBorder="1" applyAlignment="1">
      <alignment horizontal="right"/>
    </xf>
    <xf numFmtId="193" fontId="6" fillId="2" borderId="0" xfId="15" applyNumberFormat="1" applyFont="1" applyFill="1" applyAlignment="1">
      <alignment/>
    </xf>
    <xf numFmtId="193" fontId="6" fillId="2" borderId="0" xfId="15" applyNumberFormat="1" applyFont="1" applyFill="1" applyBorder="1" applyAlignment="1">
      <alignment/>
    </xf>
    <xf numFmtId="193" fontId="1" fillId="2" borderId="0" xfId="15" applyNumberFormat="1" applyFont="1" applyFill="1" applyBorder="1" applyAlignment="1">
      <alignment horizontal="right"/>
    </xf>
    <xf numFmtId="0" fontId="1" fillId="2" borderId="0" xfId="15" applyNumberFormat="1" applyFont="1" applyFill="1" applyBorder="1" applyAlignment="1">
      <alignment/>
    </xf>
    <xf numFmtId="193" fontId="8" fillId="2" borderId="0" xfId="15" applyNumberFormat="1" applyFont="1" applyFill="1" applyBorder="1" applyAlignment="1">
      <alignment/>
    </xf>
    <xf numFmtId="0" fontId="8" fillId="2" borderId="0" xfId="15" applyNumberFormat="1" applyFont="1" applyFill="1" applyBorder="1" applyAlignment="1">
      <alignment/>
    </xf>
    <xf numFmtId="193" fontId="8" fillId="2" borderId="0" xfId="15" applyNumberFormat="1" applyFont="1" applyFill="1" applyBorder="1" applyAlignment="1">
      <alignment horizontal="center"/>
    </xf>
    <xf numFmtId="193" fontId="8" fillId="2" borderId="0" xfId="15" applyNumberFormat="1" applyFont="1" applyFill="1" applyBorder="1" applyAlignment="1">
      <alignment horizontal="right"/>
    </xf>
    <xf numFmtId="193" fontId="8" fillId="2" borderId="2" xfId="15" applyNumberFormat="1" applyFont="1" applyFill="1" applyBorder="1" applyAlignment="1">
      <alignment horizontal="center"/>
    </xf>
    <xf numFmtId="193" fontId="8" fillId="2" borderId="2" xfId="15" applyNumberFormat="1" applyFont="1" applyFill="1" applyBorder="1" applyAlignment="1">
      <alignment horizontal="right"/>
    </xf>
    <xf numFmtId="193" fontId="8" fillId="2" borderId="9" xfId="15" applyNumberFormat="1" applyFont="1" applyFill="1" applyBorder="1" applyAlignment="1">
      <alignment/>
    </xf>
    <xf numFmtId="193" fontId="8" fillId="2" borderId="9" xfId="15" applyNumberFormat="1" applyFont="1" applyFill="1" applyBorder="1" applyAlignment="1">
      <alignment horizontal="right"/>
    </xf>
    <xf numFmtId="193" fontId="0" fillId="2" borderId="0" xfId="15" applyNumberFormat="1" applyFont="1" applyFill="1" applyBorder="1" applyAlignment="1">
      <alignment horizontal="right"/>
    </xf>
    <xf numFmtId="193" fontId="0" fillId="2" borderId="0" xfId="15" applyNumberFormat="1" applyFont="1" applyFill="1" applyBorder="1" applyAlignment="1">
      <alignment horizontal="center"/>
    </xf>
    <xf numFmtId="193" fontId="8" fillId="2" borderId="5" xfId="15" applyNumberFormat="1" applyFont="1" applyFill="1" applyBorder="1" applyAlignment="1">
      <alignment/>
    </xf>
    <xf numFmtId="211" fontId="8" fillId="2" borderId="0" xfId="15" applyNumberFormat="1" applyFont="1" applyFill="1" applyBorder="1" applyAlignment="1">
      <alignment/>
    </xf>
    <xf numFmtId="193" fontId="8" fillId="2" borderId="5" xfId="15" applyNumberFormat="1" applyFont="1" applyFill="1" applyBorder="1" applyAlignment="1">
      <alignment horizontal="right"/>
    </xf>
    <xf numFmtId="193"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19" fontId="8" fillId="2" borderId="0" xfId="15" applyNumberFormat="1" applyFont="1" applyFill="1" applyBorder="1" applyAlignment="1">
      <alignmen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207" fontId="0" fillId="2" borderId="0" xfId="0" applyNumberFormat="1" applyFont="1" applyFill="1" applyAlignment="1">
      <alignment vertical="top"/>
    </xf>
    <xf numFmtId="41" fontId="0" fillId="2" borderId="0" xfId="0" applyNumberFormat="1" applyFont="1" applyFill="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16" fillId="2" borderId="0" xfId="0" applyFont="1" applyFill="1" applyAlignment="1">
      <alignment/>
    </xf>
    <xf numFmtId="207" fontId="17" fillId="2" borderId="0" xfId="0" applyNumberFormat="1" applyFont="1" applyFill="1" applyAlignment="1">
      <alignment/>
    </xf>
    <xf numFmtId="3" fontId="2" fillId="2" borderId="0" xfId="15" applyNumberFormat="1" applyFont="1" applyFill="1" applyAlignment="1">
      <alignment/>
    </xf>
    <xf numFmtId="207" fontId="0" fillId="2" borderId="0" xfId="0" applyNumberFormat="1" applyFont="1" applyFill="1" applyAlignment="1">
      <alignment/>
    </xf>
    <xf numFmtId="207" fontId="0" fillId="2" borderId="0" xfId="0" applyNumberFormat="1" applyFont="1" applyFill="1" applyAlignment="1">
      <alignment horizontal="right"/>
    </xf>
    <xf numFmtId="0" fontId="0" fillId="2" borderId="0" xfId="0" applyFont="1" applyFill="1" applyAlignment="1">
      <alignment/>
    </xf>
    <xf numFmtId="0" fontId="0" fillId="2" borderId="0" xfId="15" applyNumberFormat="1" applyFont="1" applyFill="1" applyAlignment="1">
      <alignment/>
    </xf>
    <xf numFmtId="193" fontId="0" fillId="2" borderId="0" xfId="15" applyNumberFormat="1" applyFont="1" applyFill="1" applyAlignment="1">
      <alignment/>
    </xf>
    <xf numFmtId="43" fontId="0" fillId="2" borderId="0" xfId="15" applyFont="1" applyFill="1" applyAlignment="1">
      <alignment/>
    </xf>
    <xf numFmtId="3" fontId="8" fillId="0" borderId="0" xfId="15" applyNumberFormat="1" applyFont="1" applyFill="1" applyAlignment="1">
      <alignment/>
    </xf>
    <xf numFmtId="210" fontId="2" fillId="2" borderId="0" xfId="0" applyNumberFormat="1" applyFont="1" applyFill="1" applyBorder="1" applyAlignment="1">
      <alignment horizontal="right"/>
    </xf>
    <xf numFmtId="193" fontId="6" fillId="0" borderId="0" xfId="15" applyNumberFormat="1" applyFont="1" applyFill="1" applyBorder="1" applyAlignment="1">
      <alignment/>
    </xf>
    <xf numFmtId="0" fontId="6" fillId="0" borderId="0" xfId="0" applyFont="1" applyFill="1" applyAlignment="1">
      <alignment/>
    </xf>
    <xf numFmtId="193" fontId="6" fillId="0" borderId="13" xfId="0" applyNumberFormat="1" applyFont="1" applyFill="1" applyBorder="1" applyAlignment="1">
      <alignment/>
    </xf>
    <xf numFmtId="193" fontId="13" fillId="2" borderId="0" xfId="15" applyNumberFormat="1" applyFont="1" applyFill="1" applyAlignment="1">
      <alignment/>
    </xf>
    <xf numFmtId="0" fontId="0" fillId="0" borderId="0" xfId="0" applyAlignment="1">
      <alignment horizontal="justify"/>
    </xf>
    <xf numFmtId="0" fontId="2" fillId="2" borderId="0" xfId="0" applyFont="1" applyFill="1" applyAlignment="1">
      <alignment horizontal="right"/>
    </xf>
    <xf numFmtId="49" fontId="2" fillId="2" borderId="0" xfId="0" applyNumberFormat="1" applyFont="1" applyFill="1" applyAlignment="1">
      <alignment horizontal="centerContinuous"/>
    </xf>
    <xf numFmtId="49" fontId="3" fillId="0" borderId="0" xfId="0" applyNumberFormat="1" applyFont="1" applyAlignment="1">
      <alignment/>
    </xf>
    <xf numFmtId="193" fontId="2" fillId="2" borderId="0" xfId="15" applyNumberFormat="1" applyFont="1" applyFill="1" applyBorder="1" applyAlignment="1">
      <alignment horizontal="center"/>
    </xf>
    <xf numFmtId="193" fontId="2" fillId="2" borderId="9" xfId="15" applyNumberFormat="1" applyFont="1" applyFill="1" applyBorder="1" applyAlignment="1">
      <alignment horizontal="right"/>
    </xf>
    <xf numFmtId="0" fontId="0" fillId="0" borderId="0" xfId="0" applyAlignment="1">
      <alignment horizontal="right" vertical="top" wrapText="1"/>
    </xf>
    <xf numFmtId="0" fontId="3" fillId="2" borderId="0" xfId="0" applyFont="1" applyFill="1" applyAlignment="1">
      <alignment horizontal="right"/>
    </xf>
    <xf numFmtId="0" fontId="0" fillId="2" borderId="0" xfId="0" applyFont="1" applyFill="1" applyAlignment="1">
      <alignment horizontal="center" vertical="top"/>
    </xf>
    <xf numFmtId="193" fontId="6" fillId="0" borderId="0" xfId="15" applyNumberFormat="1" applyFont="1" applyBorder="1" applyAlignment="1">
      <alignment/>
    </xf>
    <xf numFmtId="0" fontId="0" fillId="2" borderId="0" xfId="0" applyFont="1" applyFill="1" applyAlignment="1">
      <alignment horizontal="center" vertical="top"/>
    </xf>
    <xf numFmtId="0" fontId="0" fillId="0" borderId="0" xfId="0" applyAlignment="1">
      <alignment horizontal="justify" vertical="top" wrapText="1"/>
    </xf>
    <xf numFmtId="0" fontId="0" fillId="2" borderId="0" xfId="0" applyFont="1" applyFill="1" applyAlignment="1">
      <alignment horizontal="center" vertical="top"/>
    </xf>
    <xf numFmtId="14" fontId="9" fillId="2" borderId="0" xfId="0" applyNumberFormat="1" applyFont="1" applyFill="1" applyAlignment="1" quotePrefix="1">
      <alignment horizontal="center"/>
    </xf>
    <xf numFmtId="193" fontId="0" fillId="2" borderId="13" xfId="15" applyNumberFormat="1" applyFont="1" applyFill="1" applyBorder="1" applyAlignment="1">
      <alignment vertical="center" wrapText="1"/>
    </xf>
    <xf numFmtId="43" fontId="0" fillId="2" borderId="0" xfId="15" applyNumberFormat="1" applyFont="1" applyFill="1" applyAlignment="1">
      <alignment horizontal="right"/>
    </xf>
    <xf numFmtId="43" fontId="6" fillId="2" borderId="0" xfId="15" applyFont="1" applyFill="1" applyAlignment="1">
      <alignment/>
    </xf>
    <xf numFmtId="193" fontId="6" fillId="0" borderId="0" xfId="15" applyNumberFormat="1" applyFont="1" applyFill="1" applyBorder="1" applyAlignment="1">
      <alignment horizontal="right"/>
    </xf>
    <xf numFmtId="0" fontId="6" fillId="2" borderId="0" xfId="0" applyFont="1" applyFill="1" applyAlignment="1" quotePrefix="1">
      <alignment horizontal="center"/>
    </xf>
    <xf numFmtId="193" fontId="3" fillId="0" borderId="0" xfId="15" applyNumberFormat="1" applyFont="1" applyFill="1" applyBorder="1" applyAlignment="1">
      <alignment horizontal="right"/>
    </xf>
    <xf numFmtId="0" fontId="0" fillId="2" borderId="0" xfId="0" applyFont="1" applyFill="1" applyAlignment="1">
      <alignment horizontal="left" vertical="top" wrapText="1"/>
    </xf>
    <xf numFmtId="193" fontId="0" fillId="0" borderId="9" xfId="15" applyNumberFormat="1" applyFont="1" applyFill="1" applyBorder="1" applyAlignment="1">
      <alignment/>
    </xf>
    <xf numFmtId="0" fontId="3" fillId="2" borderId="0" xfId="0" applyFont="1" applyFill="1" applyAlignment="1">
      <alignment/>
    </xf>
    <xf numFmtId="193" fontId="6" fillId="2" borderId="0" xfId="0" applyNumberFormat="1" applyFont="1" applyFill="1" applyAlignment="1">
      <alignment/>
    </xf>
    <xf numFmtId="0" fontId="6" fillId="2" borderId="9" xfId="0" applyFont="1" applyFill="1" applyBorder="1" applyAlignment="1">
      <alignment/>
    </xf>
    <xf numFmtId="0" fontId="0" fillId="2" borderId="9" xfId="0" applyFont="1" applyFill="1" applyBorder="1" applyAlignment="1">
      <alignment/>
    </xf>
    <xf numFmtId="193" fontId="0" fillId="0" borderId="0" xfId="15" applyNumberFormat="1" applyFont="1" applyFill="1" applyAlignment="1">
      <alignment/>
    </xf>
    <xf numFmtId="0" fontId="0" fillId="2" borderId="9" xfId="0" applyFont="1" applyFill="1" applyBorder="1" applyAlignment="1">
      <alignment/>
    </xf>
    <xf numFmtId="193" fontId="0" fillId="0" borderId="0" xfId="15" applyNumberFormat="1" applyFont="1" applyFill="1" applyBorder="1" applyAlignment="1">
      <alignment/>
    </xf>
    <xf numFmtId="193" fontId="2" fillId="0" borderId="0" xfId="15" applyNumberFormat="1" applyFont="1" applyFill="1" applyAlignment="1">
      <alignment horizontal="right"/>
    </xf>
    <xf numFmtId="193" fontId="0" fillId="0" borderId="0" xfId="15" applyNumberFormat="1" applyFont="1" applyFill="1" applyAlignment="1">
      <alignment/>
    </xf>
    <xf numFmtId="193" fontId="0" fillId="0" borderId="13" xfId="15" applyNumberFormat="1" applyFont="1" applyFill="1" applyBorder="1" applyAlignment="1">
      <alignment/>
    </xf>
    <xf numFmtId="193" fontId="2" fillId="2" borderId="0" xfId="0" applyNumberFormat="1" applyFont="1" applyFill="1" applyAlignment="1">
      <alignment horizontal="right"/>
    </xf>
    <xf numFmtId="0" fontId="3" fillId="0" borderId="0" xfId="0" applyFont="1" applyAlignment="1">
      <alignment horizontal="right"/>
    </xf>
    <xf numFmtId="49" fontId="4" fillId="2" borderId="0" xfId="15" applyNumberFormat="1" applyFont="1" applyFill="1" applyAlignment="1">
      <alignment/>
    </xf>
    <xf numFmtId="0" fontId="0" fillId="2" borderId="0" xfId="0" applyFont="1" applyFill="1" applyAlignment="1" quotePrefix="1">
      <alignment horizontal="justify" vertical="top" wrapText="1"/>
    </xf>
    <xf numFmtId="193" fontId="0" fillId="2" borderId="9" xfId="15" applyNumberFormat="1" applyFont="1" applyFill="1" applyBorder="1" applyAlignment="1">
      <alignment/>
    </xf>
    <xf numFmtId="43"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ont="1" applyFill="1" applyAlignment="1">
      <alignment horizontal="justify" vertical="top" wrapText="1"/>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16" fontId="3" fillId="2" borderId="0" xfId="0" applyNumberFormat="1" applyFont="1" applyFill="1" applyAlignment="1">
      <alignment horizontal="left"/>
    </xf>
    <xf numFmtId="0" fontId="20" fillId="2" borderId="0" xfId="15" applyNumberFormat="1" applyFont="1" applyFill="1" applyAlignment="1">
      <alignment vertical="top" wrapText="1"/>
    </xf>
    <xf numFmtId="0" fontId="20" fillId="0" borderId="0" xfId="0" applyFont="1" applyAlignment="1">
      <alignment horizontal="justify" vertical="top"/>
    </xf>
    <xf numFmtId="220" fontId="0" fillId="2" borderId="0" xfId="15" applyNumberFormat="1" applyFont="1" applyFill="1" applyAlignment="1">
      <alignment horizontal="left"/>
    </xf>
    <xf numFmtId="193" fontId="2" fillId="2" borderId="9" xfId="15" applyNumberFormat="1" applyFont="1" applyFill="1" applyBorder="1" applyAlignment="1">
      <alignment horizontal="center"/>
    </xf>
    <xf numFmtId="222" fontId="0" fillId="2" borderId="0" xfId="0" applyNumberFormat="1" applyFont="1" applyFill="1" applyAlignment="1">
      <alignment horizontal="left"/>
    </xf>
    <xf numFmtId="0" fontId="0" fillId="2" borderId="0" xfId="0" applyFont="1" applyFill="1" applyAlignment="1">
      <alignment horizontal="left" vertical="top" wrapText="1"/>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2" fillId="2" borderId="0" xfId="0" applyFont="1" applyFill="1" applyAlignment="1">
      <alignment/>
    </xf>
    <xf numFmtId="0" fontId="0" fillId="0" borderId="0" xfId="0" applyAlignment="1">
      <alignment horizontal="justify"/>
    </xf>
    <xf numFmtId="0" fontId="0" fillId="0" borderId="0" xfId="0" applyAlignment="1">
      <alignment horizontal="justify" vertical="top" wrapText="1"/>
    </xf>
    <xf numFmtId="0" fontId="0" fillId="0" borderId="0" xfId="0"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2" borderId="0" xfId="0" applyFont="1" applyFill="1" applyAlignment="1">
      <alignment/>
    </xf>
    <xf numFmtId="0" fontId="0" fillId="2" borderId="0" xfId="0" applyFont="1" applyFill="1" applyAlignment="1">
      <alignment/>
    </xf>
    <xf numFmtId="0" fontId="0" fillId="0" borderId="0" xfId="0" applyAlignment="1" quotePrefix="1">
      <alignment horizontal="left" vertical="top" wrapText="1"/>
    </xf>
    <xf numFmtId="43" fontId="3" fillId="2" borderId="0" xfId="15" applyNumberFormat="1" applyFont="1" applyFill="1" applyAlignment="1">
      <alignment horizontal="right"/>
    </xf>
    <xf numFmtId="0" fontId="0" fillId="2" borderId="0" xfId="0" applyFont="1" applyFill="1" applyAlignment="1" quotePrefix="1">
      <alignment horizontal="justify" vertical="top" wrapText="1"/>
    </xf>
    <xf numFmtId="0" fontId="0" fillId="2" borderId="0" xfId="0" applyFont="1" applyFill="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19050</xdr:rowOff>
    </xdr:from>
    <xdr:to>
      <xdr:col>7</xdr:col>
      <xdr:colOff>219075</xdr:colOff>
      <xdr:row>5</xdr:row>
      <xdr:rowOff>19050</xdr:rowOff>
    </xdr:to>
    <xdr:pic>
      <xdr:nvPicPr>
        <xdr:cNvPr id="1" name="Picture 9"/>
        <xdr:cNvPicPr preferRelativeResize="1">
          <a:picLocks noChangeAspect="1"/>
        </xdr:cNvPicPr>
      </xdr:nvPicPr>
      <xdr:blipFill>
        <a:blip r:embed="rId1"/>
        <a:stretch>
          <a:fillRect/>
        </a:stretch>
      </xdr:blipFill>
      <xdr:spPr>
        <a:xfrm>
          <a:off x="5495925" y="19050"/>
          <a:ext cx="1133475" cy="666750"/>
        </a:xfrm>
        <a:prstGeom prst="rect">
          <a:avLst/>
        </a:prstGeom>
        <a:noFill/>
        <a:ln w="9525" cmpd="sng">
          <a:noFill/>
        </a:ln>
      </xdr:spPr>
    </xdr:pic>
    <xdr:clientData/>
  </xdr:twoCellAnchor>
  <xdr:twoCellAnchor>
    <xdr:from>
      <xdr:col>1</xdr:col>
      <xdr:colOff>561975</xdr:colOff>
      <xdr:row>56</xdr:row>
      <xdr:rowOff>133350</xdr:rowOff>
    </xdr:from>
    <xdr:to>
      <xdr:col>1</xdr:col>
      <xdr:colOff>695325</xdr:colOff>
      <xdr:row>57</xdr:row>
      <xdr:rowOff>133350</xdr:rowOff>
    </xdr:to>
    <xdr:sp>
      <xdr:nvSpPr>
        <xdr:cNvPr id="2" name="TextBox 19"/>
        <xdr:cNvSpPr txBox="1">
          <a:spLocks noChangeArrowheads="1"/>
        </xdr:cNvSpPr>
      </xdr:nvSpPr>
      <xdr:spPr>
        <a:xfrm>
          <a:off x="742950" y="6781800"/>
          <a:ext cx="1333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96</xdr:row>
      <xdr:rowOff>66675</xdr:rowOff>
    </xdr:from>
    <xdr:to>
      <xdr:col>1</xdr:col>
      <xdr:colOff>19050</xdr:colOff>
      <xdr:row>97</xdr:row>
      <xdr:rowOff>104775</xdr:rowOff>
    </xdr:to>
    <xdr:sp>
      <xdr:nvSpPr>
        <xdr:cNvPr id="3" name="TextBox 20"/>
        <xdr:cNvSpPr txBox="1">
          <a:spLocks noChangeArrowheads="1"/>
        </xdr:cNvSpPr>
      </xdr:nvSpPr>
      <xdr:spPr>
        <a:xfrm>
          <a:off x="95250" y="10915650"/>
          <a:ext cx="104775" cy="1047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0</xdr:rowOff>
    </xdr:from>
    <xdr:to>
      <xdr:col>15</xdr:col>
      <xdr:colOff>685800</xdr:colOff>
      <xdr:row>3</xdr:row>
      <xdr:rowOff>123825</xdr:rowOff>
    </xdr:to>
    <xdr:pic>
      <xdr:nvPicPr>
        <xdr:cNvPr id="1" name="Picture 7"/>
        <xdr:cNvPicPr preferRelativeResize="1">
          <a:picLocks noChangeAspect="1"/>
        </xdr:cNvPicPr>
      </xdr:nvPicPr>
      <xdr:blipFill>
        <a:blip r:embed="rId1"/>
        <a:stretch>
          <a:fillRect/>
        </a:stretch>
      </xdr:blipFill>
      <xdr:spPr>
        <a:xfrm>
          <a:off x="7810500" y="0"/>
          <a:ext cx="1028700" cy="609600"/>
        </a:xfrm>
        <a:prstGeom prst="rect">
          <a:avLst/>
        </a:prstGeom>
        <a:noFill/>
        <a:ln w="9525" cmpd="sng">
          <a:noFill/>
        </a:ln>
      </xdr:spPr>
    </xdr:pic>
    <xdr:clientData/>
  </xdr:twoCellAnchor>
  <xdr:twoCellAnchor>
    <xdr:from>
      <xdr:col>6</xdr:col>
      <xdr:colOff>742950</xdr:colOff>
      <xdr:row>11</xdr:row>
      <xdr:rowOff>123825</xdr:rowOff>
    </xdr:from>
    <xdr:to>
      <xdr:col>7</xdr:col>
      <xdr:colOff>47625</xdr:colOff>
      <xdr:row>12</xdr:row>
      <xdr:rowOff>104775</xdr:rowOff>
    </xdr:to>
    <xdr:sp>
      <xdr:nvSpPr>
        <xdr:cNvPr id="2" name="TextBox 9"/>
        <xdr:cNvSpPr txBox="1">
          <a:spLocks noChangeArrowheads="1"/>
        </xdr:cNvSpPr>
      </xdr:nvSpPr>
      <xdr:spPr>
        <a:xfrm>
          <a:off x="3848100" y="17240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69</xdr:row>
      <xdr:rowOff>0</xdr:rowOff>
    </xdr:from>
    <xdr:to>
      <xdr:col>1</xdr:col>
      <xdr:colOff>57150</xdr:colOff>
      <xdr:row>69</xdr:row>
      <xdr:rowOff>123825</xdr:rowOff>
    </xdr:to>
    <xdr:sp>
      <xdr:nvSpPr>
        <xdr:cNvPr id="3" name="TextBox 10"/>
        <xdr:cNvSpPr txBox="1">
          <a:spLocks noChangeArrowheads="1"/>
        </xdr:cNvSpPr>
      </xdr:nvSpPr>
      <xdr:spPr>
        <a:xfrm>
          <a:off x="114300" y="8201025"/>
          <a:ext cx="13335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13</xdr:row>
      <xdr:rowOff>38100</xdr:rowOff>
    </xdr:to>
    <xdr:sp>
      <xdr:nvSpPr>
        <xdr:cNvPr id="1" name="Text 2"/>
        <xdr:cNvSpPr txBox="1">
          <a:spLocks noChangeArrowheads="1"/>
        </xdr:cNvSpPr>
      </xdr:nvSpPr>
      <xdr:spPr>
        <a:xfrm>
          <a:off x="5857875" y="962025"/>
          <a:ext cx="0" cy="9525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142875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160</xdr:row>
      <xdr:rowOff>0</xdr:rowOff>
    </xdr:from>
    <xdr:to>
      <xdr:col>13</xdr:col>
      <xdr:colOff>0</xdr:colOff>
      <xdr:row>160</xdr:row>
      <xdr:rowOff>0</xdr:rowOff>
    </xdr:to>
    <xdr:sp>
      <xdr:nvSpPr>
        <xdr:cNvPr id="1" name="Text 3"/>
        <xdr:cNvSpPr txBox="1">
          <a:spLocks noChangeArrowheads="1"/>
        </xdr:cNvSpPr>
      </xdr:nvSpPr>
      <xdr:spPr>
        <a:xfrm>
          <a:off x="180975" y="247364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160</xdr:row>
      <xdr:rowOff>0</xdr:rowOff>
    </xdr:from>
    <xdr:to>
      <xdr:col>13</xdr:col>
      <xdr:colOff>0</xdr:colOff>
      <xdr:row>160</xdr:row>
      <xdr:rowOff>0</xdr:rowOff>
    </xdr:to>
    <xdr:sp>
      <xdr:nvSpPr>
        <xdr:cNvPr id="2" name="Text 8"/>
        <xdr:cNvSpPr txBox="1">
          <a:spLocks noChangeArrowheads="1"/>
        </xdr:cNvSpPr>
      </xdr:nvSpPr>
      <xdr:spPr>
        <a:xfrm>
          <a:off x="200025" y="2473642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180</xdr:row>
      <xdr:rowOff>0</xdr:rowOff>
    </xdr:from>
    <xdr:to>
      <xdr:col>13</xdr:col>
      <xdr:colOff>0</xdr:colOff>
      <xdr:row>180</xdr:row>
      <xdr:rowOff>0</xdr:rowOff>
    </xdr:to>
    <xdr:sp>
      <xdr:nvSpPr>
        <xdr:cNvPr id="3" name="Text 32"/>
        <xdr:cNvSpPr txBox="1">
          <a:spLocks noChangeArrowheads="1"/>
        </xdr:cNvSpPr>
      </xdr:nvSpPr>
      <xdr:spPr>
        <a:xfrm>
          <a:off x="190500" y="279177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76</xdr:row>
      <xdr:rowOff>0</xdr:rowOff>
    </xdr:from>
    <xdr:to>
      <xdr:col>10</xdr:col>
      <xdr:colOff>590550</xdr:colOff>
      <xdr:row>76</xdr:row>
      <xdr:rowOff>0</xdr:rowOff>
    </xdr:to>
    <xdr:sp>
      <xdr:nvSpPr>
        <xdr:cNvPr id="4" name="Text 70"/>
        <xdr:cNvSpPr txBox="1">
          <a:spLocks noChangeArrowheads="1"/>
        </xdr:cNvSpPr>
      </xdr:nvSpPr>
      <xdr:spPr>
        <a:xfrm>
          <a:off x="923925" y="13182600"/>
          <a:ext cx="4276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180</xdr:row>
      <xdr:rowOff>0</xdr:rowOff>
    </xdr:from>
    <xdr:to>
      <xdr:col>13</xdr:col>
      <xdr:colOff>0</xdr:colOff>
      <xdr:row>180</xdr:row>
      <xdr:rowOff>0</xdr:rowOff>
    </xdr:to>
    <xdr:sp>
      <xdr:nvSpPr>
        <xdr:cNvPr id="5" name="Text 71"/>
        <xdr:cNvSpPr txBox="1">
          <a:spLocks noChangeArrowheads="1"/>
        </xdr:cNvSpPr>
      </xdr:nvSpPr>
      <xdr:spPr>
        <a:xfrm>
          <a:off x="6715125" y="279177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180</xdr:row>
      <xdr:rowOff>0</xdr:rowOff>
    </xdr:from>
    <xdr:to>
      <xdr:col>13</xdr:col>
      <xdr:colOff>0</xdr:colOff>
      <xdr:row>180</xdr:row>
      <xdr:rowOff>0</xdr:rowOff>
    </xdr:to>
    <xdr:sp>
      <xdr:nvSpPr>
        <xdr:cNvPr id="6" name="Text 72"/>
        <xdr:cNvSpPr txBox="1">
          <a:spLocks noChangeArrowheads="1"/>
        </xdr:cNvSpPr>
      </xdr:nvSpPr>
      <xdr:spPr>
        <a:xfrm>
          <a:off x="6715125" y="279177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180</xdr:row>
      <xdr:rowOff>0</xdr:rowOff>
    </xdr:from>
    <xdr:to>
      <xdr:col>13</xdr:col>
      <xdr:colOff>0</xdr:colOff>
      <xdr:row>180</xdr:row>
      <xdr:rowOff>0</xdr:rowOff>
    </xdr:to>
    <xdr:sp>
      <xdr:nvSpPr>
        <xdr:cNvPr id="7" name="Text 82"/>
        <xdr:cNvSpPr txBox="1">
          <a:spLocks noChangeArrowheads="1"/>
        </xdr:cNvSpPr>
      </xdr:nvSpPr>
      <xdr:spPr>
        <a:xfrm>
          <a:off x="6286500" y="2791777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180</xdr:row>
      <xdr:rowOff>0</xdr:rowOff>
    </xdr:from>
    <xdr:to>
      <xdr:col>13</xdr:col>
      <xdr:colOff>0</xdr:colOff>
      <xdr:row>180</xdr:row>
      <xdr:rowOff>0</xdr:rowOff>
    </xdr:to>
    <xdr:sp>
      <xdr:nvSpPr>
        <xdr:cNvPr id="8" name="Text 94"/>
        <xdr:cNvSpPr txBox="1">
          <a:spLocks noChangeArrowheads="1"/>
        </xdr:cNvSpPr>
      </xdr:nvSpPr>
      <xdr:spPr>
        <a:xfrm>
          <a:off x="6715125" y="279177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180</xdr:row>
      <xdr:rowOff>0</xdr:rowOff>
    </xdr:from>
    <xdr:to>
      <xdr:col>13</xdr:col>
      <xdr:colOff>0</xdr:colOff>
      <xdr:row>180</xdr:row>
      <xdr:rowOff>0</xdr:rowOff>
    </xdr:to>
    <xdr:sp>
      <xdr:nvSpPr>
        <xdr:cNvPr id="9" name="Text 95"/>
        <xdr:cNvSpPr txBox="1">
          <a:spLocks noChangeArrowheads="1"/>
        </xdr:cNvSpPr>
      </xdr:nvSpPr>
      <xdr:spPr>
        <a:xfrm>
          <a:off x="6715125" y="279177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160</xdr:row>
      <xdr:rowOff>0</xdr:rowOff>
    </xdr:from>
    <xdr:to>
      <xdr:col>13</xdr:col>
      <xdr:colOff>0</xdr:colOff>
      <xdr:row>160</xdr:row>
      <xdr:rowOff>0</xdr:rowOff>
    </xdr:to>
    <xdr:sp>
      <xdr:nvSpPr>
        <xdr:cNvPr id="10" name="Text 103"/>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160</xdr:row>
      <xdr:rowOff>0</xdr:rowOff>
    </xdr:from>
    <xdr:to>
      <xdr:col>13</xdr:col>
      <xdr:colOff>0</xdr:colOff>
      <xdr:row>160</xdr:row>
      <xdr:rowOff>0</xdr:rowOff>
    </xdr:to>
    <xdr:sp>
      <xdr:nvSpPr>
        <xdr:cNvPr id="11" name="Text 105"/>
        <xdr:cNvSpPr txBox="1">
          <a:spLocks noChangeArrowheads="1"/>
        </xdr:cNvSpPr>
      </xdr:nvSpPr>
      <xdr:spPr>
        <a:xfrm>
          <a:off x="180975" y="247364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160</xdr:row>
      <xdr:rowOff>0</xdr:rowOff>
    </xdr:from>
    <xdr:to>
      <xdr:col>13</xdr:col>
      <xdr:colOff>0</xdr:colOff>
      <xdr:row>160</xdr:row>
      <xdr:rowOff>0</xdr:rowOff>
    </xdr:to>
    <xdr:sp>
      <xdr:nvSpPr>
        <xdr:cNvPr id="12" name="Text 118"/>
        <xdr:cNvSpPr txBox="1">
          <a:spLocks noChangeArrowheads="1"/>
        </xdr:cNvSpPr>
      </xdr:nvSpPr>
      <xdr:spPr>
        <a:xfrm>
          <a:off x="209550" y="247364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160</xdr:row>
      <xdr:rowOff>0</xdr:rowOff>
    </xdr:from>
    <xdr:to>
      <xdr:col>13</xdr:col>
      <xdr:colOff>0</xdr:colOff>
      <xdr:row>160</xdr:row>
      <xdr:rowOff>0</xdr:rowOff>
    </xdr:to>
    <xdr:sp>
      <xdr:nvSpPr>
        <xdr:cNvPr id="13" name="Text 129"/>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160</xdr:row>
      <xdr:rowOff>0</xdr:rowOff>
    </xdr:from>
    <xdr:to>
      <xdr:col>13</xdr:col>
      <xdr:colOff>0</xdr:colOff>
      <xdr:row>160</xdr:row>
      <xdr:rowOff>0</xdr:rowOff>
    </xdr:to>
    <xdr:sp>
      <xdr:nvSpPr>
        <xdr:cNvPr id="14" name="Text 130"/>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160</xdr:row>
      <xdr:rowOff>0</xdr:rowOff>
    </xdr:from>
    <xdr:to>
      <xdr:col>13</xdr:col>
      <xdr:colOff>0</xdr:colOff>
      <xdr:row>160</xdr:row>
      <xdr:rowOff>0</xdr:rowOff>
    </xdr:to>
    <xdr:sp>
      <xdr:nvSpPr>
        <xdr:cNvPr id="15" name="Text 142"/>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160</xdr:row>
      <xdr:rowOff>0</xdr:rowOff>
    </xdr:from>
    <xdr:to>
      <xdr:col>13</xdr:col>
      <xdr:colOff>0</xdr:colOff>
      <xdr:row>160</xdr:row>
      <xdr:rowOff>0</xdr:rowOff>
    </xdr:to>
    <xdr:sp>
      <xdr:nvSpPr>
        <xdr:cNvPr id="16" name="Text 152"/>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160</xdr:row>
      <xdr:rowOff>0</xdr:rowOff>
    </xdr:from>
    <xdr:to>
      <xdr:col>13</xdr:col>
      <xdr:colOff>0</xdr:colOff>
      <xdr:row>160</xdr:row>
      <xdr:rowOff>0</xdr:rowOff>
    </xdr:to>
    <xdr:sp>
      <xdr:nvSpPr>
        <xdr:cNvPr id="17" name="Text 153"/>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160</xdr:row>
      <xdr:rowOff>0</xdr:rowOff>
    </xdr:from>
    <xdr:to>
      <xdr:col>13</xdr:col>
      <xdr:colOff>0</xdr:colOff>
      <xdr:row>160</xdr:row>
      <xdr:rowOff>0</xdr:rowOff>
    </xdr:to>
    <xdr:sp>
      <xdr:nvSpPr>
        <xdr:cNvPr id="18" name="Text 154"/>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160</xdr:row>
      <xdr:rowOff>0</xdr:rowOff>
    </xdr:from>
    <xdr:to>
      <xdr:col>13</xdr:col>
      <xdr:colOff>0</xdr:colOff>
      <xdr:row>160</xdr:row>
      <xdr:rowOff>0</xdr:rowOff>
    </xdr:to>
    <xdr:sp>
      <xdr:nvSpPr>
        <xdr:cNvPr id="19" name="Text 155"/>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160</xdr:row>
      <xdr:rowOff>0</xdr:rowOff>
    </xdr:from>
    <xdr:to>
      <xdr:col>13</xdr:col>
      <xdr:colOff>0</xdr:colOff>
      <xdr:row>160</xdr:row>
      <xdr:rowOff>0</xdr:rowOff>
    </xdr:to>
    <xdr:sp>
      <xdr:nvSpPr>
        <xdr:cNvPr id="20" name="Text 153"/>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160</xdr:row>
      <xdr:rowOff>0</xdr:rowOff>
    </xdr:from>
    <xdr:to>
      <xdr:col>13</xdr:col>
      <xdr:colOff>0</xdr:colOff>
      <xdr:row>160</xdr:row>
      <xdr:rowOff>0</xdr:rowOff>
    </xdr:to>
    <xdr:sp>
      <xdr:nvSpPr>
        <xdr:cNvPr id="21" name="Text 155"/>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160</xdr:row>
      <xdr:rowOff>0</xdr:rowOff>
    </xdr:from>
    <xdr:to>
      <xdr:col>13</xdr:col>
      <xdr:colOff>0</xdr:colOff>
      <xdr:row>160</xdr:row>
      <xdr:rowOff>0</xdr:rowOff>
    </xdr:to>
    <xdr:sp>
      <xdr:nvSpPr>
        <xdr:cNvPr id="22" name="Text 40"/>
        <xdr:cNvSpPr txBox="1">
          <a:spLocks noChangeArrowheads="1"/>
        </xdr:cNvSpPr>
      </xdr:nvSpPr>
      <xdr:spPr>
        <a:xfrm>
          <a:off x="209550" y="247364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160</xdr:row>
      <xdr:rowOff>0</xdr:rowOff>
    </xdr:from>
    <xdr:to>
      <xdr:col>13</xdr:col>
      <xdr:colOff>0</xdr:colOff>
      <xdr:row>160</xdr:row>
      <xdr:rowOff>0</xdr:rowOff>
    </xdr:to>
    <xdr:sp>
      <xdr:nvSpPr>
        <xdr:cNvPr id="23" name="Text 3"/>
        <xdr:cNvSpPr txBox="1">
          <a:spLocks noChangeArrowheads="1"/>
        </xdr:cNvSpPr>
      </xdr:nvSpPr>
      <xdr:spPr>
        <a:xfrm>
          <a:off x="180975" y="247364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160</xdr:row>
      <xdr:rowOff>0</xdr:rowOff>
    </xdr:from>
    <xdr:to>
      <xdr:col>13</xdr:col>
      <xdr:colOff>0</xdr:colOff>
      <xdr:row>160</xdr:row>
      <xdr:rowOff>0</xdr:rowOff>
    </xdr:to>
    <xdr:sp>
      <xdr:nvSpPr>
        <xdr:cNvPr id="24" name="Text 129"/>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160</xdr:row>
      <xdr:rowOff>0</xdr:rowOff>
    </xdr:from>
    <xdr:to>
      <xdr:col>13</xdr:col>
      <xdr:colOff>0</xdr:colOff>
      <xdr:row>160</xdr:row>
      <xdr:rowOff>0</xdr:rowOff>
    </xdr:to>
    <xdr:sp>
      <xdr:nvSpPr>
        <xdr:cNvPr id="25" name="Text 130"/>
        <xdr:cNvSpPr txBox="1">
          <a:spLocks noChangeArrowheads="1"/>
        </xdr:cNvSpPr>
      </xdr:nvSpPr>
      <xdr:spPr>
        <a:xfrm>
          <a:off x="400050" y="247364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117</xdr:row>
      <xdr:rowOff>0</xdr:rowOff>
    </xdr:from>
    <xdr:to>
      <xdr:col>12</xdr:col>
      <xdr:colOff>0</xdr:colOff>
      <xdr:row>117</xdr:row>
      <xdr:rowOff>0</xdr:rowOff>
    </xdr:to>
    <xdr:sp>
      <xdr:nvSpPr>
        <xdr:cNvPr id="26" name="Text 94"/>
        <xdr:cNvSpPr txBox="1">
          <a:spLocks noChangeArrowheads="1"/>
        </xdr:cNvSpPr>
      </xdr:nvSpPr>
      <xdr:spPr>
        <a:xfrm>
          <a:off x="6076950" y="183737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117</xdr:row>
      <xdr:rowOff>0</xdr:rowOff>
    </xdr:from>
    <xdr:to>
      <xdr:col>12</xdr:col>
      <xdr:colOff>0</xdr:colOff>
      <xdr:row>117</xdr:row>
      <xdr:rowOff>0</xdr:rowOff>
    </xdr:to>
    <xdr:sp>
      <xdr:nvSpPr>
        <xdr:cNvPr id="27" name="Text 95"/>
        <xdr:cNvSpPr txBox="1">
          <a:spLocks noChangeArrowheads="1"/>
        </xdr:cNvSpPr>
      </xdr:nvSpPr>
      <xdr:spPr>
        <a:xfrm>
          <a:off x="6076950" y="183737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126</xdr:row>
      <xdr:rowOff>0</xdr:rowOff>
    </xdr:from>
    <xdr:to>
      <xdr:col>13</xdr:col>
      <xdr:colOff>0</xdr:colOff>
      <xdr:row>126</xdr:row>
      <xdr:rowOff>0</xdr:rowOff>
    </xdr:to>
    <xdr:sp>
      <xdr:nvSpPr>
        <xdr:cNvPr id="28" name="Text 7"/>
        <xdr:cNvSpPr txBox="1">
          <a:spLocks noChangeArrowheads="1"/>
        </xdr:cNvSpPr>
      </xdr:nvSpPr>
      <xdr:spPr>
        <a:xfrm>
          <a:off x="180975" y="19964400"/>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126</xdr:row>
      <xdr:rowOff>0</xdr:rowOff>
    </xdr:from>
    <xdr:to>
      <xdr:col>13</xdr:col>
      <xdr:colOff>0</xdr:colOff>
      <xdr:row>126</xdr:row>
      <xdr:rowOff>0</xdr:rowOff>
    </xdr:to>
    <xdr:sp>
      <xdr:nvSpPr>
        <xdr:cNvPr id="29" name="Text 7"/>
        <xdr:cNvSpPr txBox="1">
          <a:spLocks noChangeArrowheads="1"/>
        </xdr:cNvSpPr>
      </xdr:nvSpPr>
      <xdr:spPr>
        <a:xfrm>
          <a:off x="180975" y="19964400"/>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129</xdr:row>
      <xdr:rowOff>0</xdr:rowOff>
    </xdr:from>
    <xdr:to>
      <xdr:col>13</xdr:col>
      <xdr:colOff>0</xdr:colOff>
      <xdr:row>129</xdr:row>
      <xdr:rowOff>0</xdr:rowOff>
    </xdr:to>
    <xdr:sp>
      <xdr:nvSpPr>
        <xdr:cNvPr id="30"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31"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32"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129</xdr:row>
      <xdr:rowOff>0</xdr:rowOff>
    </xdr:from>
    <xdr:to>
      <xdr:col>13</xdr:col>
      <xdr:colOff>0</xdr:colOff>
      <xdr:row>129</xdr:row>
      <xdr:rowOff>0</xdr:rowOff>
    </xdr:to>
    <xdr:sp>
      <xdr:nvSpPr>
        <xdr:cNvPr id="33" name="Text 129"/>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129</xdr:row>
      <xdr:rowOff>0</xdr:rowOff>
    </xdr:from>
    <xdr:to>
      <xdr:col>13</xdr:col>
      <xdr:colOff>0</xdr:colOff>
      <xdr:row>129</xdr:row>
      <xdr:rowOff>0</xdr:rowOff>
    </xdr:to>
    <xdr:sp>
      <xdr:nvSpPr>
        <xdr:cNvPr id="34"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129</xdr:row>
      <xdr:rowOff>0</xdr:rowOff>
    </xdr:from>
    <xdr:to>
      <xdr:col>13</xdr:col>
      <xdr:colOff>0</xdr:colOff>
      <xdr:row>129</xdr:row>
      <xdr:rowOff>0</xdr:rowOff>
    </xdr:to>
    <xdr:sp>
      <xdr:nvSpPr>
        <xdr:cNvPr id="35"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129</xdr:row>
      <xdr:rowOff>0</xdr:rowOff>
    </xdr:from>
    <xdr:to>
      <xdr:col>13</xdr:col>
      <xdr:colOff>0</xdr:colOff>
      <xdr:row>129</xdr:row>
      <xdr:rowOff>0</xdr:rowOff>
    </xdr:to>
    <xdr:sp>
      <xdr:nvSpPr>
        <xdr:cNvPr id="36"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129</xdr:row>
      <xdr:rowOff>0</xdr:rowOff>
    </xdr:from>
    <xdr:to>
      <xdr:col>13</xdr:col>
      <xdr:colOff>0</xdr:colOff>
      <xdr:row>129</xdr:row>
      <xdr:rowOff>0</xdr:rowOff>
    </xdr:to>
    <xdr:sp>
      <xdr:nvSpPr>
        <xdr:cNvPr id="37" name="Text 8"/>
        <xdr:cNvSpPr txBox="1">
          <a:spLocks noChangeArrowheads="1"/>
        </xdr:cNvSpPr>
      </xdr:nvSpPr>
      <xdr:spPr>
        <a:xfrm>
          <a:off x="200025" y="20269200"/>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160</xdr:row>
      <xdr:rowOff>0</xdr:rowOff>
    </xdr:from>
    <xdr:to>
      <xdr:col>13</xdr:col>
      <xdr:colOff>0</xdr:colOff>
      <xdr:row>160</xdr:row>
      <xdr:rowOff>0</xdr:rowOff>
    </xdr:to>
    <xdr:sp>
      <xdr:nvSpPr>
        <xdr:cNvPr id="38" name="Text 40"/>
        <xdr:cNvSpPr txBox="1">
          <a:spLocks noChangeArrowheads="1"/>
        </xdr:cNvSpPr>
      </xdr:nvSpPr>
      <xdr:spPr>
        <a:xfrm>
          <a:off x="209550" y="247364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129</xdr:row>
      <xdr:rowOff>0</xdr:rowOff>
    </xdr:from>
    <xdr:to>
      <xdr:col>13</xdr:col>
      <xdr:colOff>0</xdr:colOff>
      <xdr:row>129</xdr:row>
      <xdr:rowOff>0</xdr:rowOff>
    </xdr:to>
    <xdr:sp>
      <xdr:nvSpPr>
        <xdr:cNvPr id="39"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129</xdr:row>
      <xdr:rowOff>0</xdr:rowOff>
    </xdr:from>
    <xdr:to>
      <xdr:col>13</xdr:col>
      <xdr:colOff>0</xdr:colOff>
      <xdr:row>129</xdr:row>
      <xdr:rowOff>0</xdr:rowOff>
    </xdr:to>
    <xdr:sp>
      <xdr:nvSpPr>
        <xdr:cNvPr id="40"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117</xdr:row>
      <xdr:rowOff>0</xdr:rowOff>
    </xdr:from>
    <xdr:to>
      <xdr:col>12</xdr:col>
      <xdr:colOff>0</xdr:colOff>
      <xdr:row>117</xdr:row>
      <xdr:rowOff>0</xdr:rowOff>
    </xdr:to>
    <xdr:sp>
      <xdr:nvSpPr>
        <xdr:cNvPr id="41" name="Text 94"/>
        <xdr:cNvSpPr txBox="1">
          <a:spLocks noChangeArrowheads="1"/>
        </xdr:cNvSpPr>
      </xdr:nvSpPr>
      <xdr:spPr>
        <a:xfrm>
          <a:off x="6000750" y="1837372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117</xdr:row>
      <xdr:rowOff>0</xdr:rowOff>
    </xdr:from>
    <xdr:to>
      <xdr:col>12</xdr:col>
      <xdr:colOff>0</xdr:colOff>
      <xdr:row>117</xdr:row>
      <xdr:rowOff>0</xdr:rowOff>
    </xdr:to>
    <xdr:sp>
      <xdr:nvSpPr>
        <xdr:cNvPr id="42" name="Text 95"/>
        <xdr:cNvSpPr txBox="1">
          <a:spLocks noChangeArrowheads="1"/>
        </xdr:cNvSpPr>
      </xdr:nvSpPr>
      <xdr:spPr>
        <a:xfrm>
          <a:off x="6076950" y="183737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117</xdr:row>
      <xdr:rowOff>0</xdr:rowOff>
    </xdr:from>
    <xdr:to>
      <xdr:col>12</xdr:col>
      <xdr:colOff>0</xdr:colOff>
      <xdr:row>117</xdr:row>
      <xdr:rowOff>0</xdr:rowOff>
    </xdr:to>
    <xdr:sp>
      <xdr:nvSpPr>
        <xdr:cNvPr id="43" name="Text 94"/>
        <xdr:cNvSpPr txBox="1">
          <a:spLocks noChangeArrowheads="1"/>
        </xdr:cNvSpPr>
      </xdr:nvSpPr>
      <xdr:spPr>
        <a:xfrm>
          <a:off x="6000750" y="1837372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76200</xdr:colOff>
      <xdr:row>4</xdr:row>
      <xdr:rowOff>66675</xdr:rowOff>
    </xdr:to>
    <xdr:pic>
      <xdr:nvPicPr>
        <xdr:cNvPr id="44" name="Picture 137"/>
        <xdr:cNvPicPr preferRelativeResize="1">
          <a:picLocks noChangeAspect="1"/>
        </xdr:cNvPicPr>
      </xdr:nvPicPr>
      <xdr:blipFill>
        <a:blip r:embed="rId1"/>
        <a:stretch>
          <a:fillRect/>
        </a:stretch>
      </xdr:blipFill>
      <xdr:spPr>
        <a:xfrm>
          <a:off x="4972050" y="0"/>
          <a:ext cx="1181100" cy="714375"/>
        </a:xfrm>
        <a:prstGeom prst="rect">
          <a:avLst/>
        </a:prstGeom>
        <a:noFill/>
        <a:ln w="9525" cmpd="sng">
          <a:noFill/>
        </a:ln>
      </xdr:spPr>
    </xdr:pic>
    <xdr:clientData/>
  </xdr:twoCellAnchor>
  <xdr:twoCellAnchor>
    <xdr:from>
      <xdr:col>13</xdr:col>
      <xdr:colOff>0</xdr:colOff>
      <xdr:row>129</xdr:row>
      <xdr:rowOff>0</xdr:rowOff>
    </xdr:from>
    <xdr:to>
      <xdr:col>13</xdr:col>
      <xdr:colOff>0</xdr:colOff>
      <xdr:row>129</xdr:row>
      <xdr:rowOff>0</xdr:rowOff>
    </xdr:to>
    <xdr:sp>
      <xdr:nvSpPr>
        <xdr:cNvPr id="45"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129</xdr:row>
      <xdr:rowOff>0</xdr:rowOff>
    </xdr:from>
    <xdr:to>
      <xdr:col>13</xdr:col>
      <xdr:colOff>0</xdr:colOff>
      <xdr:row>129</xdr:row>
      <xdr:rowOff>0</xdr:rowOff>
    </xdr:to>
    <xdr:sp>
      <xdr:nvSpPr>
        <xdr:cNvPr id="46"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129</xdr:row>
      <xdr:rowOff>0</xdr:rowOff>
    </xdr:from>
    <xdr:to>
      <xdr:col>13</xdr:col>
      <xdr:colOff>0</xdr:colOff>
      <xdr:row>129</xdr:row>
      <xdr:rowOff>0</xdr:rowOff>
    </xdr:to>
    <xdr:sp>
      <xdr:nvSpPr>
        <xdr:cNvPr id="47"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129</xdr:row>
      <xdr:rowOff>0</xdr:rowOff>
    </xdr:from>
    <xdr:to>
      <xdr:col>13</xdr:col>
      <xdr:colOff>0</xdr:colOff>
      <xdr:row>129</xdr:row>
      <xdr:rowOff>0</xdr:rowOff>
    </xdr:to>
    <xdr:sp>
      <xdr:nvSpPr>
        <xdr:cNvPr id="48" name="Text 49"/>
        <xdr:cNvSpPr txBox="1">
          <a:spLocks noChangeArrowheads="1"/>
        </xdr:cNvSpPr>
      </xdr:nvSpPr>
      <xdr:spPr>
        <a:xfrm>
          <a:off x="6715125" y="2026920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93</xdr:row>
      <xdr:rowOff>9525</xdr:rowOff>
    </xdr:from>
    <xdr:to>
      <xdr:col>6</xdr:col>
      <xdr:colOff>66675</xdr:colOff>
      <xdr:row>93</xdr:row>
      <xdr:rowOff>114300</xdr:rowOff>
    </xdr:to>
    <xdr:sp>
      <xdr:nvSpPr>
        <xdr:cNvPr id="49" name="TextBox 142"/>
        <xdr:cNvSpPr txBox="1">
          <a:spLocks noChangeArrowheads="1"/>
        </xdr:cNvSpPr>
      </xdr:nvSpPr>
      <xdr:spPr>
        <a:xfrm>
          <a:off x="1828800" y="15659100"/>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73</xdr:row>
      <xdr:rowOff>0</xdr:rowOff>
    </xdr:from>
    <xdr:ext cx="76200" cy="200025"/>
    <xdr:sp>
      <xdr:nvSpPr>
        <xdr:cNvPr id="50" name="TextBox 153"/>
        <xdr:cNvSpPr txBox="1">
          <a:spLocks noChangeArrowheads="1"/>
        </xdr:cNvSpPr>
      </xdr:nvSpPr>
      <xdr:spPr>
        <a:xfrm>
          <a:off x="1152525" y="1289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129</xdr:row>
      <xdr:rowOff>0</xdr:rowOff>
    </xdr:from>
    <xdr:to>
      <xdr:col>13</xdr:col>
      <xdr:colOff>0</xdr:colOff>
      <xdr:row>129</xdr:row>
      <xdr:rowOff>0</xdr:rowOff>
    </xdr:to>
    <xdr:sp>
      <xdr:nvSpPr>
        <xdr:cNvPr id="51"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52"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53"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54"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55"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56"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57"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58"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59"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60"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61"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62"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63"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64"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65"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66"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67"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68"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69"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70"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71"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72"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73"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74"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75"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76"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77"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78"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129</xdr:row>
      <xdr:rowOff>0</xdr:rowOff>
    </xdr:from>
    <xdr:to>
      <xdr:col>13</xdr:col>
      <xdr:colOff>0</xdr:colOff>
      <xdr:row>129</xdr:row>
      <xdr:rowOff>0</xdr:rowOff>
    </xdr:to>
    <xdr:sp>
      <xdr:nvSpPr>
        <xdr:cNvPr id="79" name="Text 3"/>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129</xdr:row>
      <xdr:rowOff>0</xdr:rowOff>
    </xdr:from>
    <xdr:to>
      <xdr:col>13</xdr:col>
      <xdr:colOff>0</xdr:colOff>
      <xdr:row>129</xdr:row>
      <xdr:rowOff>0</xdr:rowOff>
    </xdr:to>
    <xdr:sp>
      <xdr:nvSpPr>
        <xdr:cNvPr id="80" name="Text 103"/>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129</xdr:row>
      <xdr:rowOff>0</xdr:rowOff>
    </xdr:from>
    <xdr:to>
      <xdr:col>13</xdr:col>
      <xdr:colOff>0</xdr:colOff>
      <xdr:row>129</xdr:row>
      <xdr:rowOff>0</xdr:rowOff>
    </xdr:to>
    <xdr:sp>
      <xdr:nvSpPr>
        <xdr:cNvPr id="81" name="Text 105"/>
        <xdr:cNvSpPr txBox="1">
          <a:spLocks noChangeArrowheads="1"/>
        </xdr:cNvSpPr>
      </xdr:nvSpPr>
      <xdr:spPr>
        <a:xfrm>
          <a:off x="180975" y="202692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129</xdr:row>
      <xdr:rowOff>0</xdr:rowOff>
    </xdr:from>
    <xdr:to>
      <xdr:col>13</xdr:col>
      <xdr:colOff>0</xdr:colOff>
      <xdr:row>129</xdr:row>
      <xdr:rowOff>0</xdr:rowOff>
    </xdr:to>
    <xdr:sp>
      <xdr:nvSpPr>
        <xdr:cNvPr id="82" name="Text 142"/>
        <xdr:cNvSpPr txBox="1">
          <a:spLocks noChangeArrowheads="1"/>
        </xdr:cNvSpPr>
      </xdr:nvSpPr>
      <xdr:spPr>
        <a:xfrm>
          <a:off x="400050" y="202692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11</xdr:col>
      <xdr:colOff>0</xdr:colOff>
      <xdr:row>18</xdr:row>
      <xdr:rowOff>0</xdr:rowOff>
    </xdr:from>
    <xdr:to>
      <xdr:col>11</xdr:col>
      <xdr:colOff>161925</xdr:colOff>
      <xdr:row>18</xdr:row>
      <xdr:rowOff>0</xdr:rowOff>
    </xdr:to>
    <xdr:sp>
      <xdr:nvSpPr>
        <xdr:cNvPr id="83" name="TextBox 201"/>
        <xdr:cNvSpPr txBox="1">
          <a:spLocks noChangeArrowheads="1"/>
        </xdr:cNvSpPr>
      </xdr:nvSpPr>
      <xdr:spPr>
        <a:xfrm>
          <a:off x="5286375" y="3581400"/>
          <a:ext cx="16192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139</xdr:row>
      <xdr:rowOff>0</xdr:rowOff>
    </xdr:from>
    <xdr:to>
      <xdr:col>10</xdr:col>
      <xdr:colOff>733425</xdr:colOff>
      <xdr:row>139</xdr:row>
      <xdr:rowOff>0</xdr:rowOff>
    </xdr:to>
    <xdr:sp>
      <xdr:nvSpPr>
        <xdr:cNvPr id="1" name="Text 28"/>
        <xdr:cNvSpPr txBox="1">
          <a:spLocks noChangeArrowheads="1"/>
        </xdr:cNvSpPr>
      </xdr:nvSpPr>
      <xdr:spPr>
        <a:xfrm>
          <a:off x="209550" y="331565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135</xdr:row>
      <xdr:rowOff>0</xdr:rowOff>
    </xdr:from>
    <xdr:to>
      <xdr:col>10</xdr:col>
      <xdr:colOff>571500</xdr:colOff>
      <xdr:row>135</xdr:row>
      <xdr:rowOff>0</xdr:rowOff>
    </xdr:to>
    <xdr:sp>
      <xdr:nvSpPr>
        <xdr:cNvPr id="2" name="Text 33"/>
        <xdr:cNvSpPr txBox="1">
          <a:spLocks noChangeArrowheads="1"/>
        </xdr:cNvSpPr>
      </xdr:nvSpPr>
      <xdr:spPr>
        <a:xfrm>
          <a:off x="209550" y="32594550"/>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135</xdr:row>
      <xdr:rowOff>0</xdr:rowOff>
    </xdr:from>
    <xdr:to>
      <xdr:col>11</xdr:col>
      <xdr:colOff>0</xdr:colOff>
      <xdr:row>135</xdr:row>
      <xdr:rowOff>0</xdr:rowOff>
    </xdr:to>
    <xdr:sp>
      <xdr:nvSpPr>
        <xdr:cNvPr id="3" name="Text 30"/>
        <xdr:cNvSpPr txBox="1">
          <a:spLocks noChangeArrowheads="1"/>
        </xdr:cNvSpPr>
      </xdr:nvSpPr>
      <xdr:spPr>
        <a:xfrm>
          <a:off x="228600" y="3259455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135</xdr:row>
      <xdr:rowOff>0</xdr:rowOff>
    </xdr:from>
    <xdr:to>
      <xdr:col>11</xdr:col>
      <xdr:colOff>0</xdr:colOff>
      <xdr:row>135</xdr:row>
      <xdr:rowOff>0</xdr:rowOff>
    </xdr:to>
    <xdr:sp>
      <xdr:nvSpPr>
        <xdr:cNvPr id="4" name="Text 42"/>
        <xdr:cNvSpPr txBox="1">
          <a:spLocks noChangeArrowheads="1"/>
        </xdr:cNvSpPr>
      </xdr:nvSpPr>
      <xdr:spPr>
        <a:xfrm>
          <a:off x="485775" y="325945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135</xdr:row>
      <xdr:rowOff>0</xdr:rowOff>
    </xdr:from>
    <xdr:to>
      <xdr:col>11</xdr:col>
      <xdr:colOff>0</xdr:colOff>
      <xdr:row>135</xdr:row>
      <xdr:rowOff>0</xdr:rowOff>
    </xdr:to>
    <xdr:sp>
      <xdr:nvSpPr>
        <xdr:cNvPr id="5" name="Text 43"/>
        <xdr:cNvSpPr txBox="1">
          <a:spLocks noChangeArrowheads="1"/>
        </xdr:cNvSpPr>
      </xdr:nvSpPr>
      <xdr:spPr>
        <a:xfrm>
          <a:off x="485775" y="325945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135</xdr:row>
      <xdr:rowOff>0</xdr:rowOff>
    </xdr:from>
    <xdr:to>
      <xdr:col>11</xdr:col>
      <xdr:colOff>0</xdr:colOff>
      <xdr:row>135</xdr:row>
      <xdr:rowOff>0</xdr:rowOff>
    </xdr:to>
    <xdr:sp>
      <xdr:nvSpPr>
        <xdr:cNvPr id="6" name="Text 140"/>
        <xdr:cNvSpPr txBox="1">
          <a:spLocks noChangeArrowheads="1"/>
        </xdr:cNvSpPr>
      </xdr:nvSpPr>
      <xdr:spPr>
        <a:xfrm>
          <a:off x="228600" y="3259455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135</xdr:row>
      <xdr:rowOff>0</xdr:rowOff>
    </xdr:from>
    <xdr:to>
      <xdr:col>11</xdr:col>
      <xdr:colOff>0</xdr:colOff>
      <xdr:row>135</xdr:row>
      <xdr:rowOff>0</xdr:rowOff>
    </xdr:to>
    <xdr:sp>
      <xdr:nvSpPr>
        <xdr:cNvPr id="7" name="Text 44"/>
        <xdr:cNvSpPr txBox="1">
          <a:spLocks noChangeArrowheads="1"/>
        </xdr:cNvSpPr>
      </xdr:nvSpPr>
      <xdr:spPr>
        <a:xfrm>
          <a:off x="485775" y="325945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135</xdr:row>
      <xdr:rowOff>0</xdr:rowOff>
    </xdr:from>
    <xdr:to>
      <xdr:col>11</xdr:col>
      <xdr:colOff>0</xdr:colOff>
      <xdr:row>135</xdr:row>
      <xdr:rowOff>0</xdr:rowOff>
    </xdr:to>
    <xdr:sp>
      <xdr:nvSpPr>
        <xdr:cNvPr id="8" name="Text 45"/>
        <xdr:cNvSpPr txBox="1">
          <a:spLocks noChangeArrowheads="1"/>
        </xdr:cNvSpPr>
      </xdr:nvSpPr>
      <xdr:spPr>
        <a:xfrm>
          <a:off x="485775" y="325945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38</xdr:row>
      <xdr:rowOff>0</xdr:rowOff>
    </xdr:from>
    <xdr:to>
      <xdr:col>8</xdr:col>
      <xdr:colOff>104775</xdr:colOff>
      <xdr:row>38</xdr:row>
      <xdr:rowOff>0</xdr:rowOff>
    </xdr:to>
    <xdr:sp>
      <xdr:nvSpPr>
        <xdr:cNvPr id="9" name="Text 50"/>
        <xdr:cNvSpPr txBox="1">
          <a:spLocks noChangeArrowheads="1"/>
        </xdr:cNvSpPr>
      </xdr:nvSpPr>
      <xdr:spPr>
        <a:xfrm>
          <a:off x="3219450" y="10106025"/>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78</xdr:row>
      <xdr:rowOff>0</xdr:rowOff>
    </xdr:from>
    <xdr:to>
      <xdr:col>11</xdr:col>
      <xdr:colOff>0</xdr:colOff>
      <xdr:row>78</xdr:row>
      <xdr:rowOff>0</xdr:rowOff>
    </xdr:to>
    <xdr:sp>
      <xdr:nvSpPr>
        <xdr:cNvPr id="10" name="Text 22"/>
        <xdr:cNvSpPr txBox="1">
          <a:spLocks noChangeArrowheads="1"/>
        </xdr:cNvSpPr>
      </xdr:nvSpPr>
      <xdr:spPr>
        <a:xfrm>
          <a:off x="219075" y="168116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120</xdr:row>
      <xdr:rowOff>0</xdr:rowOff>
    </xdr:from>
    <xdr:to>
      <xdr:col>10</xdr:col>
      <xdr:colOff>723900</xdr:colOff>
      <xdr:row>120</xdr:row>
      <xdr:rowOff>0</xdr:rowOff>
    </xdr:to>
    <xdr:sp>
      <xdr:nvSpPr>
        <xdr:cNvPr id="11" name="Text 84"/>
        <xdr:cNvSpPr txBox="1">
          <a:spLocks noChangeArrowheads="1"/>
        </xdr:cNvSpPr>
      </xdr:nvSpPr>
      <xdr:spPr>
        <a:xfrm>
          <a:off x="485775" y="27412950"/>
          <a:ext cx="555307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276225</xdr:colOff>
      <xdr:row>122</xdr:row>
      <xdr:rowOff>0</xdr:rowOff>
    </xdr:from>
    <xdr:to>
      <xdr:col>10</xdr:col>
      <xdr:colOff>733425</xdr:colOff>
      <xdr:row>122</xdr:row>
      <xdr:rowOff>0</xdr:rowOff>
    </xdr:to>
    <xdr:sp>
      <xdr:nvSpPr>
        <xdr:cNvPr id="12" name="Text 55"/>
        <xdr:cNvSpPr txBox="1">
          <a:spLocks noChangeArrowheads="1"/>
        </xdr:cNvSpPr>
      </xdr:nvSpPr>
      <xdr:spPr>
        <a:xfrm>
          <a:off x="485775" y="27651075"/>
          <a:ext cx="5562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122</xdr:row>
      <xdr:rowOff>0</xdr:rowOff>
    </xdr:from>
    <xdr:to>
      <xdr:col>9</xdr:col>
      <xdr:colOff>381000</xdr:colOff>
      <xdr:row>122</xdr:row>
      <xdr:rowOff>0</xdr:rowOff>
    </xdr:to>
    <xdr:sp>
      <xdr:nvSpPr>
        <xdr:cNvPr id="13" name="Text 63"/>
        <xdr:cNvSpPr txBox="1">
          <a:spLocks noChangeArrowheads="1"/>
        </xdr:cNvSpPr>
      </xdr:nvSpPr>
      <xdr:spPr>
        <a:xfrm>
          <a:off x="3562350" y="27651075"/>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122</xdr:row>
      <xdr:rowOff>0</xdr:rowOff>
    </xdr:from>
    <xdr:to>
      <xdr:col>11</xdr:col>
      <xdr:colOff>152400</xdr:colOff>
      <xdr:row>122</xdr:row>
      <xdr:rowOff>0</xdr:rowOff>
    </xdr:to>
    <xdr:sp>
      <xdr:nvSpPr>
        <xdr:cNvPr id="14" name="Text 65"/>
        <xdr:cNvSpPr txBox="1">
          <a:spLocks noChangeArrowheads="1"/>
        </xdr:cNvSpPr>
      </xdr:nvSpPr>
      <xdr:spPr>
        <a:xfrm>
          <a:off x="5353050" y="27651075"/>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122</xdr:row>
      <xdr:rowOff>0</xdr:rowOff>
    </xdr:from>
    <xdr:to>
      <xdr:col>7</xdr:col>
      <xdr:colOff>180975</xdr:colOff>
      <xdr:row>122</xdr:row>
      <xdr:rowOff>0</xdr:rowOff>
    </xdr:to>
    <xdr:sp>
      <xdr:nvSpPr>
        <xdr:cNvPr id="15" name="Text 73"/>
        <xdr:cNvSpPr txBox="1">
          <a:spLocks noChangeArrowheads="1"/>
        </xdr:cNvSpPr>
      </xdr:nvSpPr>
      <xdr:spPr>
        <a:xfrm>
          <a:off x="2162175" y="27651075"/>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38</xdr:row>
      <xdr:rowOff>0</xdr:rowOff>
    </xdr:from>
    <xdr:to>
      <xdr:col>5</xdr:col>
      <xdr:colOff>76200</xdr:colOff>
      <xdr:row>38</xdr:row>
      <xdr:rowOff>0</xdr:rowOff>
    </xdr:to>
    <xdr:sp>
      <xdr:nvSpPr>
        <xdr:cNvPr id="16" name="Text 1"/>
        <xdr:cNvSpPr txBox="1">
          <a:spLocks noChangeArrowheads="1"/>
        </xdr:cNvSpPr>
      </xdr:nvSpPr>
      <xdr:spPr>
        <a:xfrm>
          <a:off x="1076325" y="10106025"/>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38</xdr:row>
      <xdr:rowOff>0</xdr:rowOff>
    </xdr:from>
    <xdr:to>
      <xdr:col>9</xdr:col>
      <xdr:colOff>85725</xdr:colOff>
      <xdr:row>38</xdr:row>
      <xdr:rowOff>0</xdr:rowOff>
    </xdr:to>
    <xdr:sp>
      <xdr:nvSpPr>
        <xdr:cNvPr id="17" name="Text 2"/>
        <xdr:cNvSpPr txBox="1">
          <a:spLocks noChangeArrowheads="1"/>
        </xdr:cNvSpPr>
      </xdr:nvSpPr>
      <xdr:spPr>
        <a:xfrm>
          <a:off x="3924300" y="10106025"/>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38</xdr:row>
      <xdr:rowOff>0</xdr:rowOff>
    </xdr:from>
    <xdr:to>
      <xdr:col>8</xdr:col>
      <xdr:colOff>104775</xdr:colOff>
      <xdr:row>38</xdr:row>
      <xdr:rowOff>0</xdr:rowOff>
    </xdr:to>
    <xdr:sp>
      <xdr:nvSpPr>
        <xdr:cNvPr id="18" name="Text 3"/>
        <xdr:cNvSpPr txBox="1">
          <a:spLocks noChangeArrowheads="1"/>
        </xdr:cNvSpPr>
      </xdr:nvSpPr>
      <xdr:spPr>
        <a:xfrm>
          <a:off x="2162175" y="10106025"/>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38</xdr:row>
      <xdr:rowOff>0</xdr:rowOff>
    </xdr:from>
    <xdr:to>
      <xdr:col>11</xdr:col>
      <xdr:colOff>247650</xdr:colOff>
      <xdr:row>38</xdr:row>
      <xdr:rowOff>0</xdr:rowOff>
    </xdr:to>
    <xdr:sp>
      <xdr:nvSpPr>
        <xdr:cNvPr id="19" name="Text 4"/>
        <xdr:cNvSpPr txBox="1">
          <a:spLocks noChangeArrowheads="1"/>
        </xdr:cNvSpPr>
      </xdr:nvSpPr>
      <xdr:spPr>
        <a:xfrm>
          <a:off x="5324475" y="10106025"/>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5000625" y="76200"/>
          <a:ext cx="1114425" cy="714375"/>
        </a:xfrm>
        <a:prstGeom prst="rect">
          <a:avLst/>
        </a:prstGeom>
        <a:noFill/>
        <a:ln w="9525" cmpd="sng">
          <a:noFill/>
        </a:ln>
      </xdr:spPr>
    </xdr:pic>
    <xdr:clientData/>
  </xdr:twoCellAnchor>
  <xdr:twoCellAnchor>
    <xdr:from>
      <xdr:col>1</xdr:col>
      <xdr:colOff>9525</xdr:colOff>
      <xdr:row>83</xdr:row>
      <xdr:rowOff>0</xdr:rowOff>
    </xdr:from>
    <xdr:to>
      <xdr:col>11</xdr:col>
      <xdr:colOff>0</xdr:colOff>
      <xdr:row>83</xdr:row>
      <xdr:rowOff>0</xdr:rowOff>
    </xdr:to>
    <xdr:sp>
      <xdr:nvSpPr>
        <xdr:cNvPr id="21" name="Text 22"/>
        <xdr:cNvSpPr txBox="1">
          <a:spLocks noChangeArrowheads="1"/>
        </xdr:cNvSpPr>
      </xdr:nvSpPr>
      <xdr:spPr>
        <a:xfrm>
          <a:off x="219075" y="197643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89</xdr:row>
      <xdr:rowOff>0</xdr:rowOff>
    </xdr:from>
    <xdr:to>
      <xdr:col>11</xdr:col>
      <xdr:colOff>0</xdr:colOff>
      <xdr:row>89</xdr:row>
      <xdr:rowOff>0</xdr:rowOff>
    </xdr:to>
    <xdr:sp>
      <xdr:nvSpPr>
        <xdr:cNvPr id="22" name="Text 22"/>
        <xdr:cNvSpPr txBox="1">
          <a:spLocks noChangeArrowheads="1"/>
        </xdr:cNvSpPr>
      </xdr:nvSpPr>
      <xdr:spPr>
        <a:xfrm>
          <a:off x="219075" y="215169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83</xdr:row>
      <xdr:rowOff>0</xdr:rowOff>
    </xdr:from>
    <xdr:to>
      <xdr:col>11</xdr:col>
      <xdr:colOff>28575</xdr:colOff>
      <xdr:row>83</xdr:row>
      <xdr:rowOff>0</xdr:rowOff>
    </xdr:to>
    <xdr:sp>
      <xdr:nvSpPr>
        <xdr:cNvPr id="23" name="TextBox 99"/>
        <xdr:cNvSpPr txBox="1">
          <a:spLocks noChangeArrowheads="1"/>
        </xdr:cNvSpPr>
      </xdr:nvSpPr>
      <xdr:spPr>
        <a:xfrm>
          <a:off x="419100" y="19764375"/>
          <a:ext cx="5657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89</xdr:row>
      <xdr:rowOff>0</xdr:rowOff>
    </xdr:from>
    <xdr:to>
      <xdr:col>11</xdr:col>
      <xdr:colOff>0</xdr:colOff>
      <xdr:row>89</xdr:row>
      <xdr:rowOff>0</xdr:rowOff>
    </xdr:to>
    <xdr:sp>
      <xdr:nvSpPr>
        <xdr:cNvPr id="24" name="Text 22"/>
        <xdr:cNvSpPr txBox="1">
          <a:spLocks noChangeArrowheads="1"/>
        </xdr:cNvSpPr>
      </xdr:nvSpPr>
      <xdr:spPr>
        <a:xfrm>
          <a:off x="219075" y="215169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25" name="Text 22"/>
        <xdr:cNvSpPr txBox="1">
          <a:spLocks noChangeArrowheads="1"/>
        </xdr:cNvSpPr>
      </xdr:nvSpPr>
      <xdr:spPr>
        <a:xfrm>
          <a:off x="219075" y="168116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26" name="Text 22"/>
        <xdr:cNvSpPr txBox="1">
          <a:spLocks noChangeArrowheads="1"/>
        </xdr:cNvSpPr>
      </xdr:nvSpPr>
      <xdr:spPr>
        <a:xfrm>
          <a:off x="219075" y="168116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27" name="Text 22"/>
        <xdr:cNvSpPr txBox="1">
          <a:spLocks noChangeArrowheads="1"/>
        </xdr:cNvSpPr>
      </xdr:nvSpPr>
      <xdr:spPr>
        <a:xfrm>
          <a:off x="219075" y="168116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89</xdr:row>
      <xdr:rowOff>0</xdr:rowOff>
    </xdr:from>
    <xdr:to>
      <xdr:col>11</xdr:col>
      <xdr:colOff>0</xdr:colOff>
      <xdr:row>89</xdr:row>
      <xdr:rowOff>0</xdr:rowOff>
    </xdr:to>
    <xdr:sp>
      <xdr:nvSpPr>
        <xdr:cNvPr id="28" name="Text 22"/>
        <xdr:cNvSpPr txBox="1">
          <a:spLocks noChangeArrowheads="1"/>
        </xdr:cNvSpPr>
      </xdr:nvSpPr>
      <xdr:spPr>
        <a:xfrm>
          <a:off x="219075" y="215169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83</xdr:row>
      <xdr:rowOff>0</xdr:rowOff>
    </xdr:from>
    <xdr:to>
      <xdr:col>11</xdr:col>
      <xdr:colOff>57150</xdr:colOff>
      <xdr:row>83</xdr:row>
      <xdr:rowOff>0</xdr:rowOff>
    </xdr:to>
    <xdr:sp>
      <xdr:nvSpPr>
        <xdr:cNvPr id="29" name="TextBox 108"/>
        <xdr:cNvSpPr txBox="1">
          <a:spLocks noChangeArrowheads="1"/>
        </xdr:cNvSpPr>
      </xdr:nvSpPr>
      <xdr:spPr>
        <a:xfrm>
          <a:off x="485775" y="19764375"/>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135</xdr:row>
      <xdr:rowOff>0</xdr:rowOff>
    </xdr:from>
    <xdr:to>
      <xdr:col>11</xdr:col>
      <xdr:colOff>47625</xdr:colOff>
      <xdr:row>135</xdr:row>
      <xdr:rowOff>0</xdr:rowOff>
    </xdr:to>
    <xdr:sp>
      <xdr:nvSpPr>
        <xdr:cNvPr id="30" name="TextBox 110"/>
        <xdr:cNvSpPr txBox="1">
          <a:spLocks noChangeArrowheads="1"/>
        </xdr:cNvSpPr>
      </xdr:nvSpPr>
      <xdr:spPr>
        <a:xfrm>
          <a:off x="495300" y="32594550"/>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121</xdr:row>
      <xdr:rowOff>66675</xdr:rowOff>
    </xdr:from>
    <xdr:to>
      <xdr:col>10</xdr:col>
      <xdr:colOff>723900</xdr:colOff>
      <xdr:row>124</xdr:row>
      <xdr:rowOff>47625</xdr:rowOff>
    </xdr:to>
    <xdr:sp>
      <xdr:nvSpPr>
        <xdr:cNvPr id="31" name="TextBox 111"/>
        <xdr:cNvSpPr txBox="1">
          <a:spLocks noChangeArrowheads="1"/>
        </xdr:cNvSpPr>
      </xdr:nvSpPr>
      <xdr:spPr>
        <a:xfrm>
          <a:off x="228600" y="27641550"/>
          <a:ext cx="5810250" cy="1514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Pan Malaysia Holdings Berhad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MUIB and a subsidiary, Loyal Design Sdn Bhd ("LDSB"), have on 27 December 1999 entered into put option agreements with the said creditors whereby MUIB and LDSB granted put options to buy these New Shares at a maximum price of RM1.00 per share. These New Shares were issued on 29 December 1999. Currently, LDSB has outstanding put options on 25,997,943 New Shares. LDSB is in the process of finalising new arrangements on the put option matters with the said creditors.</a:t>
          </a:r>
        </a:p>
      </xdr:txBody>
    </xdr:sp>
    <xdr:clientData/>
  </xdr:twoCellAnchor>
  <xdr:twoCellAnchor>
    <xdr:from>
      <xdr:col>1</xdr:col>
      <xdr:colOff>9525</xdr:colOff>
      <xdr:row>89</xdr:row>
      <xdr:rowOff>0</xdr:rowOff>
    </xdr:from>
    <xdr:to>
      <xdr:col>11</xdr:col>
      <xdr:colOff>0</xdr:colOff>
      <xdr:row>89</xdr:row>
      <xdr:rowOff>0</xdr:rowOff>
    </xdr:to>
    <xdr:sp>
      <xdr:nvSpPr>
        <xdr:cNvPr id="32" name="Text 22"/>
        <xdr:cNvSpPr txBox="1">
          <a:spLocks noChangeArrowheads="1"/>
        </xdr:cNvSpPr>
      </xdr:nvSpPr>
      <xdr:spPr>
        <a:xfrm>
          <a:off x="219075" y="215169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78</xdr:row>
      <xdr:rowOff>0</xdr:rowOff>
    </xdr:from>
    <xdr:to>
      <xdr:col>11</xdr:col>
      <xdr:colOff>0</xdr:colOff>
      <xdr:row>78</xdr:row>
      <xdr:rowOff>0</xdr:rowOff>
    </xdr:to>
    <xdr:sp>
      <xdr:nvSpPr>
        <xdr:cNvPr id="33" name="Text 22"/>
        <xdr:cNvSpPr txBox="1">
          <a:spLocks noChangeArrowheads="1"/>
        </xdr:cNvSpPr>
      </xdr:nvSpPr>
      <xdr:spPr>
        <a:xfrm>
          <a:off x="219075" y="168116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65"/>
  <sheetViews>
    <sheetView showGridLines="0" tabSelected="1" workbookViewId="0" topLeftCell="A1">
      <selection activeCell="A1" sqref="A1"/>
    </sheetView>
  </sheetViews>
  <sheetFormatPr defaultColWidth="9.140625" defaultRowHeight="12.75"/>
  <cols>
    <col min="1" max="1" width="3.28125" style="25" customWidth="1"/>
    <col min="2" max="2" width="2.8515625" style="25" customWidth="1"/>
    <col min="3" max="3" width="25.140625" style="25" customWidth="1"/>
    <col min="4" max="4" width="9.421875" style="25" customWidth="1"/>
    <col min="5" max="5" width="7.140625" style="25" customWidth="1"/>
    <col min="6" max="6" width="11.28125" style="25" customWidth="1"/>
    <col min="7" max="7" width="1.8515625" style="25" customWidth="1"/>
    <col min="8" max="8" width="11.8515625" style="27" customWidth="1"/>
    <col min="9" max="9" width="2.28125" style="27" customWidth="1"/>
    <col min="10" max="10" width="11.140625" style="25" customWidth="1"/>
    <col min="11" max="11" width="1.421875" style="25" customWidth="1"/>
    <col min="12" max="12" width="10.8515625" style="25" customWidth="1"/>
    <col min="13" max="13" width="1.421875" style="131" customWidth="1"/>
    <col min="14" max="16384" width="9.140625" style="25" customWidth="1"/>
  </cols>
  <sheetData>
    <row r="1" spans="1:13" ht="15.75">
      <c r="A1" s="24"/>
      <c r="B1" s="24"/>
      <c r="C1" s="24"/>
      <c r="D1" s="24"/>
      <c r="E1" s="24"/>
      <c r="F1" s="24"/>
      <c r="G1" s="24"/>
      <c r="H1" s="24"/>
      <c r="I1" s="24"/>
      <c r="J1" s="24"/>
      <c r="K1" s="24"/>
      <c r="L1" s="24"/>
      <c r="M1" s="130"/>
    </row>
    <row r="2" spans="1:13" ht="15.75">
      <c r="A2" s="24"/>
      <c r="B2" s="24"/>
      <c r="C2" s="24"/>
      <c r="D2" s="24"/>
      <c r="E2" s="24"/>
      <c r="F2" s="24"/>
      <c r="G2" s="24"/>
      <c r="H2" s="24"/>
      <c r="I2" s="24"/>
      <c r="J2" s="24"/>
      <c r="K2" s="24"/>
      <c r="L2" s="172"/>
      <c r="M2" s="130"/>
    </row>
    <row r="3" spans="1:13" ht="15.75">
      <c r="A3" s="24"/>
      <c r="B3" s="24"/>
      <c r="C3" s="24"/>
      <c r="D3" s="24"/>
      <c r="E3" s="24"/>
      <c r="F3" s="24"/>
      <c r="G3" s="24"/>
      <c r="H3" s="24"/>
      <c r="I3" s="24"/>
      <c r="J3" s="24"/>
      <c r="K3" s="24"/>
      <c r="L3" s="24"/>
      <c r="M3" s="130"/>
    </row>
    <row r="4" spans="1:13" ht="15.75">
      <c r="A4" s="206" t="s">
        <v>74</v>
      </c>
      <c r="B4" s="206"/>
      <c r="C4" s="206"/>
      <c r="D4" s="206"/>
      <c r="E4" s="206"/>
      <c r="F4" s="206"/>
      <c r="G4" s="206"/>
      <c r="H4" s="206"/>
      <c r="I4" s="206"/>
      <c r="J4" s="206"/>
      <c r="K4" s="206"/>
      <c r="L4" s="206"/>
      <c r="M4" s="206"/>
    </row>
    <row r="5" spans="1:13" ht="13.5" customHeight="1">
      <c r="A5" s="207" t="s">
        <v>171</v>
      </c>
      <c r="B5" s="207"/>
      <c r="C5" s="207"/>
      <c r="D5" s="207"/>
      <c r="E5" s="207"/>
      <c r="F5" s="207"/>
      <c r="G5" s="207"/>
      <c r="H5" s="207"/>
      <c r="I5" s="207"/>
      <c r="J5" s="207"/>
      <c r="K5" s="207"/>
      <c r="L5" s="207"/>
      <c r="M5" s="207"/>
    </row>
    <row r="6" spans="1:13" ht="13.5" customHeight="1">
      <c r="A6" s="207" t="s">
        <v>172</v>
      </c>
      <c r="B6" s="207"/>
      <c r="C6" s="207"/>
      <c r="D6" s="207"/>
      <c r="E6" s="207"/>
      <c r="F6" s="207"/>
      <c r="G6" s="207"/>
      <c r="H6" s="207"/>
      <c r="I6" s="207"/>
      <c r="J6" s="207"/>
      <c r="K6" s="207"/>
      <c r="L6" s="207"/>
      <c r="M6" s="207"/>
    </row>
    <row r="7" spans="1:13" ht="6.75" customHeight="1">
      <c r="A7" s="208"/>
      <c r="B7" s="208"/>
      <c r="C7" s="208"/>
      <c r="D7" s="208"/>
      <c r="E7" s="208"/>
      <c r="F7" s="208"/>
      <c r="G7" s="208"/>
      <c r="H7" s="208"/>
      <c r="I7" s="208"/>
      <c r="J7" s="208"/>
      <c r="K7" s="208"/>
      <c r="L7" s="208"/>
      <c r="M7" s="208"/>
    </row>
    <row r="8" spans="1:13" ht="15">
      <c r="A8" s="200" t="s">
        <v>72</v>
      </c>
      <c r="B8" s="200"/>
      <c r="C8" s="200"/>
      <c r="D8" s="200"/>
      <c r="E8" s="200"/>
      <c r="F8" s="200"/>
      <c r="G8" s="200"/>
      <c r="H8" s="200"/>
      <c r="I8" s="200"/>
      <c r="J8" s="200"/>
      <c r="K8" s="200"/>
      <c r="L8" s="200"/>
      <c r="M8" s="200"/>
    </row>
    <row r="9" spans="1:13" ht="15">
      <c r="A9" s="200" t="s">
        <v>274</v>
      </c>
      <c r="B9" s="200"/>
      <c r="C9" s="200"/>
      <c r="D9" s="200"/>
      <c r="E9" s="200"/>
      <c r="F9" s="200"/>
      <c r="G9" s="200"/>
      <c r="H9" s="200"/>
      <c r="I9" s="200"/>
      <c r="J9" s="200"/>
      <c r="K9" s="200"/>
      <c r="L9" s="200"/>
      <c r="M9" s="200"/>
    </row>
    <row r="10" spans="1:13" ht="12.75">
      <c r="A10" s="205" t="s">
        <v>183</v>
      </c>
      <c r="B10" s="205"/>
      <c r="C10" s="205"/>
      <c r="D10" s="205"/>
      <c r="E10" s="205"/>
      <c r="F10" s="205"/>
      <c r="G10" s="205"/>
      <c r="H10" s="205"/>
      <c r="I10" s="205"/>
      <c r="J10" s="205"/>
      <c r="K10" s="205"/>
      <c r="L10" s="205"/>
      <c r="M10" s="205"/>
    </row>
    <row r="11" spans="1:12" ht="12.75">
      <c r="A11" s="27"/>
      <c r="B11" s="27"/>
      <c r="C11" s="27"/>
      <c r="D11" s="27"/>
      <c r="E11" s="27"/>
      <c r="F11" s="27"/>
      <c r="G11" s="27"/>
      <c r="J11" s="27"/>
      <c r="K11" s="27"/>
      <c r="L11" s="27"/>
    </row>
    <row r="12" spans="2:13" s="28" customFormat="1" ht="15">
      <c r="B12" s="201" t="s">
        <v>235</v>
      </c>
      <c r="C12" s="201"/>
      <c r="D12" s="201"/>
      <c r="E12" s="201"/>
      <c r="F12" s="201"/>
      <c r="G12" s="201"/>
      <c r="H12" s="201"/>
      <c r="I12" s="201"/>
      <c r="J12" s="201"/>
      <c r="K12" s="201"/>
      <c r="L12" s="201"/>
      <c r="M12" s="132"/>
    </row>
    <row r="13" spans="2:13" ht="13.5" customHeight="1">
      <c r="B13" s="202" t="s">
        <v>273</v>
      </c>
      <c r="C13" s="202"/>
      <c r="D13" s="202"/>
      <c r="E13" s="202"/>
      <c r="F13" s="202"/>
      <c r="G13" s="202"/>
      <c r="H13" s="202"/>
      <c r="I13" s="202"/>
      <c r="J13" s="202"/>
      <c r="K13" s="202"/>
      <c r="L13" s="202"/>
      <c r="M13" s="132"/>
    </row>
    <row r="14" spans="2:13" ht="13.5" customHeight="1">
      <c r="B14" s="29"/>
      <c r="C14" s="29"/>
      <c r="D14" s="29"/>
      <c r="E14" s="29"/>
      <c r="F14" s="29"/>
      <c r="G14" s="29"/>
      <c r="H14" s="29"/>
      <c r="I14" s="29"/>
      <c r="J14" s="29"/>
      <c r="K14" s="29"/>
      <c r="L14" s="29"/>
      <c r="M14" s="132"/>
    </row>
    <row r="15" ht="3.75" customHeight="1"/>
    <row r="16" spans="6:13" s="21" customFormat="1" ht="12.75" customHeight="1">
      <c r="F16" s="204" t="s">
        <v>275</v>
      </c>
      <c r="G16" s="204"/>
      <c r="H16" s="204"/>
      <c r="I16" s="31"/>
      <c r="J16" s="203" t="s">
        <v>272</v>
      </c>
      <c r="K16" s="203"/>
      <c r="L16" s="203"/>
      <c r="M16" s="133"/>
    </row>
    <row r="17" spans="6:13" s="21" customFormat="1" ht="3.75" customHeight="1">
      <c r="F17" s="32"/>
      <c r="G17" s="33"/>
      <c r="H17" s="34"/>
      <c r="I17" s="31"/>
      <c r="J17" s="32"/>
      <c r="K17" s="33"/>
      <c r="L17" s="33"/>
      <c r="M17" s="133"/>
    </row>
    <row r="18" spans="6:12" ht="12.75" customHeight="1">
      <c r="F18" s="35">
        <v>39263</v>
      </c>
      <c r="G18" s="36"/>
      <c r="H18" s="35">
        <v>38898</v>
      </c>
      <c r="I18" s="37"/>
      <c r="J18" s="35">
        <f>+F18</f>
        <v>39263</v>
      </c>
      <c r="K18" s="36"/>
      <c r="L18" s="35">
        <f>+H18</f>
        <v>38898</v>
      </c>
    </row>
    <row r="19" spans="6:12" ht="1.5" customHeight="1">
      <c r="F19" s="30"/>
      <c r="G19" s="36"/>
      <c r="H19" s="30"/>
      <c r="I19" s="37"/>
      <c r="J19" s="30"/>
      <c r="K19" s="36"/>
      <c r="L19" s="30"/>
    </row>
    <row r="20" spans="6:12" ht="2.25" customHeight="1">
      <c r="F20" s="30"/>
      <c r="G20" s="36"/>
      <c r="H20" s="30"/>
      <c r="I20" s="37"/>
      <c r="J20" s="30"/>
      <c r="K20" s="36"/>
      <c r="L20" s="30"/>
    </row>
    <row r="21" spans="1:13" s="21" customFormat="1" ht="12" customHeight="1">
      <c r="A21" s="25"/>
      <c r="B21" s="25"/>
      <c r="C21" s="25"/>
      <c r="D21" s="25"/>
      <c r="E21" s="5"/>
      <c r="F21" s="5" t="s">
        <v>88</v>
      </c>
      <c r="G21" s="36"/>
      <c r="H21" s="5" t="s">
        <v>88</v>
      </c>
      <c r="I21" s="37"/>
      <c r="J21" s="5" t="s">
        <v>88</v>
      </c>
      <c r="K21" s="36"/>
      <c r="L21" s="5" t="s">
        <v>88</v>
      </c>
      <c r="M21" s="133"/>
    </row>
    <row r="22" spans="1:13" s="21" customFormat="1" ht="5.25" customHeight="1">
      <c r="A22" s="25"/>
      <c r="B22" s="25"/>
      <c r="C22" s="25"/>
      <c r="D22" s="25"/>
      <c r="E22" s="25"/>
      <c r="F22" s="25"/>
      <c r="G22" s="25"/>
      <c r="H22" s="27"/>
      <c r="I22" s="27"/>
      <c r="J22" s="25"/>
      <c r="K22" s="25"/>
      <c r="L22" s="25"/>
      <c r="M22" s="133"/>
    </row>
    <row r="23" spans="1:13" s="21" customFormat="1" ht="15.75" customHeight="1">
      <c r="A23" s="25"/>
      <c r="B23" s="152" t="s">
        <v>75</v>
      </c>
      <c r="D23" s="25"/>
      <c r="E23" s="25"/>
      <c r="F23" s="15">
        <v>132116</v>
      </c>
      <c r="G23" s="36"/>
      <c r="H23" s="15">
        <v>175251</v>
      </c>
      <c r="I23" s="38"/>
      <c r="J23" s="15">
        <v>278831</v>
      </c>
      <c r="K23" s="36"/>
      <c r="L23" s="15">
        <v>391560</v>
      </c>
      <c r="M23" s="133"/>
    </row>
    <row r="24" spans="1:13" s="21" customFormat="1" ht="4.5" customHeight="1">
      <c r="A24" s="25"/>
      <c r="B24" s="25"/>
      <c r="C24" s="25"/>
      <c r="D24" s="25"/>
      <c r="E24" s="25"/>
      <c r="F24" s="1"/>
      <c r="G24" s="25"/>
      <c r="H24" s="1"/>
      <c r="I24" s="27"/>
      <c r="J24" s="15"/>
      <c r="K24" s="25"/>
      <c r="L24" s="15"/>
      <c r="M24" s="133"/>
    </row>
    <row r="25" spans="1:13" s="21" customFormat="1" ht="12.75">
      <c r="A25" s="25"/>
      <c r="B25" s="152" t="s">
        <v>236</v>
      </c>
      <c r="C25" s="25"/>
      <c r="D25" s="25"/>
      <c r="E25" s="25"/>
      <c r="F25" s="1">
        <v>-95426</v>
      </c>
      <c r="G25" s="25"/>
      <c r="H25" s="1">
        <v>-128867</v>
      </c>
      <c r="I25" s="27"/>
      <c r="J25" s="15">
        <v>-213560</v>
      </c>
      <c r="K25" s="25"/>
      <c r="L25" s="15">
        <v>-294847</v>
      </c>
      <c r="M25" s="133"/>
    </row>
    <row r="26" spans="1:13" s="21" customFormat="1" ht="4.5" customHeight="1">
      <c r="A26" s="25"/>
      <c r="B26" s="25"/>
      <c r="C26" s="25"/>
      <c r="D26" s="25"/>
      <c r="E26" s="25"/>
      <c r="F26" s="11"/>
      <c r="G26" s="25"/>
      <c r="H26" s="11"/>
      <c r="I26" s="27"/>
      <c r="J26" s="11"/>
      <c r="K26" s="25"/>
      <c r="L26" s="11"/>
      <c r="M26" s="133"/>
    </row>
    <row r="27" spans="1:13" s="21" customFormat="1" ht="4.5" customHeight="1">
      <c r="A27" s="25"/>
      <c r="B27" s="25"/>
      <c r="C27" s="25"/>
      <c r="D27" s="25"/>
      <c r="E27" s="25"/>
      <c r="F27" s="15"/>
      <c r="G27" s="25"/>
      <c r="H27" s="15"/>
      <c r="I27" s="27"/>
      <c r="J27" s="15"/>
      <c r="K27" s="25"/>
      <c r="L27" s="15"/>
      <c r="M27" s="133"/>
    </row>
    <row r="28" spans="1:13" s="21" customFormat="1" ht="12.75">
      <c r="A28" s="25"/>
      <c r="B28" s="152" t="s">
        <v>237</v>
      </c>
      <c r="C28" s="25"/>
      <c r="D28" s="25"/>
      <c r="E28" s="25"/>
      <c r="F28" s="1">
        <f>SUM(F23:F25)</f>
        <v>36690</v>
      </c>
      <c r="G28" s="25"/>
      <c r="H28" s="1">
        <f>SUM(H23:H25)</f>
        <v>46384</v>
      </c>
      <c r="I28" s="27"/>
      <c r="J28" s="1">
        <f>SUM(J23:J25)</f>
        <v>65271</v>
      </c>
      <c r="K28" s="25"/>
      <c r="L28" s="1">
        <f>SUM(L23:L25)</f>
        <v>96713</v>
      </c>
      <c r="M28" s="133"/>
    </row>
    <row r="29" spans="1:13" s="21" customFormat="1" ht="3.75" customHeight="1">
      <c r="A29" s="25"/>
      <c r="B29" s="152"/>
      <c r="C29" s="25"/>
      <c r="D29" s="25"/>
      <c r="E29" s="25"/>
      <c r="F29" s="1"/>
      <c r="G29" s="25"/>
      <c r="H29" s="1"/>
      <c r="I29" s="27"/>
      <c r="J29" s="1"/>
      <c r="K29" s="25"/>
      <c r="L29" s="1"/>
      <c r="M29" s="133"/>
    </row>
    <row r="30" spans="1:13" s="21" customFormat="1" ht="12.75">
      <c r="A30" s="25"/>
      <c r="B30" s="152" t="s">
        <v>239</v>
      </c>
      <c r="C30" s="25"/>
      <c r="D30" s="25"/>
      <c r="E30" s="25"/>
      <c r="F30" s="1">
        <v>8229</v>
      </c>
      <c r="G30" s="25"/>
      <c r="H30" s="1">
        <v>11319</v>
      </c>
      <c r="I30" s="27"/>
      <c r="J30" s="1">
        <v>16665</v>
      </c>
      <c r="K30" s="25"/>
      <c r="L30" s="1">
        <v>23087</v>
      </c>
      <c r="M30" s="133"/>
    </row>
    <row r="31" spans="1:13" s="21" customFormat="1" ht="4.5" customHeight="1">
      <c r="A31" s="25"/>
      <c r="B31" s="25"/>
      <c r="C31" s="25"/>
      <c r="D31" s="25"/>
      <c r="E31" s="25"/>
      <c r="F31" s="1"/>
      <c r="G31" s="25"/>
      <c r="H31" s="1"/>
      <c r="I31" s="27"/>
      <c r="J31" s="15"/>
      <c r="K31" s="25"/>
      <c r="L31" s="15"/>
      <c r="M31" s="133"/>
    </row>
    <row r="32" spans="1:13" s="21" customFormat="1" ht="12.75">
      <c r="A32" s="25"/>
      <c r="B32" s="152" t="s">
        <v>238</v>
      </c>
      <c r="C32" s="25"/>
      <c r="D32" s="25"/>
      <c r="E32" s="25"/>
      <c r="F32" s="1">
        <v>-3558</v>
      </c>
      <c r="G32" s="25"/>
      <c r="H32" s="1">
        <v>-5839</v>
      </c>
      <c r="I32" s="27"/>
      <c r="J32" s="15">
        <v>-9214</v>
      </c>
      <c r="K32" s="25"/>
      <c r="L32" s="15">
        <v>-12262</v>
      </c>
      <c r="M32" s="133"/>
    </row>
    <row r="33" spans="1:13" s="21" customFormat="1" ht="4.5" customHeight="1">
      <c r="A33" s="25"/>
      <c r="B33" s="25"/>
      <c r="C33" s="25"/>
      <c r="D33" s="25"/>
      <c r="E33" s="25"/>
      <c r="F33" s="1"/>
      <c r="G33" s="25"/>
      <c r="H33" s="1"/>
      <c r="I33" s="27"/>
      <c r="J33" s="15"/>
      <c r="K33" s="25"/>
      <c r="L33" s="15"/>
      <c r="M33" s="133"/>
    </row>
    <row r="34" spans="1:13" s="21" customFormat="1" ht="12.75">
      <c r="A34" s="25"/>
      <c r="B34" s="1" t="s">
        <v>241</v>
      </c>
      <c r="C34" s="25"/>
      <c r="D34" s="25"/>
      <c r="E34" s="25"/>
      <c r="F34" s="1">
        <v>-25682</v>
      </c>
      <c r="G34" s="25"/>
      <c r="H34" s="1">
        <v>-37780</v>
      </c>
      <c r="I34" s="27"/>
      <c r="J34" s="15">
        <v>-59149</v>
      </c>
      <c r="K34" s="25"/>
      <c r="L34" s="15">
        <v>-82849</v>
      </c>
      <c r="M34" s="133"/>
    </row>
    <row r="35" spans="1:13" s="21" customFormat="1" ht="4.5" customHeight="1">
      <c r="A35" s="25"/>
      <c r="B35" s="25"/>
      <c r="C35" s="25"/>
      <c r="D35" s="25"/>
      <c r="E35" s="25"/>
      <c r="F35" s="1"/>
      <c r="G35" s="25"/>
      <c r="H35" s="1"/>
      <c r="I35" s="27"/>
      <c r="J35" s="15"/>
      <c r="K35" s="25"/>
      <c r="L35" s="15"/>
      <c r="M35" s="133"/>
    </row>
    <row r="36" spans="1:13" s="21" customFormat="1" ht="12.75">
      <c r="A36" s="25"/>
      <c r="B36" s="152" t="s">
        <v>240</v>
      </c>
      <c r="D36" s="25"/>
      <c r="E36" s="25"/>
      <c r="F36" s="15">
        <v>-3509</v>
      </c>
      <c r="G36" s="36"/>
      <c r="H36" s="15">
        <v>-9977</v>
      </c>
      <c r="I36" s="38"/>
      <c r="J36" s="15">
        <v>-8896</v>
      </c>
      <c r="K36" s="36"/>
      <c r="L36" s="15">
        <v>-14446</v>
      </c>
      <c r="M36" s="133"/>
    </row>
    <row r="37" spans="1:13" s="21" customFormat="1" ht="4.5" customHeight="1">
      <c r="A37" s="25"/>
      <c r="B37" s="25"/>
      <c r="C37" s="25"/>
      <c r="D37" s="25"/>
      <c r="E37" s="25"/>
      <c r="F37" s="1"/>
      <c r="G37" s="25"/>
      <c r="H37" s="1"/>
      <c r="I37" s="27"/>
      <c r="J37" s="1"/>
      <c r="K37" s="25"/>
      <c r="L37" s="1"/>
      <c r="M37" s="133"/>
    </row>
    <row r="38" spans="1:13" s="21" customFormat="1" ht="12.75">
      <c r="A38" s="25"/>
      <c r="B38" s="152" t="s">
        <v>216</v>
      </c>
      <c r="D38" s="25"/>
      <c r="E38" s="37"/>
      <c r="F38" s="15">
        <v>14583</v>
      </c>
      <c r="G38" s="36"/>
      <c r="H38" s="15">
        <v>13741</v>
      </c>
      <c r="I38" s="15"/>
      <c r="J38" s="15">
        <v>19388</v>
      </c>
      <c r="K38" s="15" t="e">
        <v>#REF!</v>
      </c>
      <c r="L38" s="15">
        <v>39354</v>
      </c>
      <c r="M38" s="133"/>
    </row>
    <row r="39" spans="1:13" s="21" customFormat="1" ht="4.5" customHeight="1">
      <c r="A39" s="25"/>
      <c r="B39" s="25"/>
      <c r="C39" s="25"/>
      <c r="D39" s="25"/>
      <c r="E39" s="25"/>
      <c r="F39" s="1"/>
      <c r="G39" s="25"/>
      <c r="H39" s="1"/>
      <c r="I39" s="27"/>
      <c r="J39" s="1"/>
      <c r="K39" s="25"/>
      <c r="L39" s="1"/>
      <c r="M39" s="133"/>
    </row>
    <row r="40" spans="1:13" s="21" customFormat="1" ht="12.75">
      <c r="A40" s="25"/>
      <c r="B40" s="152" t="s">
        <v>76</v>
      </c>
      <c r="D40" s="25"/>
      <c r="E40" s="25"/>
      <c r="F40" s="1">
        <v>-26307</v>
      </c>
      <c r="G40" s="25"/>
      <c r="H40" s="1">
        <v>-36282</v>
      </c>
      <c r="I40" s="27"/>
      <c r="J40" s="15">
        <v>-50100</v>
      </c>
      <c r="K40" s="25"/>
      <c r="L40" s="1">
        <v>-80421</v>
      </c>
      <c r="M40" s="133"/>
    </row>
    <row r="41" spans="1:13" s="21" customFormat="1" ht="4.5" customHeight="1">
      <c r="A41" s="25"/>
      <c r="B41" s="25"/>
      <c r="C41" s="25"/>
      <c r="D41" s="25"/>
      <c r="E41" s="25"/>
      <c r="F41" s="1"/>
      <c r="G41" s="25"/>
      <c r="H41" s="1"/>
      <c r="I41" s="27"/>
      <c r="J41" s="1"/>
      <c r="K41" s="25"/>
      <c r="L41" s="1"/>
      <c r="M41" s="133"/>
    </row>
    <row r="42" spans="1:13" s="21" customFormat="1" ht="12.75">
      <c r="A42" s="25"/>
      <c r="B42" s="152" t="s">
        <v>185</v>
      </c>
      <c r="D42" s="25"/>
      <c r="E42" s="37"/>
      <c r="F42" s="15">
        <v>4746</v>
      </c>
      <c r="G42" s="36"/>
      <c r="H42" s="15">
        <v>9305</v>
      </c>
      <c r="I42" s="15"/>
      <c r="J42" s="15">
        <v>8549</v>
      </c>
      <c r="K42" s="15" t="e">
        <v>#REF!</v>
      </c>
      <c r="L42" s="15">
        <v>11917</v>
      </c>
      <c r="M42" s="133"/>
    </row>
    <row r="43" spans="1:13" s="21" customFormat="1" ht="4.5" customHeight="1">
      <c r="A43" s="25"/>
      <c r="B43" s="25"/>
      <c r="C43" s="25"/>
      <c r="D43" s="25"/>
      <c r="E43" s="25"/>
      <c r="F43" s="11"/>
      <c r="G43" s="25"/>
      <c r="H43" s="11"/>
      <c r="I43" s="27"/>
      <c r="J43" s="11"/>
      <c r="K43" s="25"/>
      <c r="L43" s="11"/>
      <c r="M43" s="133"/>
    </row>
    <row r="44" spans="1:13" s="21" customFormat="1" ht="4.5" customHeight="1">
      <c r="A44" s="25"/>
      <c r="B44" s="25"/>
      <c r="C44" s="25"/>
      <c r="D44" s="25"/>
      <c r="E44" s="25"/>
      <c r="F44" s="1"/>
      <c r="G44" s="25"/>
      <c r="H44" s="1"/>
      <c r="I44" s="27"/>
      <c r="J44" s="1"/>
      <c r="K44" s="25"/>
      <c r="L44" s="1"/>
      <c r="M44" s="133"/>
    </row>
    <row r="45" spans="1:13" s="21" customFormat="1" ht="12.75">
      <c r="A45" s="25"/>
      <c r="B45" s="25" t="s">
        <v>305</v>
      </c>
      <c r="D45" s="25"/>
      <c r="E45" s="25"/>
      <c r="F45" s="1">
        <f>+F28+F30+F32+F34+F36+F38+F40+F42</f>
        <v>5192</v>
      </c>
      <c r="G45" s="1"/>
      <c r="H45" s="1">
        <f>+H28+H30+H32+H34+H36+H38+H40+H42</f>
        <v>-9129</v>
      </c>
      <c r="I45" s="1"/>
      <c r="J45" s="1">
        <f>+J28+J30+J32+J34+J36+J38+J40+J42</f>
        <v>-17486</v>
      </c>
      <c r="K45" s="25"/>
      <c r="L45" s="1">
        <f>+L28+L30+L32+L34+L36+L38+L40+L42</f>
        <v>-18907</v>
      </c>
      <c r="M45" s="133"/>
    </row>
    <row r="46" spans="1:13" s="21" customFormat="1" ht="4.5" customHeight="1">
      <c r="A46" s="25"/>
      <c r="B46" s="25"/>
      <c r="C46" s="25"/>
      <c r="D46" s="25"/>
      <c r="E46" s="25"/>
      <c r="F46" s="1"/>
      <c r="G46" s="25"/>
      <c r="H46" s="1"/>
      <c r="I46" s="27"/>
      <c r="J46" s="1"/>
      <c r="K46" s="25"/>
      <c r="L46" s="1"/>
      <c r="M46" s="133"/>
    </row>
    <row r="47" spans="1:13" s="21" customFormat="1" ht="12.75">
      <c r="A47" s="25"/>
      <c r="B47" s="152" t="s">
        <v>89</v>
      </c>
      <c r="D47" s="25"/>
      <c r="E47" s="25"/>
      <c r="F47" s="41">
        <v>-4671</v>
      </c>
      <c r="G47" s="25"/>
      <c r="H47" s="41">
        <v>-8054</v>
      </c>
      <c r="I47" s="27"/>
      <c r="J47" s="15">
        <v>-7982</v>
      </c>
      <c r="K47" s="25"/>
      <c r="L47" s="15">
        <v>24447</v>
      </c>
      <c r="M47" s="133"/>
    </row>
    <row r="48" spans="1:13" s="21" customFormat="1" ht="4.5" customHeight="1">
      <c r="A48" s="25"/>
      <c r="B48" s="25"/>
      <c r="C48" s="25"/>
      <c r="D48" s="25"/>
      <c r="E48" s="25"/>
      <c r="F48" s="11"/>
      <c r="G48" s="36"/>
      <c r="H48" s="11"/>
      <c r="I48" s="38"/>
      <c r="J48" s="11"/>
      <c r="K48" s="36"/>
      <c r="L48" s="11"/>
      <c r="M48" s="133"/>
    </row>
    <row r="49" spans="1:13" s="21" customFormat="1" ht="4.5" customHeight="1">
      <c r="A49" s="25"/>
      <c r="B49" s="25"/>
      <c r="C49" s="25"/>
      <c r="D49" s="25"/>
      <c r="E49" s="25"/>
      <c r="F49" s="1"/>
      <c r="G49" s="25"/>
      <c r="H49" s="1"/>
      <c r="I49" s="27"/>
      <c r="J49" s="1"/>
      <c r="K49" s="25"/>
      <c r="L49" s="1"/>
      <c r="M49" s="133"/>
    </row>
    <row r="50" spans="1:13" s="21" customFormat="1" ht="12.75">
      <c r="A50" s="25"/>
      <c r="B50" s="25" t="s">
        <v>307</v>
      </c>
      <c r="D50" s="25"/>
      <c r="E50" s="25"/>
      <c r="F50" s="1">
        <f>SUM(F45:F47)</f>
        <v>521</v>
      </c>
      <c r="G50" s="25"/>
      <c r="H50" s="1">
        <f>SUM(H45:H47)</f>
        <v>-17183</v>
      </c>
      <c r="I50" s="27"/>
      <c r="J50" s="42">
        <f>SUM(J45:J47)</f>
        <v>-25468</v>
      </c>
      <c r="K50" s="25"/>
      <c r="L50" s="1">
        <f>SUM(L45:L47)</f>
        <v>5540</v>
      </c>
      <c r="M50" s="133"/>
    </row>
    <row r="51" spans="1:13" s="21" customFormat="1" ht="4.5" customHeight="1" thickBot="1">
      <c r="A51" s="25"/>
      <c r="B51" s="25"/>
      <c r="C51" s="25"/>
      <c r="D51" s="25"/>
      <c r="E51" s="25"/>
      <c r="F51" s="17"/>
      <c r="G51" s="25"/>
      <c r="H51" s="17"/>
      <c r="I51" s="27"/>
      <c r="J51" s="17"/>
      <c r="K51" s="25"/>
      <c r="L51" s="17"/>
      <c r="M51" s="133"/>
    </row>
    <row r="52" spans="1:13" s="21" customFormat="1" ht="4.5" customHeight="1">
      <c r="A52" s="25"/>
      <c r="B52" s="25"/>
      <c r="C52" s="25"/>
      <c r="D52" s="25"/>
      <c r="E52" s="25"/>
      <c r="F52" s="1"/>
      <c r="G52" s="25"/>
      <c r="H52" s="1"/>
      <c r="I52" s="27"/>
      <c r="J52" s="1"/>
      <c r="K52" s="25"/>
      <c r="L52" s="1"/>
      <c r="M52" s="133"/>
    </row>
    <row r="53" spans="1:13" s="21" customFormat="1" ht="4.5" customHeight="1">
      <c r="A53" s="25"/>
      <c r="B53" s="25"/>
      <c r="C53" s="25"/>
      <c r="D53" s="25"/>
      <c r="E53" s="25"/>
      <c r="F53" s="1"/>
      <c r="G53" s="25"/>
      <c r="H53" s="1"/>
      <c r="I53" s="27"/>
      <c r="J53" s="1"/>
      <c r="K53" s="25"/>
      <c r="L53" s="1"/>
      <c r="M53" s="133"/>
    </row>
    <row r="54" spans="1:13" s="21" customFormat="1" ht="12.75">
      <c r="A54" s="25"/>
      <c r="B54" s="152" t="s">
        <v>55</v>
      </c>
      <c r="C54" s="25"/>
      <c r="D54" s="25"/>
      <c r="E54" s="25"/>
      <c r="F54" s="1"/>
      <c r="G54" s="25"/>
      <c r="H54" s="1"/>
      <c r="I54" s="27"/>
      <c r="J54" s="1"/>
      <c r="K54" s="25"/>
      <c r="L54" s="1"/>
      <c r="M54" s="133"/>
    </row>
    <row r="55" spans="1:13" s="21" customFormat="1" ht="2.25" customHeight="1">
      <c r="A55" s="25"/>
      <c r="B55" s="25"/>
      <c r="C55" s="25"/>
      <c r="D55" s="25"/>
      <c r="E55" s="25"/>
      <c r="F55" s="1"/>
      <c r="G55" s="25"/>
      <c r="H55" s="1"/>
      <c r="I55" s="27"/>
      <c r="J55" s="1"/>
      <c r="K55" s="25"/>
      <c r="L55" s="1"/>
      <c r="M55" s="133"/>
    </row>
    <row r="56" spans="1:13" s="21" customFormat="1" ht="12.75">
      <c r="A56" s="25"/>
      <c r="B56" s="152" t="s">
        <v>32</v>
      </c>
      <c r="C56" s="25"/>
      <c r="D56" s="25"/>
      <c r="E56" s="25"/>
      <c r="F56" s="1">
        <v>-6792</v>
      </c>
      <c r="G56" s="25"/>
      <c r="H56" s="1">
        <v>-16073</v>
      </c>
      <c r="I56" s="27"/>
      <c r="J56" s="1">
        <v>-31393</v>
      </c>
      <c r="K56" s="25"/>
      <c r="L56" s="1">
        <v>6991</v>
      </c>
      <c r="M56" s="133"/>
    </row>
    <row r="57" spans="1:13" s="21" customFormat="1" ht="12.75">
      <c r="A57" s="25"/>
      <c r="B57" s="152" t="s">
        <v>154</v>
      </c>
      <c r="D57" s="25"/>
      <c r="E57" s="25"/>
      <c r="F57" s="15">
        <v>7313</v>
      </c>
      <c r="G57" s="25"/>
      <c r="H57" s="15">
        <v>-1110</v>
      </c>
      <c r="I57" s="27"/>
      <c r="J57" s="15">
        <v>5925</v>
      </c>
      <c r="K57" s="25"/>
      <c r="L57" s="15">
        <v>-1451</v>
      </c>
      <c r="M57" s="133"/>
    </row>
    <row r="58" spans="1:13" s="21" customFormat="1" ht="4.5" customHeight="1">
      <c r="A58" s="25"/>
      <c r="B58" s="25"/>
      <c r="C58" s="25"/>
      <c r="D58" s="25"/>
      <c r="E58" s="25"/>
      <c r="F58" s="11"/>
      <c r="G58" s="25"/>
      <c r="H58" s="11"/>
      <c r="I58" s="27"/>
      <c r="J58" s="11"/>
      <c r="K58" s="25"/>
      <c r="L58" s="11"/>
      <c r="M58" s="133"/>
    </row>
    <row r="59" spans="1:13" s="21" customFormat="1" ht="4.5" customHeight="1">
      <c r="A59" s="25"/>
      <c r="B59" s="25"/>
      <c r="C59" s="25"/>
      <c r="D59" s="25"/>
      <c r="E59" s="25"/>
      <c r="F59" s="1"/>
      <c r="G59" s="25"/>
      <c r="H59" s="1"/>
      <c r="I59" s="27"/>
      <c r="J59" s="1"/>
      <c r="K59" s="25"/>
      <c r="L59" s="1"/>
      <c r="M59" s="133"/>
    </row>
    <row r="60" spans="1:14" s="21" customFormat="1" ht="12.75">
      <c r="A60" s="25"/>
      <c r="B60" s="25"/>
      <c r="C60" s="25"/>
      <c r="D60" s="25"/>
      <c r="E60" s="25"/>
      <c r="F60" s="15">
        <f>SUM(F56:F57)</f>
        <v>521</v>
      </c>
      <c r="G60" s="25"/>
      <c r="H60" s="15">
        <f>SUM(H56:H57)</f>
        <v>-17183</v>
      </c>
      <c r="I60" s="27"/>
      <c r="J60" s="15">
        <f>SUM(J56:J57)</f>
        <v>-25468</v>
      </c>
      <c r="K60" s="25"/>
      <c r="L60" s="15">
        <f>SUM(L56:L57)</f>
        <v>5540</v>
      </c>
      <c r="M60" s="133"/>
      <c r="N60" s="39"/>
    </row>
    <row r="61" spans="1:13" s="21" customFormat="1" ht="4.5" customHeight="1" thickBot="1">
      <c r="A61" s="25"/>
      <c r="B61" s="25"/>
      <c r="C61" s="25"/>
      <c r="D61" s="25"/>
      <c r="E61" s="25"/>
      <c r="F61" s="17"/>
      <c r="G61" s="25"/>
      <c r="H61" s="43"/>
      <c r="I61" s="27"/>
      <c r="J61" s="17"/>
      <c r="K61" s="25"/>
      <c r="L61" s="43"/>
      <c r="M61" s="133"/>
    </row>
    <row r="62" spans="1:13" s="21" customFormat="1" ht="4.5" customHeight="1">
      <c r="A62" s="25"/>
      <c r="B62" s="25"/>
      <c r="C62" s="25"/>
      <c r="D62" s="25"/>
      <c r="E62" s="25"/>
      <c r="F62" s="1"/>
      <c r="G62" s="25"/>
      <c r="H62" s="27"/>
      <c r="I62" s="27"/>
      <c r="J62" s="1"/>
      <c r="K62" s="25"/>
      <c r="L62" s="27"/>
      <c r="M62" s="133"/>
    </row>
    <row r="63" spans="1:13" s="21" customFormat="1" ht="12.75" customHeight="1">
      <c r="A63" s="25"/>
      <c r="B63" s="25" t="s">
        <v>265</v>
      </c>
      <c r="D63" s="25"/>
      <c r="E63" s="25"/>
      <c r="F63" s="1"/>
      <c r="G63" s="25"/>
      <c r="H63" s="27"/>
      <c r="I63" s="27"/>
      <c r="J63" s="1"/>
      <c r="K63" s="25"/>
      <c r="L63" s="27"/>
      <c r="M63" s="133"/>
    </row>
    <row r="64" spans="1:13" s="21" customFormat="1" ht="12.75" customHeight="1">
      <c r="A64" s="25"/>
      <c r="B64" s="152" t="s">
        <v>245</v>
      </c>
      <c r="D64" s="25"/>
      <c r="E64" s="25"/>
      <c r="F64" s="4" t="s">
        <v>248</v>
      </c>
      <c r="G64" s="160"/>
      <c r="H64" s="191" t="str">
        <f>F64</f>
        <v>Sen</v>
      </c>
      <c r="I64" s="160"/>
      <c r="J64" s="4" t="str">
        <f>H64</f>
        <v>Sen</v>
      </c>
      <c r="K64" s="160"/>
      <c r="L64" s="191" t="str">
        <f>J64</f>
        <v>Sen</v>
      </c>
      <c r="M64" s="133"/>
    </row>
    <row r="65" spans="1:13" s="21" customFormat="1" ht="7.5" customHeight="1">
      <c r="A65" s="25"/>
      <c r="B65" s="25"/>
      <c r="D65" s="25"/>
      <c r="E65" s="25"/>
      <c r="F65" s="1"/>
      <c r="G65" s="25"/>
      <c r="H65" s="27"/>
      <c r="I65" s="27"/>
      <c r="J65" s="1"/>
      <c r="K65" s="25"/>
      <c r="L65" s="27"/>
      <c r="M65" s="133"/>
    </row>
    <row r="66" spans="3:13" s="21" customFormat="1" ht="12.75" customHeight="1">
      <c r="C66" s="25" t="s">
        <v>246</v>
      </c>
      <c r="F66" s="44">
        <f>F56/1940532*100</f>
        <v>-0.3500071114519111</v>
      </c>
      <c r="G66" s="25"/>
      <c r="H66" s="44">
        <f>H56/1940532*100</f>
        <v>-0.8282780186052073</v>
      </c>
      <c r="I66" s="27"/>
      <c r="J66" s="44">
        <f>J56/1940532*100</f>
        <v>-1.617752245260578</v>
      </c>
      <c r="K66" s="25"/>
      <c r="L66" s="44">
        <f>L56/1940532*100</f>
        <v>0.3602620312367949</v>
      </c>
      <c r="M66" s="133"/>
    </row>
    <row r="67" spans="3:13" s="21" customFormat="1" ht="4.5" customHeight="1">
      <c r="C67" s="25"/>
      <c r="F67" s="1"/>
      <c r="G67" s="25"/>
      <c r="H67" s="27"/>
      <c r="I67" s="27"/>
      <c r="J67" s="1"/>
      <c r="K67" s="25"/>
      <c r="L67" s="27"/>
      <c r="M67" s="133"/>
    </row>
    <row r="68" spans="3:13" s="21" customFormat="1" ht="12.75" customHeight="1">
      <c r="C68" s="25" t="s">
        <v>247</v>
      </c>
      <c r="F68" s="174" t="s">
        <v>121</v>
      </c>
      <c r="G68" s="25"/>
      <c r="H68" s="174" t="str">
        <f>F68</f>
        <v>N/A</v>
      </c>
      <c r="I68" s="27"/>
      <c r="J68" s="174" t="s">
        <v>121</v>
      </c>
      <c r="K68" s="25"/>
      <c r="L68" s="174">
        <v>0.25</v>
      </c>
      <c r="M68" s="133"/>
    </row>
    <row r="69" spans="3:13" s="21" customFormat="1" ht="7.5" customHeight="1">
      <c r="C69" s="25"/>
      <c r="F69" s="46"/>
      <c r="H69" s="47"/>
      <c r="I69" s="47"/>
      <c r="J69" s="46"/>
      <c r="L69" s="47"/>
      <c r="M69" s="133"/>
    </row>
    <row r="70" spans="2:13" s="21" customFormat="1" ht="9" customHeight="1">
      <c r="B70" s="42"/>
      <c r="C70" s="25"/>
      <c r="F70" s="46"/>
      <c r="H70" s="47"/>
      <c r="I70" s="47"/>
      <c r="J70" s="46"/>
      <c r="L70" s="46"/>
      <c r="M70" s="133"/>
    </row>
    <row r="71" spans="2:13" s="21" customFormat="1" ht="9" customHeight="1">
      <c r="B71" s="42"/>
      <c r="C71" s="25"/>
      <c r="F71" s="46"/>
      <c r="H71" s="47"/>
      <c r="I71" s="47"/>
      <c r="J71" s="46"/>
      <c r="L71" s="46"/>
      <c r="M71" s="133"/>
    </row>
    <row r="72" spans="2:13" s="21" customFormat="1" ht="12.75" customHeight="1">
      <c r="B72" s="158" t="s">
        <v>178</v>
      </c>
      <c r="C72" s="25"/>
      <c r="F72" s="46"/>
      <c r="H72" s="47"/>
      <c r="I72" s="47"/>
      <c r="J72" s="46"/>
      <c r="L72" s="46"/>
      <c r="M72" s="133"/>
    </row>
    <row r="73" spans="2:13" s="21" customFormat="1" ht="12.75" customHeight="1">
      <c r="B73" s="158"/>
      <c r="C73" s="25"/>
      <c r="F73" s="46"/>
      <c r="H73" s="47"/>
      <c r="I73" s="47"/>
      <c r="J73" s="46"/>
      <c r="L73" s="46"/>
      <c r="M73" s="133"/>
    </row>
    <row r="74" spans="2:13" s="21" customFormat="1" ht="12.75" customHeight="1">
      <c r="B74" s="158"/>
      <c r="C74" s="25"/>
      <c r="F74" s="46"/>
      <c r="H74" s="47"/>
      <c r="I74" s="47"/>
      <c r="J74" s="46"/>
      <c r="L74" s="46"/>
      <c r="M74" s="133"/>
    </row>
    <row r="75" spans="2:13" s="21" customFormat="1" ht="12.75" customHeight="1">
      <c r="B75" s="158"/>
      <c r="C75" s="25"/>
      <c r="F75" s="46"/>
      <c r="H75" s="47"/>
      <c r="I75" s="47"/>
      <c r="J75" s="46"/>
      <c r="L75" s="46"/>
      <c r="M75" s="133"/>
    </row>
    <row r="76" spans="2:13" s="21" customFormat="1" ht="12.75" customHeight="1">
      <c r="B76" s="42"/>
      <c r="C76" s="25"/>
      <c r="F76" s="46"/>
      <c r="H76" s="47"/>
      <c r="I76" s="47"/>
      <c r="J76" s="46"/>
      <c r="L76" s="46"/>
      <c r="M76" s="133"/>
    </row>
    <row r="77" spans="1:4" s="59" customFormat="1" ht="6" customHeight="1">
      <c r="A77" s="57"/>
      <c r="B77" s="58"/>
      <c r="C77" s="58"/>
      <c r="D77" s="58"/>
    </row>
    <row r="78" spans="2:13" s="21" customFormat="1" ht="12.75" customHeight="1" hidden="1">
      <c r="B78" s="42"/>
      <c r="C78" s="25"/>
      <c r="F78" s="46"/>
      <c r="H78" s="47"/>
      <c r="I78" s="47"/>
      <c r="J78" s="46"/>
      <c r="L78" s="46"/>
      <c r="M78" s="133"/>
    </row>
    <row r="79" spans="2:13" s="21" customFormat="1" ht="12.75" customHeight="1" hidden="1">
      <c r="B79" s="42"/>
      <c r="C79" s="25"/>
      <c r="F79" s="46"/>
      <c r="H79" s="47"/>
      <c r="I79" s="47"/>
      <c r="J79" s="46"/>
      <c r="L79" s="46"/>
      <c r="M79" s="133"/>
    </row>
    <row r="80" spans="2:13" s="21" customFormat="1" ht="12.75" customHeight="1" hidden="1">
      <c r="B80" s="42"/>
      <c r="C80" s="25"/>
      <c r="F80" s="46"/>
      <c r="H80" s="47"/>
      <c r="I80" s="47"/>
      <c r="J80" s="46"/>
      <c r="L80" s="46"/>
      <c r="M80" s="133"/>
    </row>
    <row r="81" spans="2:13" s="21" customFormat="1" ht="12.75" customHeight="1" hidden="1">
      <c r="B81" s="42"/>
      <c r="C81" s="25"/>
      <c r="F81" s="46"/>
      <c r="H81" s="47"/>
      <c r="I81" s="47"/>
      <c r="J81" s="46"/>
      <c r="L81" s="46"/>
      <c r="M81" s="133"/>
    </row>
    <row r="82" spans="2:13" s="21" customFormat="1" ht="12.75" customHeight="1">
      <c r="B82" s="42"/>
      <c r="C82" s="25"/>
      <c r="F82" s="46"/>
      <c r="H82" s="47"/>
      <c r="I82" s="47"/>
      <c r="J82" s="46"/>
      <c r="L82" s="46"/>
      <c r="M82" s="133"/>
    </row>
    <row r="83" spans="2:13" s="21" customFormat="1" ht="12.75" customHeight="1">
      <c r="B83" s="42"/>
      <c r="C83" s="25"/>
      <c r="F83" s="46"/>
      <c r="H83" s="47"/>
      <c r="I83" s="47"/>
      <c r="J83" s="46"/>
      <c r="L83" s="46"/>
      <c r="M83" s="133"/>
    </row>
    <row r="84" spans="2:13" s="21" customFormat="1" ht="12.75" customHeight="1">
      <c r="B84" s="42"/>
      <c r="C84" s="25"/>
      <c r="F84" s="46"/>
      <c r="H84" s="47"/>
      <c r="I84" s="47"/>
      <c r="J84" s="46"/>
      <c r="L84" s="46"/>
      <c r="M84" s="133"/>
    </row>
    <row r="85" spans="2:13" s="21" customFormat="1" ht="9" customHeight="1">
      <c r="B85" s="42"/>
      <c r="C85" s="25"/>
      <c r="F85" s="46"/>
      <c r="H85" s="47"/>
      <c r="I85" s="47"/>
      <c r="J85" s="46"/>
      <c r="L85" s="46"/>
      <c r="M85" s="133"/>
    </row>
    <row r="86" spans="2:13" s="21" customFormat="1" ht="24.75" customHeight="1">
      <c r="B86" s="199" t="s">
        <v>249</v>
      </c>
      <c r="C86" s="199"/>
      <c r="D86" s="199"/>
      <c r="E86" s="199"/>
      <c r="F86" s="199"/>
      <c r="G86" s="199"/>
      <c r="H86" s="199"/>
      <c r="I86" s="199"/>
      <c r="J86" s="199"/>
      <c r="K86" s="199"/>
      <c r="L86" s="199"/>
      <c r="M86" s="133"/>
    </row>
    <row r="87" spans="6:13" s="21" customFormat="1" ht="11.25">
      <c r="F87" s="46"/>
      <c r="H87" s="47"/>
      <c r="I87" s="47"/>
      <c r="J87" s="46"/>
      <c r="M87" s="133"/>
    </row>
    <row r="88" spans="6:13" s="21" customFormat="1" ht="11.25">
      <c r="F88" s="46"/>
      <c r="H88" s="47"/>
      <c r="I88" s="47"/>
      <c r="J88" s="46"/>
      <c r="M88" s="133"/>
    </row>
    <row r="89" spans="6:13" s="21" customFormat="1" ht="11.25">
      <c r="F89" s="46"/>
      <c r="H89" s="47"/>
      <c r="I89" s="47"/>
      <c r="J89" s="46"/>
      <c r="M89" s="133"/>
    </row>
    <row r="90" spans="6:13" s="21" customFormat="1" ht="11.25">
      <c r="F90" s="46"/>
      <c r="H90" s="47"/>
      <c r="I90" s="47"/>
      <c r="J90" s="46"/>
      <c r="M90" s="133"/>
    </row>
    <row r="91" spans="8:13" s="21" customFormat="1" ht="11.25">
      <c r="H91" s="47"/>
      <c r="I91" s="47"/>
      <c r="M91" s="133"/>
    </row>
    <row r="92" spans="8:13" s="21" customFormat="1" ht="11.25">
      <c r="H92" s="47"/>
      <c r="I92" s="47"/>
      <c r="M92" s="133"/>
    </row>
    <row r="93" spans="8:13" s="21" customFormat="1" ht="11.25">
      <c r="H93" s="47"/>
      <c r="I93" s="47"/>
      <c r="M93" s="133"/>
    </row>
    <row r="94" spans="8:13" s="21" customFormat="1" ht="11.25">
      <c r="H94" s="47"/>
      <c r="I94" s="47"/>
      <c r="M94" s="133"/>
    </row>
    <row r="95" spans="8:13" s="21" customFormat="1" ht="11.25">
      <c r="H95" s="47"/>
      <c r="I95" s="47"/>
      <c r="M95" s="133"/>
    </row>
    <row r="96" spans="8:13" s="21" customFormat="1" ht="11.25">
      <c r="H96" s="47"/>
      <c r="I96" s="47"/>
      <c r="M96" s="133"/>
    </row>
    <row r="97" spans="8:13" s="21" customFormat="1" ht="11.25">
      <c r="H97" s="47"/>
      <c r="I97" s="47"/>
      <c r="M97" s="133"/>
    </row>
    <row r="98" spans="8:13" s="21" customFormat="1" ht="11.25">
      <c r="H98" s="47"/>
      <c r="I98" s="47"/>
      <c r="M98" s="133"/>
    </row>
    <row r="99" spans="8:13" s="21" customFormat="1" ht="11.25">
      <c r="H99" s="47"/>
      <c r="I99" s="47"/>
      <c r="M99" s="133"/>
    </row>
    <row r="100" spans="8:13" s="21" customFormat="1" ht="11.25">
      <c r="H100" s="47"/>
      <c r="I100" s="47"/>
      <c r="M100" s="133"/>
    </row>
    <row r="101" spans="8:13" s="21" customFormat="1" ht="11.25">
      <c r="H101" s="47"/>
      <c r="I101" s="47"/>
      <c r="M101" s="133"/>
    </row>
    <row r="102" spans="8:13" s="21" customFormat="1" ht="11.25">
      <c r="H102" s="47"/>
      <c r="I102" s="47"/>
      <c r="M102" s="133"/>
    </row>
    <row r="103" spans="8:13" s="21" customFormat="1" ht="11.25">
      <c r="H103" s="47"/>
      <c r="I103" s="47"/>
      <c r="M103" s="133"/>
    </row>
    <row r="104" spans="8:13" s="21" customFormat="1" ht="11.25">
      <c r="H104" s="47"/>
      <c r="I104" s="47"/>
      <c r="M104" s="133"/>
    </row>
    <row r="105" spans="8:13" s="21" customFormat="1" ht="11.25">
      <c r="H105" s="47"/>
      <c r="I105" s="47"/>
      <c r="M105" s="133"/>
    </row>
    <row r="106" spans="8:13" s="21" customFormat="1" ht="11.25">
      <c r="H106" s="47"/>
      <c r="I106" s="47"/>
      <c r="M106" s="133"/>
    </row>
    <row r="107" spans="8:13" s="21" customFormat="1" ht="11.25">
      <c r="H107" s="47"/>
      <c r="I107" s="47"/>
      <c r="M107" s="133"/>
    </row>
    <row r="108" spans="8:13" s="21" customFormat="1" ht="11.25">
      <c r="H108" s="47"/>
      <c r="I108" s="47"/>
      <c r="M108" s="133"/>
    </row>
    <row r="109" spans="8:13" s="21" customFormat="1" ht="11.25">
      <c r="H109" s="47"/>
      <c r="I109" s="47"/>
      <c r="M109" s="133"/>
    </row>
    <row r="110" spans="8:13" s="21" customFormat="1" ht="11.25">
      <c r="H110" s="47"/>
      <c r="I110" s="47"/>
      <c r="M110" s="133"/>
    </row>
    <row r="111" spans="8:13" s="21" customFormat="1" ht="11.25">
      <c r="H111" s="47"/>
      <c r="I111" s="47"/>
      <c r="M111" s="133"/>
    </row>
    <row r="112" spans="8:13" s="21" customFormat="1" ht="11.25">
      <c r="H112" s="47"/>
      <c r="I112" s="47"/>
      <c r="M112" s="133"/>
    </row>
    <row r="113" spans="8:13" s="21" customFormat="1" ht="11.25">
      <c r="H113" s="47"/>
      <c r="I113" s="47"/>
      <c r="M113" s="133"/>
    </row>
    <row r="114" spans="8:13" s="21" customFormat="1" ht="11.25">
      <c r="H114" s="47"/>
      <c r="I114" s="47"/>
      <c r="M114" s="133"/>
    </row>
    <row r="115" spans="8:13" s="21" customFormat="1" ht="11.25">
      <c r="H115" s="47"/>
      <c r="I115" s="47"/>
      <c r="M115" s="133"/>
    </row>
    <row r="116" spans="8:13" s="21" customFormat="1" ht="11.25">
      <c r="H116" s="47"/>
      <c r="I116" s="47"/>
      <c r="M116" s="133"/>
    </row>
    <row r="117" spans="8:13" s="21" customFormat="1" ht="11.25">
      <c r="H117" s="47"/>
      <c r="I117" s="47"/>
      <c r="M117" s="133"/>
    </row>
    <row r="118" spans="8:13" s="21" customFormat="1" ht="11.25">
      <c r="H118" s="47"/>
      <c r="I118" s="47"/>
      <c r="M118" s="133"/>
    </row>
    <row r="119" spans="8:13" s="21" customFormat="1" ht="11.25">
      <c r="H119" s="47"/>
      <c r="I119" s="47"/>
      <c r="M119" s="133"/>
    </row>
    <row r="120" spans="8:13" s="21" customFormat="1" ht="11.25">
      <c r="H120" s="47"/>
      <c r="I120" s="47"/>
      <c r="M120" s="133"/>
    </row>
    <row r="121" spans="8:13" s="21" customFormat="1" ht="11.25">
      <c r="H121" s="47"/>
      <c r="I121" s="47"/>
      <c r="M121" s="133"/>
    </row>
    <row r="122" spans="8:13" s="21" customFormat="1" ht="11.25">
      <c r="H122" s="47"/>
      <c r="I122" s="47"/>
      <c r="M122" s="133"/>
    </row>
    <row r="123" spans="8:13" s="21" customFormat="1" ht="11.25">
      <c r="H123" s="47"/>
      <c r="I123" s="47"/>
      <c r="M123" s="133"/>
    </row>
    <row r="124" spans="8:13" s="21" customFormat="1" ht="11.25">
      <c r="H124" s="47"/>
      <c r="I124" s="47"/>
      <c r="M124" s="133"/>
    </row>
    <row r="125" spans="8:13" s="21" customFormat="1" ht="11.25">
      <c r="H125" s="47"/>
      <c r="I125" s="47"/>
      <c r="M125" s="133"/>
    </row>
    <row r="126" spans="8:13" s="21" customFormat="1" ht="11.25">
      <c r="H126" s="47"/>
      <c r="I126" s="47"/>
      <c r="M126" s="133"/>
    </row>
    <row r="127" spans="8:13" s="21" customFormat="1" ht="11.25">
      <c r="H127" s="47"/>
      <c r="I127" s="47"/>
      <c r="M127" s="133"/>
    </row>
    <row r="128" spans="8:13" s="21" customFormat="1" ht="11.25">
      <c r="H128" s="47"/>
      <c r="I128" s="47"/>
      <c r="M128" s="133"/>
    </row>
    <row r="129" spans="8:13" s="21" customFormat="1" ht="11.25">
      <c r="H129" s="47"/>
      <c r="I129" s="47"/>
      <c r="M129" s="133"/>
    </row>
    <row r="130" spans="8:13" s="21" customFormat="1" ht="11.25">
      <c r="H130" s="47"/>
      <c r="I130" s="47"/>
      <c r="M130" s="133"/>
    </row>
    <row r="131" spans="8:13" s="21" customFormat="1" ht="11.25">
      <c r="H131" s="47"/>
      <c r="I131" s="47"/>
      <c r="M131" s="133"/>
    </row>
    <row r="132" spans="8:13" s="21" customFormat="1" ht="11.25">
      <c r="H132" s="47"/>
      <c r="I132" s="47"/>
      <c r="M132" s="133"/>
    </row>
    <row r="133" spans="8:13" s="21" customFormat="1" ht="11.25">
      <c r="H133" s="47"/>
      <c r="I133" s="47"/>
      <c r="M133" s="133"/>
    </row>
    <row r="134" spans="8:13" s="21" customFormat="1" ht="11.25">
      <c r="H134" s="47"/>
      <c r="I134" s="47"/>
      <c r="M134" s="133"/>
    </row>
    <row r="135" spans="8:13" s="21" customFormat="1" ht="11.25">
      <c r="H135" s="47"/>
      <c r="I135" s="47"/>
      <c r="M135" s="133"/>
    </row>
    <row r="136" spans="8:13" s="21" customFormat="1" ht="11.25">
      <c r="H136" s="47"/>
      <c r="I136" s="47"/>
      <c r="M136" s="133"/>
    </row>
    <row r="137" spans="8:13" s="21" customFormat="1" ht="11.25">
      <c r="H137" s="47"/>
      <c r="I137" s="47"/>
      <c r="M137" s="133"/>
    </row>
    <row r="138" spans="8:13" s="21" customFormat="1" ht="11.25">
      <c r="H138" s="47"/>
      <c r="I138" s="47"/>
      <c r="M138" s="133"/>
    </row>
    <row r="139" spans="8:13" s="21" customFormat="1" ht="11.25">
      <c r="H139" s="47"/>
      <c r="I139" s="47"/>
      <c r="M139" s="133"/>
    </row>
    <row r="140" spans="8:13" s="21" customFormat="1" ht="11.25">
      <c r="H140" s="47"/>
      <c r="I140" s="47"/>
      <c r="M140" s="133"/>
    </row>
    <row r="141" spans="8:13" s="21" customFormat="1" ht="11.25">
      <c r="H141" s="47"/>
      <c r="I141" s="47"/>
      <c r="M141" s="133"/>
    </row>
    <row r="142" spans="8:13" s="21" customFormat="1" ht="11.25">
      <c r="H142" s="47"/>
      <c r="I142" s="47"/>
      <c r="M142" s="133"/>
    </row>
    <row r="143" spans="8:13" s="21" customFormat="1" ht="11.25">
      <c r="H143" s="47"/>
      <c r="I143" s="47"/>
      <c r="M143" s="133"/>
    </row>
    <row r="144" spans="8:13" s="21" customFormat="1" ht="11.25">
      <c r="H144" s="47"/>
      <c r="I144" s="47"/>
      <c r="M144" s="133"/>
    </row>
    <row r="145" spans="8:13" s="21" customFormat="1" ht="11.25">
      <c r="H145" s="47"/>
      <c r="I145" s="47"/>
      <c r="M145" s="133"/>
    </row>
    <row r="146" spans="8:13" s="21" customFormat="1" ht="11.25">
      <c r="H146" s="47"/>
      <c r="I146" s="47"/>
      <c r="M146" s="133"/>
    </row>
    <row r="147" spans="8:13" s="21" customFormat="1" ht="11.25">
      <c r="H147" s="47"/>
      <c r="I147" s="47"/>
      <c r="M147" s="133"/>
    </row>
    <row r="148" spans="8:13" s="21" customFormat="1" ht="11.25">
      <c r="H148" s="47"/>
      <c r="I148" s="47"/>
      <c r="M148" s="133"/>
    </row>
    <row r="149" spans="8:13" s="21" customFormat="1" ht="11.25">
      <c r="H149" s="47"/>
      <c r="I149" s="47"/>
      <c r="M149" s="133"/>
    </row>
    <row r="150" spans="8:13" s="21" customFormat="1" ht="11.25">
      <c r="H150" s="47"/>
      <c r="I150" s="47"/>
      <c r="M150" s="133"/>
    </row>
    <row r="151" spans="8:13" s="21" customFormat="1" ht="11.25">
      <c r="H151" s="47"/>
      <c r="I151" s="47"/>
      <c r="M151" s="133"/>
    </row>
    <row r="152" spans="8:13" s="21" customFormat="1" ht="11.25">
      <c r="H152" s="47"/>
      <c r="I152" s="47"/>
      <c r="M152" s="133"/>
    </row>
    <row r="153" spans="8:13" s="21" customFormat="1" ht="11.25">
      <c r="H153" s="47"/>
      <c r="I153" s="47"/>
      <c r="M153" s="133"/>
    </row>
    <row r="154" spans="8:13" s="21" customFormat="1" ht="11.25">
      <c r="H154" s="47"/>
      <c r="I154" s="47"/>
      <c r="M154" s="133"/>
    </row>
    <row r="155" spans="8:13" s="21" customFormat="1" ht="11.25">
      <c r="H155" s="47"/>
      <c r="I155" s="47"/>
      <c r="M155" s="133"/>
    </row>
    <row r="156" spans="8:13" s="21" customFormat="1" ht="11.25">
      <c r="H156" s="47"/>
      <c r="I156" s="47"/>
      <c r="M156" s="133"/>
    </row>
    <row r="157" spans="8:13" s="21" customFormat="1" ht="11.25">
      <c r="H157" s="47"/>
      <c r="I157" s="47"/>
      <c r="M157" s="133"/>
    </row>
    <row r="158" spans="8:13" s="21" customFormat="1" ht="11.25">
      <c r="H158" s="47"/>
      <c r="I158" s="47"/>
      <c r="M158" s="133"/>
    </row>
    <row r="159" spans="8:13" s="21" customFormat="1" ht="11.25">
      <c r="H159" s="47"/>
      <c r="I159" s="47"/>
      <c r="M159" s="133"/>
    </row>
    <row r="160" spans="8:13" s="21" customFormat="1" ht="11.25">
      <c r="H160" s="47"/>
      <c r="I160" s="47"/>
      <c r="M160" s="133"/>
    </row>
    <row r="161" spans="8:13" s="21" customFormat="1" ht="11.25">
      <c r="H161" s="47"/>
      <c r="I161" s="47"/>
      <c r="M161" s="133"/>
    </row>
    <row r="162" spans="8:13" s="21" customFormat="1" ht="11.25">
      <c r="H162" s="47"/>
      <c r="I162" s="47"/>
      <c r="M162" s="133"/>
    </row>
    <row r="163" spans="8:13" s="21" customFormat="1" ht="11.25">
      <c r="H163" s="47"/>
      <c r="I163" s="47"/>
      <c r="M163" s="133"/>
    </row>
    <row r="164" spans="8:13" s="21" customFormat="1" ht="11.25">
      <c r="H164" s="47"/>
      <c r="I164" s="47"/>
      <c r="M164" s="133"/>
    </row>
    <row r="165" spans="8:13" s="21" customFormat="1" ht="11.25">
      <c r="H165" s="47"/>
      <c r="I165" s="47"/>
      <c r="M165" s="133"/>
    </row>
  </sheetData>
  <sheetProtection password="CF7A" sheet="1" objects="1" scenarios="1"/>
  <mergeCells count="12">
    <mergeCell ref="A4:M4"/>
    <mergeCell ref="A5:M5"/>
    <mergeCell ref="A6:M6"/>
    <mergeCell ref="A7:M7"/>
    <mergeCell ref="B86:L86"/>
    <mergeCell ref="A8:M8"/>
    <mergeCell ref="B12:L12"/>
    <mergeCell ref="B13:L13"/>
    <mergeCell ref="A9:M9"/>
    <mergeCell ref="J16:L16"/>
    <mergeCell ref="F16:H16"/>
    <mergeCell ref="A10:M10"/>
  </mergeCells>
  <printOptions horizontalCentered="1"/>
  <pageMargins left="0.5905511811023623" right="0.31496062992125984" top="0.7874015748031497" bottom="0.5905511811023623" header="0.1968503937007874" footer="0.1968503937007874"/>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A1:L560"/>
  <sheetViews>
    <sheetView showGridLines="0" workbookViewId="0" topLeftCell="A1">
      <selection activeCell="A1" sqref="A1"/>
    </sheetView>
  </sheetViews>
  <sheetFormatPr defaultColWidth="9.140625" defaultRowHeight="12.75"/>
  <cols>
    <col min="1" max="1" width="2.7109375" style="25" customWidth="1"/>
    <col min="2" max="2" width="40.28125" style="25" customWidth="1"/>
    <col min="3" max="3" width="5.7109375" style="25" customWidth="1"/>
    <col min="4" max="4" width="17.7109375" style="25" customWidth="1"/>
    <col min="5" max="5" width="13.7109375" style="25" customWidth="1"/>
    <col min="6" max="6" width="2.28125" style="25" customWidth="1"/>
    <col min="7" max="7" width="13.7109375" style="25" customWidth="1"/>
    <col min="8" max="8" width="4.7109375" style="1" customWidth="1"/>
    <col min="9" max="9" width="12.140625" style="25" customWidth="1"/>
    <col min="10" max="16384" width="9.140625" style="25" customWidth="1"/>
  </cols>
  <sheetData>
    <row r="1" spans="2:8" ht="11.25" customHeight="1">
      <c r="B1" s="49"/>
      <c r="C1" s="49"/>
      <c r="D1" s="49"/>
      <c r="E1" s="49"/>
      <c r="F1" s="49"/>
      <c r="G1" s="49"/>
      <c r="H1" s="49"/>
    </row>
    <row r="2" spans="2:8" ht="11.25" customHeight="1">
      <c r="B2" s="49"/>
      <c r="C2" s="49"/>
      <c r="D2" s="49"/>
      <c r="E2" s="49"/>
      <c r="F2" s="49"/>
      <c r="G2" s="49"/>
      <c r="H2" s="49"/>
    </row>
    <row r="3" spans="2:8" ht="11.25" customHeight="1">
      <c r="B3" s="49"/>
      <c r="C3" s="49"/>
      <c r="D3" s="49"/>
      <c r="E3" s="49"/>
      <c r="F3" s="49"/>
      <c r="G3" s="49"/>
      <c r="H3" s="49"/>
    </row>
    <row r="4" spans="2:8" ht="11.25" customHeight="1">
      <c r="B4" s="49"/>
      <c r="C4" s="49"/>
      <c r="D4" s="49"/>
      <c r="E4" s="49"/>
      <c r="F4" s="49"/>
      <c r="G4" s="49"/>
      <c r="H4" s="49"/>
    </row>
    <row r="5" spans="2:8" ht="7.5" customHeight="1">
      <c r="B5" s="49"/>
      <c r="C5" s="49"/>
      <c r="D5" s="49"/>
      <c r="E5" s="49"/>
      <c r="F5" s="49"/>
      <c r="G5" s="49"/>
      <c r="H5" s="49"/>
    </row>
    <row r="6" spans="2:9" ht="15.75">
      <c r="B6" s="209" t="s">
        <v>155</v>
      </c>
      <c r="C6" s="209"/>
      <c r="D6" s="209"/>
      <c r="E6" s="209"/>
      <c r="F6" s="209"/>
      <c r="G6" s="209"/>
      <c r="H6" s="209"/>
      <c r="I6" s="26"/>
    </row>
    <row r="7" spans="2:9" s="19" customFormat="1" ht="12.75">
      <c r="B7" s="210" t="s">
        <v>276</v>
      </c>
      <c r="C7" s="210"/>
      <c r="D7" s="210"/>
      <c r="E7" s="210"/>
      <c r="F7" s="210"/>
      <c r="G7" s="210"/>
      <c r="H7" s="210"/>
      <c r="I7" s="50"/>
    </row>
    <row r="8" ht="6" customHeight="1">
      <c r="G8" s="1"/>
    </row>
    <row r="9" spans="5:8" ht="12.75">
      <c r="E9" s="154" t="s">
        <v>277</v>
      </c>
      <c r="G9" s="35">
        <v>39082</v>
      </c>
      <c r="H9" s="35"/>
    </row>
    <row r="10" spans="5:8" ht="2.25" customHeight="1">
      <c r="E10" s="35"/>
      <c r="H10" s="25"/>
    </row>
    <row r="11" spans="5:8" ht="12.75">
      <c r="E11" s="35"/>
      <c r="G11" s="5" t="s">
        <v>309</v>
      </c>
      <c r="H11" s="5"/>
    </row>
    <row r="12" spans="5:8" ht="2.25" customHeight="1">
      <c r="E12" s="51"/>
      <c r="G12" s="51"/>
      <c r="H12" s="51"/>
    </row>
    <row r="13" spans="5:8" ht="12.75">
      <c r="E13" s="5" t="s">
        <v>88</v>
      </c>
      <c r="G13" s="5" t="s">
        <v>88</v>
      </c>
      <c r="H13" s="5"/>
    </row>
    <row r="14" spans="5:8" ht="12.75">
      <c r="E14" s="5"/>
      <c r="G14" s="5" t="s">
        <v>9</v>
      </c>
      <c r="H14" s="5"/>
    </row>
    <row r="15" spans="2:8" ht="12.75">
      <c r="B15" s="58" t="s">
        <v>44</v>
      </c>
      <c r="E15" s="5"/>
      <c r="G15" s="5"/>
      <c r="H15" s="5"/>
    </row>
    <row r="16" spans="2:8" ht="12.75">
      <c r="B16" s="58" t="s">
        <v>45</v>
      </c>
      <c r="E16" s="5"/>
      <c r="G16" s="5"/>
      <c r="H16" s="5"/>
    </row>
    <row r="17" spans="5:8" ht="3.75" customHeight="1">
      <c r="E17" s="51"/>
      <c r="G17" s="5"/>
      <c r="H17" s="5"/>
    </row>
    <row r="18" spans="2:10" ht="12.75">
      <c r="B18" s="25" t="s">
        <v>220</v>
      </c>
      <c r="E18" s="1">
        <v>829542</v>
      </c>
      <c r="G18" s="1">
        <v>830349</v>
      </c>
      <c r="I18" s="52"/>
      <c r="J18" s="52"/>
    </row>
    <row r="19" spans="2:10" ht="12.75">
      <c r="B19" s="25" t="s">
        <v>234</v>
      </c>
      <c r="E19" s="1">
        <v>33404</v>
      </c>
      <c r="G19" s="1">
        <v>33463</v>
      </c>
      <c r="I19" s="52"/>
      <c r="J19" s="52"/>
    </row>
    <row r="20" spans="2:10" ht="12.75">
      <c r="B20" s="25" t="s">
        <v>243</v>
      </c>
      <c r="E20" s="1">
        <v>14891</v>
      </c>
      <c r="G20" s="1">
        <v>14943</v>
      </c>
      <c r="I20" s="52"/>
      <c r="J20" s="52"/>
    </row>
    <row r="21" spans="2:10" ht="12.75">
      <c r="B21" s="25" t="s">
        <v>46</v>
      </c>
      <c r="E21" s="1">
        <v>296814</v>
      </c>
      <c r="G21" s="1">
        <v>311331</v>
      </c>
      <c r="J21" s="52"/>
    </row>
    <row r="22" spans="2:9" ht="12.75">
      <c r="B22" s="25" t="s">
        <v>40</v>
      </c>
      <c r="E22" s="1">
        <v>278320</v>
      </c>
      <c r="G22" s="1">
        <v>287438</v>
      </c>
      <c r="I22" s="52"/>
    </row>
    <row r="23" spans="2:7" ht="12.75">
      <c r="B23" s="25" t="s">
        <v>47</v>
      </c>
      <c r="E23" s="1">
        <v>36160</v>
      </c>
      <c r="G23" s="1">
        <v>36158</v>
      </c>
    </row>
    <row r="24" spans="2:7" ht="12.75">
      <c r="B24" s="25" t="s">
        <v>221</v>
      </c>
      <c r="E24" s="1">
        <v>86859</v>
      </c>
      <c r="G24" s="1">
        <v>79307</v>
      </c>
    </row>
    <row r="25" spans="2:7" ht="12.75">
      <c r="B25" s="25" t="s">
        <v>48</v>
      </c>
      <c r="E25" s="1">
        <v>4701</v>
      </c>
      <c r="G25" s="1">
        <v>4779</v>
      </c>
    </row>
    <row r="26" spans="5:7" ht="3.75" customHeight="1">
      <c r="E26" s="11"/>
      <c r="G26" s="11"/>
    </row>
    <row r="27" spans="5:7" ht="3.75" customHeight="1">
      <c r="E27" s="1"/>
      <c r="G27" s="1"/>
    </row>
    <row r="28" spans="5:7" ht="12.75">
      <c r="E28" s="1">
        <f>SUM(E18:E27)</f>
        <v>1580691</v>
      </c>
      <c r="G28" s="1">
        <f>SUM(G18:G27)</f>
        <v>1597768</v>
      </c>
    </row>
    <row r="29" spans="5:7" ht="3" customHeight="1">
      <c r="E29" s="11"/>
      <c r="G29" s="11"/>
    </row>
    <row r="30" spans="5:7" ht="6" customHeight="1">
      <c r="E30" s="1"/>
      <c r="G30" s="1"/>
    </row>
    <row r="31" spans="2:11" ht="12.75">
      <c r="B31" s="58" t="s">
        <v>80</v>
      </c>
      <c r="E31" s="1"/>
      <c r="G31" s="1"/>
      <c r="H31" s="15"/>
      <c r="K31" s="52"/>
    </row>
    <row r="32" spans="5:8" ht="3.75" customHeight="1">
      <c r="E32" s="15"/>
      <c r="G32" s="15"/>
      <c r="H32" s="15"/>
    </row>
    <row r="33" spans="2:10" ht="12.75">
      <c r="B33" s="25" t="s">
        <v>58</v>
      </c>
      <c r="E33" s="15">
        <v>77487</v>
      </c>
      <c r="G33" s="15">
        <v>77839</v>
      </c>
      <c r="H33" s="15"/>
      <c r="J33" s="52"/>
    </row>
    <row r="34" spans="2:8" ht="12.75">
      <c r="B34" s="25" t="s">
        <v>81</v>
      </c>
      <c r="E34" s="15">
        <v>54679</v>
      </c>
      <c r="G34" s="15">
        <v>65610</v>
      </c>
      <c r="H34" s="15"/>
    </row>
    <row r="35" spans="2:8" ht="12.75">
      <c r="B35" s="25" t="s">
        <v>144</v>
      </c>
      <c r="E35" s="15">
        <v>338017</v>
      </c>
      <c r="G35" s="15">
        <v>339982</v>
      </c>
      <c r="H35" s="15"/>
    </row>
    <row r="36" spans="2:8" ht="12.75">
      <c r="B36" s="25" t="s">
        <v>145</v>
      </c>
      <c r="E36" s="15">
        <v>27642</v>
      </c>
      <c r="G36" s="15">
        <v>27727</v>
      </c>
      <c r="H36" s="15"/>
    </row>
    <row r="37" spans="2:8" ht="12.75">
      <c r="B37" s="25" t="s">
        <v>41</v>
      </c>
      <c r="E37" s="15">
        <v>21667</v>
      </c>
      <c r="G37" s="15">
        <v>24661</v>
      </c>
      <c r="H37" s="15"/>
    </row>
    <row r="38" spans="2:8" ht="12.75">
      <c r="B38" s="25" t="s">
        <v>82</v>
      </c>
      <c r="E38" s="15">
        <v>3127</v>
      </c>
      <c r="G38" s="15">
        <v>6455</v>
      </c>
      <c r="H38" s="15"/>
    </row>
    <row r="39" spans="2:8" ht="12.75">
      <c r="B39" s="25" t="s">
        <v>83</v>
      </c>
      <c r="E39" s="15">
        <v>642106</v>
      </c>
      <c r="G39" s="15">
        <v>647797</v>
      </c>
      <c r="H39" s="15"/>
    </row>
    <row r="40" spans="5:8" ht="3.75" customHeight="1">
      <c r="E40" s="11"/>
      <c r="G40" s="11"/>
      <c r="H40" s="15"/>
    </row>
    <row r="41" spans="5:8" ht="3.75" customHeight="1">
      <c r="E41" s="8"/>
      <c r="G41" s="8"/>
      <c r="H41" s="15"/>
    </row>
    <row r="42" spans="5:9" ht="12.75">
      <c r="E42" s="15">
        <f>SUM(E33:E40)</f>
        <v>1164725</v>
      </c>
      <c r="F42" s="36"/>
      <c r="G42" s="15">
        <f>SUM(G33:G39)</f>
        <v>1190071</v>
      </c>
      <c r="H42" s="15"/>
      <c r="I42" s="52"/>
    </row>
    <row r="43" spans="2:9" ht="12.75">
      <c r="B43" s="52" t="s">
        <v>222</v>
      </c>
      <c r="E43" s="15">
        <v>74680</v>
      </c>
      <c r="G43" s="15">
        <v>145647</v>
      </c>
      <c r="H43" s="15"/>
      <c r="I43" s="52"/>
    </row>
    <row r="44" spans="2:9" ht="3.75" customHeight="1">
      <c r="B44" s="52"/>
      <c r="E44" s="11"/>
      <c r="G44" s="11"/>
      <c r="H44" s="15"/>
      <c r="I44" s="52"/>
    </row>
    <row r="45" spans="2:9" ht="1.5" customHeight="1">
      <c r="B45" s="52"/>
      <c r="E45" s="15"/>
      <c r="G45" s="15"/>
      <c r="H45" s="15"/>
      <c r="I45" s="52"/>
    </row>
    <row r="46" spans="5:9" ht="12.75">
      <c r="E46" s="15">
        <f>SUM(E42:E43)</f>
        <v>1239405</v>
      </c>
      <c r="G46" s="15">
        <f>SUM(G42:G43)</f>
        <v>1335718</v>
      </c>
      <c r="H46" s="15"/>
      <c r="I46" s="52"/>
    </row>
    <row r="47" spans="5:9" ht="1.5" customHeight="1">
      <c r="E47" s="11"/>
      <c r="G47" s="11"/>
      <c r="H47" s="15"/>
      <c r="I47" s="52"/>
    </row>
    <row r="48" spans="5:9" ht="3.75" customHeight="1">
      <c r="E48" s="15"/>
      <c r="G48" s="15"/>
      <c r="H48" s="15"/>
      <c r="I48" s="52"/>
    </row>
    <row r="49" spans="2:9" ht="12.75">
      <c r="B49" s="58" t="s">
        <v>49</v>
      </c>
      <c r="E49" s="15">
        <f>E46+E28</f>
        <v>2820096</v>
      </c>
      <c r="G49" s="15">
        <f>G28+G46</f>
        <v>2933486</v>
      </c>
      <c r="H49" s="15"/>
      <c r="I49" s="52"/>
    </row>
    <row r="50" spans="5:9" ht="2.25" customHeight="1" thickBot="1">
      <c r="E50" s="17"/>
      <c r="G50" s="17"/>
      <c r="H50" s="15"/>
      <c r="I50" s="52"/>
    </row>
    <row r="51" spans="2:9" ht="4.5" customHeight="1">
      <c r="B51" s="52"/>
      <c r="E51" s="15"/>
      <c r="F51" s="36"/>
      <c r="G51" s="15"/>
      <c r="H51" s="15"/>
      <c r="I51" s="52"/>
    </row>
    <row r="52" spans="5:8" ht="3.75" customHeight="1">
      <c r="E52" s="1"/>
      <c r="G52" s="1"/>
      <c r="H52" s="15"/>
    </row>
    <row r="53" spans="5:8" ht="7.5" customHeight="1">
      <c r="E53" s="1"/>
      <c r="G53" s="1"/>
      <c r="H53" s="15"/>
    </row>
    <row r="54" spans="2:8" ht="12.75">
      <c r="B54" s="58" t="s">
        <v>50</v>
      </c>
      <c r="E54" s="1"/>
      <c r="G54" s="1"/>
      <c r="H54" s="15"/>
    </row>
    <row r="55" spans="2:8" ht="12.75">
      <c r="B55" s="58" t="s">
        <v>250</v>
      </c>
      <c r="E55" s="1"/>
      <c r="G55" s="1"/>
      <c r="H55" s="15"/>
    </row>
    <row r="56" spans="2:8" ht="2.25" customHeight="1">
      <c r="B56" s="58"/>
      <c r="E56" s="1"/>
      <c r="G56" s="1"/>
      <c r="H56" s="15"/>
    </row>
    <row r="57" spans="2:7" ht="12.75">
      <c r="B57" s="25" t="s">
        <v>51</v>
      </c>
      <c r="E57" s="1">
        <v>1940532</v>
      </c>
      <c r="G57" s="1">
        <v>1940532</v>
      </c>
    </row>
    <row r="58" spans="2:8" ht="12.75">
      <c r="B58" s="25" t="s">
        <v>52</v>
      </c>
      <c r="E58" s="1">
        <v>736479</v>
      </c>
      <c r="G58" s="1">
        <v>736479</v>
      </c>
      <c r="H58" s="15"/>
    </row>
    <row r="59" spans="2:8" ht="12.75">
      <c r="B59" s="25" t="s">
        <v>223</v>
      </c>
      <c r="E59" s="1">
        <v>-1859353</v>
      </c>
      <c r="G59" s="1">
        <v>-1825278</v>
      </c>
      <c r="H59" s="15"/>
    </row>
    <row r="60" spans="5:8" ht="3.75" customHeight="1">
      <c r="E60" s="15"/>
      <c r="G60" s="15"/>
      <c r="H60" s="15"/>
    </row>
    <row r="61" spans="5:8" ht="3.75" customHeight="1">
      <c r="E61" s="8"/>
      <c r="G61" s="8"/>
      <c r="H61" s="15"/>
    </row>
    <row r="62" spans="5:9" ht="12.75">
      <c r="E62" s="15">
        <f>SUM(E57:E59)</f>
        <v>817658</v>
      </c>
      <c r="G62" s="15">
        <f>SUM(G57:G59)</f>
        <v>851733</v>
      </c>
      <c r="H62" s="15"/>
      <c r="I62" s="52"/>
    </row>
    <row r="63" spans="5:8" ht="3.75" customHeight="1">
      <c r="E63" s="15"/>
      <c r="G63" s="15"/>
      <c r="H63" s="15"/>
    </row>
    <row r="64" spans="2:8" ht="12.75">
      <c r="B64" s="58" t="s">
        <v>86</v>
      </c>
      <c r="E64" s="1">
        <v>283245</v>
      </c>
      <c r="G64" s="1">
        <v>279844</v>
      </c>
      <c r="H64" s="15"/>
    </row>
    <row r="65" spans="5:8" ht="3.75" customHeight="1">
      <c r="E65" s="11"/>
      <c r="G65" s="11"/>
      <c r="H65" s="15"/>
    </row>
    <row r="66" spans="5:8" ht="3.75" customHeight="1">
      <c r="E66" s="15"/>
      <c r="G66" s="15"/>
      <c r="H66" s="15"/>
    </row>
    <row r="67" spans="2:8" ht="12.75">
      <c r="B67" s="58" t="s">
        <v>217</v>
      </c>
      <c r="E67" s="1">
        <f>SUM(E62:E64)</f>
        <v>1100903</v>
      </c>
      <c r="G67" s="1">
        <f>SUM(G62:G64)</f>
        <v>1131577</v>
      </c>
      <c r="H67" s="15"/>
    </row>
    <row r="68" spans="5:8" ht="2.25" customHeight="1">
      <c r="E68" s="11"/>
      <c r="G68" s="11"/>
      <c r="H68" s="15"/>
    </row>
    <row r="69" spans="5:8" ht="3.75" customHeight="1">
      <c r="E69" s="1"/>
      <c r="G69" s="1"/>
      <c r="H69" s="15"/>
    </row>
    <row r="70" spans="5:8" ht="3.75" customHeight="1">
      <c r="E70" s="1"/>
      <c r="G70" s="1"/>
      <c r="H70" s="15"/>
    </row>
    <row r="71" spans="2:10" ht="12.75">
      <c r="B71" s="58" t="s">
        <v>53</v>
      </c>
      <c r="E71" s="15">
        <v>479926</v>
      </c>
      <c r="F71" s="36"/>
      <c r="G71" s="15">
        <v>494359</v>
      </c>
      <c r="H71" s="15"/>
      <c r="J71" s="52"/>
    </row>
    <row r="72" spans="5:8" ht="3.75" customHeight="1">
      <c r="E72" s="15"/>
      <c r="F72" s="36"/>
      <c r="G72" s="15"/>
      <c r="H72" s="15"/>
    </row>
    <row r="73" spans="2:8" ht="12.75" customHeight="1">
      <c r="B73" s="58" t="s">
        <v>84</v>
      </c>
      <c r="E73" s="15"/>
      <c r="G73" s="15"/>
      <c r="H73" s="15"/>
    </row>
    <row r="74" spans="5:8" ht="4.5" customHeight="1">
      <c r="E74" s="15"/>
      <c r="G74" s="15"/>
      <c r="H74" s="15"/>
    </row>
    <row r="75" spans="2:8" ht="12.75">
      <c r="B75" s="25" t="s">
        <v>146</v>
      </c>
      <c r="E75" s="15">
        <v>191780</v>
      </c>
      <c r="G75" s="15">
        <v>160624</v>
      </c>
      <c r="H75" s="15"/>
    </row>
    <row r="76" spans="2:8" ht="12.75">
      <c r="B76" s="25" t="s">
        <v>67</v>
      </c>
      <c r="E76" s="15">
        <v>60556</v>
      </c>
      <c r="G76" s="15">
        <v>67000</v>
      </c>
      <c r="H76" s="15"/>
    </row>
    <row r="77" spans="2:8" ht="12.75">
      <c r="B77" s="25" t="s">
        <v>34</v>
      </c>
      <c r="E77" s="15">
        <v>912713</v>
      </c>
      <c r="G77" s="15">
        <v>1020856</v>
      </c>
      <c r="H77" s="15"/>
    </row>
    <row r="78" spans="2:8" ht="12.75">
      <c r="B78" s="25" t="s">
        <v>57</v>
      </c>
      <c r="E78" s="15">
        <v>39929</v>
      </c>
      <c r="G78" s="15">
        <v>31935</v>
      </c>
      <c r="H78" s="15"/>
    </row>
    <row r="79" spans="2:8" ht="12.75">
      <c r="B79" s="83" t="s">
        <v>33</v>
      </c>
      <c r="E79" s="1">
        <v>34289</v>
      </c>
      <c r="G79" s="1">
        <v>27135</v>
      </c>
      <c r="H79" s="15"/>
    </row>
    <row r="80" spans="5:8" ht="3.75" customHeight="1">
      <c r="E80" s="11"/>
      <c r="G80" s="11"/>
      <c r="H80" s="15"/>
    </row>
    <row r="81" spans="5:8" ht="2.25" customHeight="1">
      <c r="E81" s="15"/>
      <c r="G81" s="15"/>
      <c r="H81" s="15"/>
    </row>
    <row r="82" spans="5:8" ht="12.75">
      <c r="E82" s="15">
        <f>SUM(E75:E79)</f>
        <v>1239267</v>
      </c>
      <c r="G82" s="15">
        <f>SUM(G75:G79)</f>
        <v>1307550</v>
      </c>
      <c r="H82" s="15"/>
    </row>
    <row r="83" spans="5:8" ht="3" customHeight="1">
      <c r="E83" s="11"/>
      <c r="G83" s="11"/>
      <c r="H83" s="15"/>
    </row>
    <row r="84" spans="5:8" ht="0.75" customHeight="1" hidden="1">
      <c r="E84" s="1"/>
      <c r="G84" s="1"/>
      <c r="H84" s="15"/>
    </row>
    <row r="85" spans="5:8" ht="3" customHeight="1">
      <c r="E85" s="1"/>
      <c r="G85" s="1"/>
      <c r="H85" s="15"/>
    </row>
    <row r="86" spans="2:8" ht="12.75">
      <c r="B86" s="58" t="s">
        <v>218</v>
      </c>
      <c r="E86" s="1">
        <f>+E71+E82</f>
        <v>1719193</v>
      </c>
      <c r="G86" s="1">
        <f>+G71+G82</f>
        <v>1801909</v>
      </c>
      <c r="H86" s="15"/>
    </row>
    <row r="87" spans="5:8" ht="2.25" customHeight="1">
      <c r="E87" s="11"/>
      <c r="G87" s="11"/>
      <c r="H87" s="15"/>
    </row>
    <row r="88" spans="5:8" ht="2.25" customHeight="1">
      <c r="E88" s="1"/>
      <c r="G88" s="1"/>
      <c r="H88" s="15"/>
    </row>
    <row r="89" spans="2:11" ht="13.5" thickBot="1">
      <c r="B89" s="58" t="s">
        <v>219</v>
      </c>
      <c r="E89" s="17">
        <f>E67+E86</f>
        <v>2820096</v>
      </c>
      <c r="G89" s="17">
        <f>G67+G86</f>
        <v>2933486</v>
      </c>
      <c r="H89" s="15"/>
      <c r="J89" s="52">
        <f>E49-E89</f>
        <v>0</v>
      </c>
      <c r="K89" s="52">
        <f>G49-G89</f>
        <v>0</v>
      </c>
    </row>
    <row r="90" spans="5:8" ht="10.5" customHeight="1">
      <c r="E90" s="1"/>
      <c r="G90" s="1"/>
      <c r="H90" s="15"/>
    </row>
    <row r="91" spans="5:8" ht="12.75">
      <c r="E91" s="4" t="s">
        <v>252</v>
      </c>
      <c r="F91" s="58"/>
      <c r="G91" s="4" t="s">
        <v>252</v>
      </c>
      <c r="H91" s="15"/>
    </row>
    <row r="92" spans="2:8" ht="12.75">
      <c r="B92" s="25" t="s">
        <v>59</v>
      </c>
      <c r="H92" s="56"/>
    </row>
    <row r="93" spans="2:8" s="21" customFormat="1" ht="12.75">
      <c r="B93" s="25" t="s">
        <v>251</v>
      </c>
      <c r="C93" s="25"/>
      <c r="D93" s="25"/>
      <c r="E93" s="56">
        <f>(E62)/1940532</f>
        <v>0.42135764831499817</v>
      </c>
      <c r="F93" s="25"/>
      <c r="G93" s="56">
        <f>(G62)/1940532</f>
        <v>0.4389172659868531</v>
      </c>
      <c r="H93" s="20"/>
    </row>
    <row r="94" ht="7.5" customHeight="1"/>
    <row r="95" s="1" customFormat="1" ht="5.25" customHeight="1"/>
    <row r="96" spans="1:7" s="1" customFormat="1" ht="11.25" customHeight="1">
      <c r="A96" s="165"/>
      <c r="B96" s="212"/>
      <c r="C96" s="212"/>
      <c r="D96" s="212"/>
      <c r="E96" s="212"/>
      <c r="F96" s="212"/>
      <c r="G96" s="212"/>
    </row>
    <row r="97" spans="5:12" s="21" customFormat="1" ht="5.25" customHeight="1">
      <c r="E97" s="39"/>
      <c r="F97" s="39"/>
      <c r="G97" s="39"/>
      <c r="H97" s="22"/>
      <c r="I97" s="22"/>
      <c r="J97" s="22"/>
      <c r="K97" s="22"/>
      <c r="L97" s="22"/>
    </row>
    <row r="98" spans="2:12" s="21" customFormat="1" ht="27.75" customHeight="1">
      <c r="B98" s="211" t="s">
        <v>208</v>
      </c>
      <c r="C98" s="211"/>
      <c r="D98" s="211"/>
      <c r="E98" s="211"/>
      <c r="F98" s="211"/>
      <c r="G98" s="211"/>
      <c r="H98" s="211"/>
      <c r="I98" s="22"/>
      <c r="J98" s="22"/>
      <c r="K98" s="22"/>
      <c r="L98" s="22"/>
    </row>
    <row r="99" spans="5:12" s="21" customFormat="1" ht="6" customHeight="1">
      <c r="E99" s="39"/>
      <c r="F99" s="39"/>
      <c r="G99" s="39"/>
      <c r="H99" s="22"/>
      <c r="I99" s="22"/>
      <c r="J99" s="22"/>
      <c r="K99" s="22"/>
      <c r="L99" s="22"/>
    </row>
    <row r="100" spans="2:12" s="21" customFormat="1" ht="24.75" customHeight="1">
      <c r="B100" s="199" t="s">
        <v>253</v>
      </c>
      <c r="C100" s="199"/>
      <c r="D100" s="199"/>
      <c r="E100" s="199"/>
      <c r="F100" s="199"/>
      <c r="G100" s="199"/>
      <c r="H100" s="47"/>
      <c r="I100" s="47"/>
      <c r="J100" s="46"/>
      <c r="L100" s="46"/>
    </row>
    <row r="101" spans="2:8" s="21" customFormat="1" ht="12.75">
      <c r="B101" s="25"/>
      <c r="C101" s="25"/>
      <c r="D101" s="25"/>
      <c r="E101" s="25"/>
      <c r="F101" s="25"/>
      <c r="G101" s="25"/>
      <c r="H101" s="1"/>
    </row>
    <row r="102" spans="2:8" s="21" customFormat="1" ht="12.75">
      <c r="B102" s="25"/>
      <c r="C102" s="25"/>
      <c r="D102" s="25"/>
      <c r="E102" s="25"/>
      <c r="F102" s="25"/>
      <c r="G102" s="25"/>
      <c r="H102" s="1"/>
    </row>
    <row r="103" spans="2:8" s="21" customFormat="1" ht="12.75">
      <c r="B103" s="25"/>
      <c r="C103" s="25"/>
      <c r="D103" s="25"/>
      <c r="E103" s="25"/>
      <c r="F103" s="25"/>
      <c r="G103" s="25"/>
      <c r="H103" s="1"/>
    </row>
    <row r="104" spans="2:8" s="21" customFormat="1" ht="12.75">
      <c r="B104" s="25"/>
      <c r="C104" s="25"/>
      <c r="D104" s="25"/>
      <c r="E104" s="25"/>
      <c r="F104" s="25"/>
      <c r="G104" s="25"/>
      <c r="H104" s="1"/>
    </row>
    <row r="105" spans="2:8" s="21" customFormat="1" ht="12.75">
      <c r="B105" s="25"/>
      <c r="C105" s="25"/>
      <c r="D105" s="25"/>
      <c r="E105" s="25"/>
      <c r="F105" s="25"/>
      <c r="G105" s="25"/>
      <c r="H105" s="1"/>
    </row>
    <row r="106" spans="2:8" s="21" customFormat="1" ht="12.75">
      <c r="B106" s="25"/>
      <c r="C106" s="25"/>
      <c r="D106" s="25"/>
      <c r="E106" s="25"/>
      <c r="F106" s="25"/>
      <c r="G106" s="25"/>
      <c r="H106" s="1"/>
    </row>
    <row r="107" spans="2:8" s="21" customFormat="1" ht="12.75">
      <c r="B107" s="25"/>
      <c r="C107" s="25"/>
      <c r="D107" s="25"/>
      <c r="E107" s="25"/>
      <c r="F107" s="25"/>
      <c r="G107" s="25"/>
      <c r="H107" s="1"/>
    </row>
    <row r="108" spans="2:8" s="21" customFormat="1" ht="12.75">
      <c r="B108" s="25"/>
      <c r="C108" s="25"/>
      <c r="D108" s="25"/>
      <c r="E108" s="25"/>
      <c r="F108" s="25"/>
      <c r="G108" s="25"/>
      <c r="H108" s="1"/>
    </row>
    <row r="109" spans="2:8" s="21" customFormat="1" ht="12.75">
      <c r="B109" s="25"/>
      <c r="C109" s="25"/>
      <c r="D109" s="25"/>
      <c r="E109" s="25"/>
      <c r="F109" s="25"/>
      <c r="G109" s="25"/>
      <c r="H109" s="1"/>
    </row>
    <row r="110" spans="2:8" s="21" customFormat="1" ht="12.75">
      <c r="B110" s="25"/>
      <c r="C110" s="25"/>
      <c r="D110" s="25"/>
      <c r="E110" s="25"/>
      <c r="F110" s="25"/>
      <c r="G110" s="25"/>
      <c r="H110" s="1"/>
    </row>
    <row r="111" s="21" customFormat="1" ht="11.25">
      <c r="H111" s="46"/>
    </row>
    <row r="112" s="21" customFormat="1" ht="11.25">
      <c r="H112" s="46"/>
    </row>
    <row r="113" s="21" customFormat="1" ht="11.25">
      <c r="H113" s="46"/>
    </row>
    <row r="114" s="21" customFormat="1" ht="11.25">
      <c r="H114" s="46"/>
    </row>
    <row r="115" s="21" customFormat="1" ht="11.25">
      <c r="H115" s="46"/>
    </row>
    <row r="116" s="21" customFormat="1" ht="11.25">
      <c r="H116" s="46"/>
    </row>
    <row r="117" s="21" customFormat="1" ht="11.25">
      <c r="H117" s="46"/>
    </row>
    <row r="118" s="21" customFormat="1" ht="11.25">
      <c r="H118" s="46"/>
    </row>
    <row r="119" s="21" customFormat="1" ht="11.25">
      <c r="H119" s="46"/>
    </row>
    <row r="120" s="21" customFormat="1" ht="11.25">
      <c r="H120" s="46"/>
    </row>
    <row r="121" s="21" customFormat="1" ht="11.25">
      <c r="H121" s="46"/>
    </row>
    <row r="122" s="21" customFormat="1" ht="11.25">
      <c r="H122" s="46"/>
    </row>
    <row r="123" s="21" customFormat="1" ht="11.25">
      <c r="H123" s="46"/>
    </row>
    <row r="124" s="21" customFormat="1" ht="11.25">
      <c r="H124" s="46"/>
    </row>
    <row r="125" s="21" customFormat="1" ht="11.25">
      <c r="H125" s="46"/>
    </row>
    <row r="126" s="21" customFormat="1" ht="11.25">
      <c r="H126" s="46"/>
    </row>
    <row r="127" s="21" customFormat="1" ht="11.25">
      <c r="H127" s="46"/>
    </row>
    <row r="128" s="21" customFormat="1" ht="11.25">
      <c r="H128" s="46"/>
    </row>
    <row r="129" s="21" customFormat="1" ht="11.25">
      <c r="H129" s="46"/>
    </row>
    <row r="130" s="21" customFormat="1" ht="11.25">
      <c r="H130" s="46"/>
    </row>
    <row r="131" s="21" customFormat="1" ht="11.25">
      <c r="H131" s="46"/>
    </row>
    <row r="132" s="21" customFormat="1" ht="11.25">
      <c r="H132" s="46"/>
    </row>
    <row r="133" s="21" customFormat="1" ht="11.25">
      <c r="H133" s="46"/>
    </row>
    <row r="134" s="21" customFormat="1" ht="11.25">
      <c r="H134" s="46"/>
    </row>
    <row r="135" s="21" customFormat="1" ht="11.25">
      <c r="H135" s="46"/>
    </row>
    <row r="136" s="21" customFormat="1" ht="11.25">
      <c r="H136" s="46"/>
    </row>
    <row r="137" s="21" customFormat="1" ht="11.25">
      <c r="H137" s="46"/>
    </row>
    <row r="138" s="21" customFormat="1" ht="11.25">
      <c r="H138" s="46"/>
    </row>
    <row r="139" s="21" customFormat="1" ht="11.25">
      <c r="H139" s="46"/>
    </row>
    <row r="140" s="21" customFormat="1" ht="11.25">
      <c r="H140" s="46"/>
    </row>
    <row r="141" s="21" customFormat="1" ht="11.25">
      <c r="H141" s="46"/>
    </row>
    <row r="142" s="21" customFormat="1" ht="11.25">
      <c r="H142" s="46"/>
    </row>
    <row r="143" s="21" customFormat="1" ht="11.25">
      <c r="H143" s="46"/>
    </row>
    <row r="144" s="21" customFormat="1" ht="11.25">
      <c r="H144" s="46"/>
    </row>
    <row r="145" s="21" customFormat="1" ht="11.25">
      <c r="H145" s="46"/>
    </row>
    <row r="146" s="21" customFormat="1" ht="11.25">
      <c r="H146" s="46"/>
    </row>
    <row r="147" s="21" customFormat="1" ht="11.25">
      <c r="H147" s="46"/>
    </row>
    <row r="148" s="21" customFormat="1" ht="11.25">
      <c r="H148" s="46"/>
    </row>
    <row r="149" s="21" customFormat="1" ht="11.25">
      <c r="H149" s="46"/>
    </row>
    <row r="150" s="21" customFormat="1" ht="11.25">
      <c r="H150" s="46"/>
    </row>
    <row r="151" s="21" customFormat="1" ht="11.25">
      <c r="H151" s="46"/>
    </row>
    <row r="152" s="21" customFormat="1" ht="11.25">
      <c r="H152" s="46"/>
    </row>
    <row r="153" s="21" customFormat="1" ht="11.25">
      <c r="H153" s="46"/>
    </row>
    <row r="154" s="21" customFormat="1" ht="11.25">
      <c r="H154" s="46"/>
    </row>
    <row r="155" s="21" customFormat="1" ht="11.25">
      <c r="H155" s="46"/>
    </row>
    <row r="156" s="21" customFormat="1" ht="11.25">
      <c r="H156" s="46"/>
    </row>
    <row r="157" s="21" customFormat="1" ht="11.25">
      <c r="H157" s="46"/>
    </row>
    <row r="158" s="21" customFormat="1" ht="11.25">
      <c r="H158" s="46"/>
    </row>
    <row r="159" s="21" customFormat="1" ht="11.25">
      <c r="H159" s="46"/>
    </row>
    <row r="160" s="21" customFormat="1" ht="11.25">
      <c r="H160" s="46"/>
    </row>
    <row r="161" s="21" customFormat="1" ht="11.25">
      <c r="H161" s="46"/>
    </row>
    <row r="162" s="21" customFormat="1" ht="11.25">
      <c r="H162" s="46"/>
    </row>
    <row r="163" s="21" customFormat="1" ht="11.25">
      <c r="H163" s="46"/>
    </row>
    <row r="164" s="21" customFormat="1" ht="11.25">
      <c r="H164" s="46"/>
    </row>
    <row r="165" s="21" customFormat="1" ht="11.25">
      <c r="H165" s="46"/>
    </row>
    <row r="166" s="21" customFormat="1" ht="11.25">
      <c r="H166" s="46"/>
    </row>
    <row r="167" s="21" customFormat="1" ht="11.25">
      <c r="H167" s="46"/>
    </row>
    <row r="168" s="21" customFormat="1" ht="11.25">
      <c r="H168" s="46"/>
    </row>
    <row r="169" s="21" customFormat="1" ht="11.25">
      <c r="H169" s="46"/>
    </row>
    <row r="170" s="21" customFormat="1" ht="11.25">
      <c r="H170" s="46"/>
    </row>
    <row r="171" s="21" customFormat="1" ht="11.25">
      <c r="H171" s="46"/>
    </row>
    <row r="172" s="21" customFormat="1" ht="11.25">
      <c r="H172" s="46"/>
    </row>
    <row r="173" s="21" customFormat="1" ht="11.25">
      <c r="H173" s="46"/>
    </row>
    <row r="174" s="21" customFormat="1" ht="11.25">
      <c r="H174" s="46"/>
    </row>
    <row r="175" s="21" customFormat="1" ht="11.25">
      <c r="H175" s="46"/>
    </row>
    <row r="176" s="21" customFormat="1" ht="11.25">
      <c r="H176" s="46"/>
    </row>
    <row r="177" s="21" customFormat="1" ht="11.25">
      <c r="H177" s="46"/>
    </row>
    <row r="178" s="21" customFormat="1" ht="11.25">
      <c r="H178" s="46"/>
    </row>
    <row r="179" s="21" customFormat="1" ht="11.25">
      <c r="H179" s="46"/>
    </row>
    <row r="180" s="21" customFormat="1" ht="11.25">
      <c r="H180" s="46"/>
    </row>
    <row r="181" s="21" customFormat="1" ht="11.25">
      <c r="H181" s="46"/>
    </row>
    <row r="182" s="21" customFormat="1" ht="11.25">
      <c r="H182" s="46"/>
    </row>
    <row r="183" s="21" customFormat="1" ht="11.25">
      <c r="H183" s="46"/>
    </row>
    <row r="184" s="21" customFormat="1" ht="11.25">
      <c r="H184" s="46"/>
    </row>
    <row r="185" s="21" customFormat="1" ht="11.25">
      <c r="H185" s="46"/>
    </row>
    <row r="186" s="21" customFormat="1" ht="11.25">
      <c r="H186" s="46"/>
    </row>
    <row r="187" s="21" customFormat="1" ht="11.25">
      <c r="H187" s="46"/>
    </row>
    <row r="188" s="21" customFormat="1" ht="11.25">
      <c r="H188" s="46"/>
    </row>
    <row r="189" s="21" customFormat="1" ht="11.25">
      <c r="H189" s="46"/>
    </row>
    <row r="190" s="21" customFormat="1" ht="11.25">
      <c r="H190" s="46"/>
    </row>
    <row r="191" s="21" customFormat="1" ht="11.25">
      <c r="H191" s="46"/>
    </row>
    <row r="192" s="21" customFormat="1" ht="11.25">
      <c r="H192" s="46"/>
    </row>
    <row r="193" s="21" customFormat="1" ht="11.25">
      <c r="H193" s="46"/>
    </row>
    <row r="194" s="21" customFormat="1" ht="11.25">
      <c r="H194" s="46"/>
    </row>
    <row r="195" s="21" customFormat="1" ht="11.25">
      <c r="H195" s="46"/>
    </row>
    <row r="196" s="21" customFormat="1" ht="11.25">
      <c r="H196" s="46"/>
    </row>
    <row r="197" s="21" customFormat="1" ht="11.25">
      <c r="H197" s="46"/>
    </row>
    <row r="198" s="21" customFormat="1" ht="11.25">
      <c r="H198" s="46"/>
    </row>
    <row r="199" s="21" customFormat="1" ht="11.25">
      <c r="H199" s="46"/>
    </row>
    <row r="200" s="21" customFormat="1" ht="11.25">
      <c r="H200" s="46"/>
    </row>
    <row r="201" s="21" customFormat="1" ht="11.25">
      <c r="H201" s="46"/>
    </row>
    <row r="202" s="21" customFormat="1" ht="11.25">
      <c r="H202" s="46"/>
    </row>
    <row r="203" s="21" customFormat="1" ht="11.25">
      <c r="H203" s="46"/>
    </row>
    <row r="204" s="21" customFormat="1" ht="11.25">
      <c r="H204" s="46"/>
    </row>
    <row r="205" s="21" customFormat="1" ht="11.25">
      <c r="H205" s="46"/>
    </row>
    <row r="206" s="21" customFormat="1" ht="11.25">
      <c r="H206" s="46"/>
    </row>
    <row r="207" s="21" customFormat="1" ht="11.25">
      <c r="H207" s="46"/>
    </row>
    <row r="208" s="21" customFormat="1" ht="11.25">
      <c r="H208" s="46"/>
    </row>
    <row r="209" s="21" customFormat="1" ht="11.25">
      <c r="H209" s="46"/>
    </row>
    <row r="210" s="21" customFormat="1" ht="11.25">
      <c r="H210" s="46"/>
    </row>
    <row r="211" s="21" customFormat="1" ht="11.25">
      <c r="H211" s="46"/>
    </row>
    <row r="212" s="21" customFormat="1" ht="11.25">
      <c r="H212" s="46"/>
    </row>
    <row r="213" s="21" customFormat="1" ht="11.25">
      <c r="H213" s="46"/>
    </row>
    <row r="214" s="21" customFormat="1" ht="11.25">
      <c r="H214" s="46"/>
    </row>
    <row r="215" s="21" customFormat="1" ht="11.25">
      <c r="H215" s="46"/>
    </row>
    <row r="216" s="21" customFormat="1" ht="11.25">
      <c r="H216" s="46"/>
    </row>
    <row r="217" s="21" customFormat="1" ht="11.25">
      <c r="H217" s="46"/>
    </row>
    <row r="218" s="21" customFormat="1" ht="11.25">
      <c r="H218" s="46"/>
    </row>
    <row r="219" s="21" customFormat="1" ht="11.25">
      <c r="H219" s="46"/>
    </row>
    <row r="220" s="21" customFormat="1" ht="11.25">
      <c r="H220" s="46"/>
    </row>
    <row r="221" s="21" customFormat="1" ht="11.25">
      <c r="H221" s="46"/>
    </row>
    <row r="222" s="21" customFormat="1" ht="11.25">
      <c r="H222" s="46"/>
    </row>
    <row r="223" s="21" customFormat="1" ht="11.25">
      <c r="H223" s="46"/>
    </row>
    <row r="224" s="21" customFormat="1" ht="11.25">
      <c r="H224" s="46"/>
    </row>
    <row r="225" s="21" customFormat="1" ht="11.25">
      <c r="H225" s="46"/>
    </row>
    <row r="226" s="21" customFormat="1" ht="11.25">
      <c r="H226" s="46"/>
    </row>
    <row r="227" s="21" customFormat="1" ht="11.25">
      <c r="H227" s="46"/>
    </row>
    <row r="228" s="21" customFormat="1" ht="11.25">
      <c r="H228" s="46"/>
    </row>
    <row r="229" s="21" customFormat="1" ht="11.25">
      <c r="H229" s="46"/>
    </row>
    <row r="230" s="21" customFormat="1" ht="11.25">
      <c r="H230" s="46"/>
    </row>
    <row r="231" s="21" customFormat="1" ht="11.25">
      <c r="H231" s="46"/>
    </row>
    <row r="232" s="21" customFormat="1" ht="11.25">
      <c r="H232" s="46"/>
    </row>
    <row r="233" s="21" customFormat="1" ht="11.25">
      <c r="H233" s="46"/>
    </row>
    <row r="234" s="21" customFormat="1" ht="11.25">
      <c r="H234" s="46"/>
    </row>
    <row r="235" s="21" customFormat="1" ht="11.25">
      <c r="H235" s="46"/>
    </row>
    <row r="236" s="21" customFormat="1" ht="11.25">
      <c r="H236" s="46"/>
    </row>
    <row r="237" s="21" customFormat="1" ht="11.25">
      <c r="H237" s="46"/>
    </row>
    <row r="238" s="21" customFormat="1" ht="11.25">
      <c r="H238" s="46"/>
    </row>
    <row r="239" s="21" customFormat="1" ht="11.25">
      <c r="H239" s="46"/>
    </row>
    <row r="240" s="21" customFormat="1" ht="11.25">
      <c r="H240" s="46"/>
    </row>
    <row r="241" s="21" customFormat="1" ht="11.25">
      <c r="H241" s="46"/>
    </row>
    <row r="242" s="21" customFormat="1" ht="11.25">
      <c r="H242" s="46"/>
    </row>
    <row r="243" s="21" customFormat="1" ht="11.25">
      <c r="H243" s="46"/>
    </row>
    <row r="244" s="21" customFormat="1" ht="11.25">
      <c r="H244" s="46"/>
    </row>
    <row r="245" s="21" customFormat="1" ht="11.25">
      <c r="H245" s="46"/>
    </row>
    <row r="246" s="21" customFormat="1" ht="11.25">
      <c r="H246" s="46"/>
    </row>
    <row r="247" s="21" customFormat="1" ht="11.25">
      <c r="H247" s="46"/>
    </row>
    <row r="248" s="21" customFormat="1" ht="11.25">
      <c r="H248" s="46"/>
    </row>
    <row r="249" s="21" customFormat="1" ht="11.25">
      <c r="H249" s="46"/>
    </row>
    <row r="250" s="21" customFormat="1" ht="11.25">
      <c r="H250" s="46"/>
    </row>
    <row r="251" s="21" customFormat="1" ht="11.25">
      <c r="H251" s="46"/>
    </row>
    <row r="252" s="21" customFormat="1" ht="11.25">
      <c r="H252" s="46"/>
    </row>
    <row r="253" s="21" customFormat="1" ht="11.25">
      <c r="H253" s="46"/>
    </row>
    <row r="254" s="21" customFormat="1" ht="11.25">
      <c r="H254" s="46"/>
    </row>
    <row r="255" s="21" customFormat="1" ht="11.25">
      <c r="H255" s="46"/>
    </row>
    <row r="256" s="21" customFormat="1" ht="11.25">
      <c r="H256" s="46"/>
    </row>
    <row r="257" s="21" customFormat="1" ht="11.25">
      <c r="H257" s="46"/>
    </row>
    <row r="258" s="21" customFormat="1" ht="11.25">
      <c r="H258" s="46"/>
    </row>
    <row r="259" s="21" customFormat="1" ht="11.25">
      <c r="H259" s="46"/>
    </row>
    <row r="260" s="21" customFormat="1" ht="11.25">
      <c r="H260" s="46"/>
    </row>
    <row r="261" s="21" customFormat="1" ht="11.25">
      <c r="H261" s="46"/>
    </row>
    <row r="262" s="21" customFormat="1" ht="11.25">
      <c r="H262" s="46"/>
    </row>
    <row r="263" s="21" customFormat="1" ht="11.25">
      <c r="H263" s="46"/>
    </row>
    <row r="264" s="21" customFormat="1" ht="11.25">
      <c r="H264" s="46"/>
    </row>
    <row r="265" s="21" customFormat="1" ht="11.25">
      <c r="H265" s="46"/>
    </row>
    <row r="266" s="21" customFormat="1" ht="11.25">
      <c r="H266" s="46"/>
    </row>
    <row r="267" s="21" customFormat="1" ht="11.25">
      <c r="H267" s="46"/>
    </row>
    <row r="268" s="21" customFormat="1" ht="11.25">
      <c r="H268" s="46"/>
    </row>
    <row r="269" s="21" customFormat="1" ht="11.25">
      <c r="H269" s="46"/>
    </row>
    <row r="270" s="21" customFormat="1" ht="11.25">
      <c r="H270" s="46"/>
    </row>
    <row r="271" s="21" customFormat="1" ht="11.25">
      <c r="H271" s="46"/>
    </row>
    <row r="272" s="21" customFormat="1" ht="11.25">
      <c r="H272" s="46"/>
    </row>
    <row r="273" s="21" customFormat="1" ht="11.25">
      <c r="H273" s="46"/>
    </row>
    <row r="274" s="21" customFormat="1" ht="11.25">
      <c r="H274" s="46"/>
    </row>
    <row r="275" s="21" customFormat="1" ht="11.25">
      <c r="H275" s="46"/>
    </row>
    <row r="276" s="21" customFormat="1" ht="11.25">
      <c r="H276" s="46"/>
    </row>
    <row r="277" s="21" customFormat="1" ht="11.25">
      <c r="H277" s="46"/>
    </row>
    <row r="278" s="21" customFormat="1" ht="11.25">
      <c r="H278" s="46"/>
    </row>
    <row r="279" s="21" customFormat="1" ht="11.25">
      <c r="H279" s="46"/>
    </row>
    <row r="280" s="21" customFormat="1" ht="11.25">
      <c r="H280" s="46"/>
    </row>
    <row r="281" s="21" customFormat="1" ht="11.25">
      <c r="H281" s="46"/>
    </row>
    <row r="282" s="21" customFormat="1" ht="11.25">
      <c r="H282" s="46"/>
    </row>
    <row r="283" s="21" customFormat="1" ht="11.25">
      <c r="H283" s="46"/>
    </row>
    <row r="284" s="21" customFormat="1" ht="11.25">
      <c r="H284" s="46"/>
    </row>
    <row r="285" s="21" customFormat="1" ht="11.25">
      <c r="H285" s="46"/>
    </row>
    <row r="286" s="21" customFormat="1" ht="11.25">
      <c r="H286" s="46"/>
    </row>
    <row r="287" s="21" customFormat="1" ht="11.25">
      <c r="H287" s="46"/>
    </row>
    <row r="288" s="21" customFormat="1" ht="11.25">
      <c r="H288" s="46"/>
    </row>
    <row r="289" s="21" customFormat="1" ht="11.25">
      <c r="H289" s="46"/>
    </row>
    <row r="290" s="21" customFormat="1" ht="11.25">
      <c r="H290" s="46"/>
    </row>
    <row r="291" s="21" customFormat="1" ht="11.25">
      <c r="H291" s="46"/>
    </row>
    <row r="292" s="21" customFormat="1" ht="11.25">
      <c r="H292" s="46"/>
    </row>
    <row r="293" s="21" customFormat="1" ht="11.25">
      <c r="H293" s="46"/>
    </row>
    <row r="294" s="21" customFormat="1" ht="11.25">
      <c r="H294" s="46"/>
    </row>
    <row r="295" s="21" customFormat="1" ht="11.25">
      <c r="H295" s="46"/>
    </row>
    <row r="296" s="21" customFormat="1" ht="11.25">
      <c r="H296" s="46"/>
    </row>
    <row r="297" s="21" customFormat="1" ht="11.25">
      <c r="H297" s="46"/>
    </row>
    <row r="298" s="21" customFormat="1" ht="11.25">
      <c r="H298" s="46"/>
    </row>
    <row r="299" s="21" customFormat="1" ht="11.25">
      <c r="H299" s="46"/>
    </row>
    <row r="300" s="21" customFormat="1" ht="11.25">
      <c r="H300" s="46"/>
    </row>
    <row r="301" s="21" customFormat="1" ht="11.25">
      <c r="H301" s="46"/>
    </row>
    <row r="302" s="21" customFormat="1" ht="11.25">
      <c r="H302" s="46"/>
    </row>
    <row r="303" s="21" customFormat="1" ht="11.25">
      <c r="H303" s="46"/>
    </row>
    <row r="304" s="21" customFormat="1" ht="11.25">
      <c r="H304" s="46"/>
    </row>
    <row r="305" s="21" customFormat="1" ht="11.25">
      <c r="H305" s="46"/>
    </row>
    <row r="306" s="21" customFormat="1" ht="11.25">
      <c r="H306" s="46"/>
    </row>
    <row r="307" s="21" customFormat="1" ht="11.25">
      <c r="H307" s="46"/>
    </row>
    <row r="308" s="21" customFormat="1" ht="11.25">
      <c r="H308" s="46"/>
    </row>
    <row r="309" s="21" customFormat="1" ht="11.25">
      <c r="H309" s="46"/>
    </row>
    <row r="310" s="21" customFormat="1" ht="11.25">
      <c r="H310" s="46"/>
    </row>
    <row r="311" s="21" customFormat="1" ht="11.25">
      <c r="H311" s="46"/>
    </row>
    <row r="312" s="21" customFormat="1" ht="11.25">
      <c r="H312" s="46"/>
    </row>
    <row r="313" s="21" customFormat="1" ht="11.25">
      <c r="H313" s="46"/>
    </row>
    <row r="314" s="21" customFormat="1" ht="11.25">
      <c r="H314" s="46"/>
    </row>
    <row r="315" s="21" customFormat="1" ht="11.25">
      <c r="H315" s="46"/>
    </row>
    <row r="316" s="21" customFormat="1" ht="11.25">
      <c r="H316" s="46"/>
    </row>
    <row r="317" s="21" customFormat="1" ht="11.25">
      <c r="H317" s="46"/>
    </row>
    <row r="318" s="21" customFormat="1" ht="11.25">
      <c r="H318" s="46"/>
    </row>
    <row r="319" s="21" customFormat="1" ht="11.25">
      <c r="H319" s="46"/>
    </row>
    <row r="320" s="21" customFormat="1" ht="11.25">
      <c r="H320" s="46"/>
    </row>
    <row r="321" s="21" customFormat="1" ht="11.25">
      <c r="H321" s="46"/>
    </row>
    <row r="322" s="21" customFormat="1" ht="11.25">
      <c r="H322" s="46"/>
    </row>
    <row r="323" s="21" customFormat="1" ht="11.25">
      <c r="H323" s="46"/>
    </row>
    <row r="324" s="21" customFormat="1" ht="11.25">
      <c r="H324" s="46"/>
    </row>
    <row r="325" s="21" customFormat="1" ht="11.25">
      <c r="H325" s="46"/>
    </row>
    <row r="326" s="21" customFormat="1" ht="11.25">
      <c r="H326" s="46"/>
    </row>
    <row r="327" s="21" customFormat="1" ht="11.25">
      <c r="H327" s="46"/>
    </row>
    <row r="328" s="21" customFormat="1" ht="11.25">
      <c r="H328" s="46"/>
    </row>
    <row r="329" s="21" customFormat="1" ht="11.25">
      <c r="H329" s="46"/>
    </row>
    <row r="330" s="21" customFormat="1" ht="11.25">
      <c r="H330" s="46"/>
    </row>
    <row r="331" s="21" customFormat="1" ht="11.25">
      <c r="H331" s="46"/>
    </row>
    <row r="332" s="21" customFormat="1" ht="11.25">
      <c r="H332" s="46"/>
    </row>
    <row r="333" s="21" customFormat="1" ht="11.25">
      <c r="H333" s="46"/>
    </row>
    <row r="334" s="21" customFormat="1" ht="11.25">
      <c r="H334" s="46"/>
    </row>
    <row r="335" s="21" customFormat="1" ht="11.25">
      <c r="H335" s="46"/>
    </row>
    <row r="336" s="21" customFormat="1" ht="11.25">
      <c r="H336" s="46"/>
    </row>
    <row r="337" s="21" customFormat="1" ht="11.25">
      <c r="H337" s="46"/>
    </row>
    <row r="338" s="21" customFormat="1" ht="11.25">
      <c r="H338" s="46"/>
    </row>
    <row r="339" s="21" customFormat="1" ht="11.25">
      <c r="H339" s="46"/>
    </row>
    <row r="340" s="21" customFormat="1" ht="11.25">
      <c r="H340" s="46"/>
    </row>
    <row r="341" s="21" customFormat="1" ht="11.25">
      <c r="H341" s="46"/>
    </row>
    <row r="342" s="21" customFormat="1" ht="11.25">
      <c r="H342" s="46"/>
    </row>
    <row r="343" s="21" customFormat="1" ht="11.25">
      <c r="H343" s="46"/>
    </row>
    <row r="344" s="21" customFormat="1" ht="11.25">
      <c r="H344" s="46"/>
    </row>
    <row r="345" s="21" customFormat="1" ht="11.25">
      <c r="H345" s="46"/>
    </row>
    <row r="346" s="21" customFormat="1" ht="11.25">
      <c r="H346" s="46"/>
    </row>
    <row r="347" s="21" customFormat="1" ht="11.25">
      <c r="H347" s="46"/>
    </row>
    <row r="348" s="21" customFormat="1" ht="11.25">
      <c r="H348" s="46"/>
    </row>
    <row r="349" s="21" customFormat="1" ht="11.25">
      <c r="H349" s="46"/>
    </row>
    <row r="350" s="21" customFormat="1" ht="11.25">
      <c r="H350" s="46"/>
    </row>
    <row r="351" s="21" customFormat="1" ht="11.25">
      <c r="H351" s="46"/>
    </row>
    <row r="352" s="21" customFormat="1" ht="11.25">
      <c r="H352" s="46"/>
    </row>
    <row r="353" s="21" customFormat="1" ht="11.25">
      <c r="H353" s="46"/>
    </row>
    <row r="354" s="21" customFormat="1" ht="11.25">
      <c r="H354" s="46"/>
    </row>
    <row r="355" s="21" customFormat="1" ht="11.25">
      <c r="H355" s="46"/>
    </row>
    <row r="356" s="21" customFormat="1" ht="11.25">
      <c r="H356" s="46"/>
    </row>
    <row r="357" s="21" customFormat="1" ht="11.25">
      <c r="H357" s="46"/>
    </row>
    <row r="358" s="21" customFormat="1" ht="11.25">
      <c r="H358" s="46"/>
    </row>
    <row r="359" s="21" customFormat="1" ht="11.25">
      <c r="H359" s="46"/>
    </row>
    <row r="360" s="21" customFormat="1" ht="11.25">
      <c r="H360" s="46"/>
    </row>
    <row r="361" s="21" customFormat="1" ht="11.25">
      <c r="H361" s="46"/>
    </row>
    <row r="362" s="21" customFormat="1" ht="11.25">
      <c r="H362" s="46"/>
    </row>
    <row r="363" s="21" customFormat="1" ht="11.25">
      <c r="H363" s="46"/>
    </row>
    <row r="364" s="21" customFormat="1" ht="11.25">
      <c r="H364" s="46"/>
    </row>
    <row r="365" s="21" customFormat="1" ht="11.25">
      <c r="H365" s="46"/>
    </row>
    <row r="366" s="21" customFormat="1" ht="11.25">
      <c r="H366" s="46"/>
    </row>
    <row r="367" s="21" customFormat="1" ht="11.25">
      <c r="H367" s="46"/>
    </row>
    <row r="368" s="21" customFormat="1" ht="11.25">
      <c r="H368" s="46"/>
    </row>
    <row r="369" s="21" customFormat="1" ht="11.25">
      <c r="H369" s="46"/>
    </row>
    <row r="370" s="21" customFormat="1" ht="11.25">
      <c r="H370" s="46"/>
    </row>
    <row r="371" s="21" customFormat="1" ht="11.25">
      <c r="H371" s="46"/>
    </row>
    <row r="372" s="21" customFormat="1" ht="11.25">
      <c r="H372" s="46"/>
    </row>
    <row r="373" s="21" customFormat="1" ht="11.25">
      <c r="H373" s="46"/>
    </row>
    <row r="374" s="21" customFormat="1" ht="11.25">
      <c r="H374" s="46"/>
    </row>
    <row r="375" s="21" customFormat="1" ht="11.25">
      <c r="H375" s="46"/>
    </row>
    <row r="376" s="21" customFormat="1" ht="11.25">
      <c r="H376" s="46"/>
    </row>
    <row r="377" s="21" customFormat="1" ht="11.25">
      <c r="H377" s="46"/>
    </row>
    <row r="378" s="21" customFormat="1" ht="11.25">
      <c r="H378" s="46"/>
    </row>
    <row r="379" s="21" customFormat="1" ht="11.25">
      <c r="H379" s="46"/>
    </row>
    <row r="380" s="21" customFormat="1" ht="11.25">
      <c r="H380" s="46"/>
    </row>
    <row r="381" s="21" customFormat="1" ht="11.25">
      <c r="H381" s="46"/>
    </row>
    <row r="382" s="21" customFormat="1" ht="11.25">
      <c r="H382" s="46"/>
    </row>
    <row r="383" s="21" customFormat="1" ht="11.25">
      <c r="H383" s="46"/>
    </row>
    <row r="384" s="21" customFormat="1" ht="11.25">
      <c r="H384" s="46"/>
    </row>
    <row r="385" s="21" customFormat="1" ht="11.25">
      <c r="H385" s="46"/>
    </row>
    <row r="386" s="21" customFormat="1" ht="11.25">
      <c r="H386" s="46"/>
    </row>
    <row r="387" s="21" customFormat="1" ht="11.25">
      <c r="H387" s="46"/>
    </row>
    <row r="388" s="21" customFormat="1" ht="11.25">
      <c r="H388" s="46"/>
    </row>
    <row r="389" s="21" customFormat="1" ht="11.25">
      <c r="H389" s="46"/>
    </row>
    <row r="390" s="21" customFormat="1" ht="11.25">
      <c r="H390" s="46"/>
    </row>
    <row r="391" s="21" customFormat="1" ht="11.25">
      <c r="H391" s="46"/>
    </row>
    <row r="392" s="21" customFormat="1" ht="11.25">
      <c r="H392" s="46"/>
    </row>
    <row r="393" s="21" customFormat="1" ht="11.25">
      <c r="H393" s="46"/>
    </row>
    <row r="394" s="21" customFormat="1" ht="11.25">
      <c r="H394" s="46"/>
    </row>
    <row r="395" s="21" customFormat="1" ht="11.25">
      <c r="H395" s="46"/>
    </row>
    <row r="396" s="21" customFormat="1" ht="11.25">
      <c r="H396" s="46"/>
    </row>
    <row r="397" s="21" customFormat="1" ht="11.25">
      <c r="H397" s="46"/>
    </row>
    <row r="398" s="21" customFormat="1" ht="11.25">
      <c r="H398" s="46"/>
    </row>
    <row r="399" s="21" customFormat="1" ht="11.25">
      <c r="H399" s="46"/>
    </row>
    <row r="400" s="21" customFormat="1" ht="11.25">
      <c r="H400" s="46"/>
    </row>
    <row r="401" s="21" customFormat="1" ht="11.25">
      <c r="H401" s="46"/>
    </row>
    <row r="402" s="21" customFormat="1" ht="11.25">
      <c r="H402" s="46"/>
    </row>
    <row r="403" s="21" customFormat="1" ht="11.25">
      <c r="H403" s="46"/>
    </row>
    <row r="404" s="21" customFormat="1" ht="11.25">
      <c r="H404" s="46"/>
    </row>
    <row r="405" s="21" customFormat="1" ht="11.25">
      <c r="H405" s="46"/>
    </row>
    <row r="406" s="21" customFormat="1" ht="11.25">
      <c r="H406" s="46"/>
    </row>
    <row r="407" s="21" customFormat="1" ht="11.25">
      <c r="H407" s="46"/>
    </row>
    <row r="408" s="21" customFormat="1" ht="11.25">
      <c r="H408" s="46"/>
    </row>
    <row r="409" s="21" customFormat="1" ht="11.25">
      <c r="H409" s="46"/>
    </row>
    <row r="410" s="21" customFormat="1" ht="11.25">
      <c r="H410" s="46"/>
    </row>
    <row r="411" s="21" customFormat="1" ht="11.25">
      <c r="H411" s="46"/>
    </row>
    <row r="412" s="21" customFormat="1" ht="11.25">
      <c r="H412" s="46"/>
    </row>
    <row r="413" s="21" customFormat="1" ht="11.25">
      <c r="H413" s="46"/>
    </row>
    <row r="414" s="21" customFormat="1" ht="11.25">
      <c r="H414" s="46"/>
    </row>
    <row r="415" s="21" customFormat="1" ht="11.25">
      <c r="H415" s="46"/>
    </row>
    <row r="416" s="21" customFormat="1" ht="11.25">
      <c r="H416" s="46"/>
    </row>
    <row r="417" s="21" customFormat="1" ht="11.25">
      <c r="H417" s="46"/>
    </row>
    <row r="418" s="21" customFormat="1" ht="11.25">
      <c r="H418" s="46"/>
    </row>
    <row r="419" s="21" customFormat="1" ht="11.25">
      <c r="H419" s="46"/>
    </row>
    <row r="420" s="21" customFormat="1" ht="11.25">
      <c r="H420" s="46"/>
    </row>
    <row r="421" s="21" customFormat="1" ht="11.25">
      <c r="H421" s="46"/>
    </row>
    <row r="422" s="21" customFormat="1" ht="11.25">
      <c r="H422" s="46"/>
    </row>
    <row r="423" s="21" customFormat="1" ht="11.25">
      <c r="H423" s="46"/>
    </row>
    <row r="424" s="21" customFormat="1" ht="11.25">
      <c r="H424" s="46"/>
    </row>
    <row r="425" s="21" customFormat="1" ht="11.25">
      <c r="H425" s="46"/>
    </row>
    <row r="426" s="21" customFormat="1" ht="11.25">
      <c r="H426" s="46"/>
    </row>
    <row r="427" s="21" customFormat="1" ht="11.25">
      <c r="H427" s="46"/>
    </row>
    <row r="428" s="21" customFormat="1" ht="11.25">
      <c r="H428" s="46"/>
    </row>
    <row r="429" s="21" customFormat="1" ht="11.25">
      <c r="H429" s="46"/>
    </row>
    <row r="430" s="21" customFormat="1" ht="11.25">
      <c r="H430" s="46"/>
    </row>
    <row r="431" s="21" customFormat="1" ht="11.25">
      <c r="H431" s="46"/>
    </row>
    <row r="432" s="21" customFormat="1" ht="11.25">
      <c r="H432" s="46"/>
    </row>
    <row r="433" s="21" customFormat="1" ht="11.25">
      <c r="H433" s="46"/>
    </row>
    <row r="434" s="21" customFormat="1" ht="11.25">
      <c r="H434" s="46"/>
    </row>
    <row r="435" s="21" customFormat="1" ht="11.25">
      <c r="H435" s="46"/>
    </row>
    <row r="436" s="21" customFormat="1" ht="11.25">
      <c r="H436" s="46"/>
    </row>
    <row r="437" s="21" customFormat="1" ht="11.25">
      <c r="H437" s="46"/>
    </row>
    <row r="438" s="21" customFormat="1" ht="11.25">
      <c r="H438" s="46"/>
    </row>
    <row r="439" s="21" customFormat="1" ht="11.25">
      <c r="H439" s="46"/>
    </row>
    <row r="440" s="21" customFormat="1" ht="11.25">
      <c r="H440" s="46"/>
    </row>
    <row r="441" s="21" customFormat="1" ht="11.25">
      <c r="H441" s="46"/>
    </row>
    <row r="442" s="21" customFormat="1" ht="11.25">
      <c r="H442" s="46"/>
    </row>
    <row r="443" s="21" customFormat="1" ht="11.25">
      <c r="H443" s="46"/>
    </row>
    <row r="444" s="21" customFormat="1" ht="11.25">
      <c r="H444" s="46"/>
    </row>
    <row r="445" s="21" customFormat="1" ht="11.25">
      <c r="H445" s="46"/>
    </row>
    <row r="446" s="21" customFormat="1" ht="11.25">
      <c r="H446" s="46"/>
    </row>
    <row r="447" s="21" customFormat="1" ht="11.25">
      <c r="H447" s="46"/>
    </row>
    <row r="448" s="21" customFormat="1" ht="11.25">
      <c r="H448" s="46"/>
    </row>
    <row r="449" s="21" customFormat="1" ht="11.25">
      <c r="H449" s="46"/>
    </row>
    <row r="450" s="21" customFormat="1" ht="11.25">
      <c r="H450" s="46"/>
    </row>
    <row r="451" s="21" customFormat="1" ht="11.25">
      <c r="H451" s="46"/>
    </row>
    <row r="452" s="21" customFormat="1" ht="11.25">
      <c r="H452" s="46"/>
    </row>
    <row r="453" s="21" customFormat="1" ht="11.25">
      <c r="H453" s="46"/>
    </row>
    <row r="454" s="21" customFormat="1" ht="11.25">
      <c r="H454" s="46"/>
    </row>
    <row r="455" s="21" customFormat="1" ht="11.25">
      <c r="H455" s="46"/>
    </row>
    <row r="456" s="21" customFormat="1" ht="11.25">
      <c r="H456" s="46"/>
    </row>
    <row r="457" s="21" customFormat="1" ht="11.25">
      <c r="H457" s="46"/>
    </row>
    <row r="458" s="21" customFormat="1" ht="11.25">
      <c r="H458" s="46"/>
    </row>
    <row r="459" s="21" customFormat="1" ht="11.25">
      <c r="H459" s="46"/>
    </row>
    <row r="460" s="21" customFormat="1" ht="11.25">
      <c r="H460" s="46"/>
    </row>
    <row r="461" s="21" customFormat="1" ht="11.25">
      <c r="H461" s="46"/>
    </row>
    <row r="462" s="21" customFormat="1" ht="11.25">
      <c r="H462" s="46"/>
    </row>
    <row r="463" s="21" customFormat="1" ht="11.25">
      <c r="H463" s="46"/>
    </row>
    <row r="464" s="21" customFormat="1" ht="11.25">
      <c r="H464" s="46"/>
    </row>
    <row r="465" s="21" customFormat="1" ht="11.25">
      <c r="H465" s="46"/>
    </row>
    <row r="466" s="21" customFormat="1" ht="11.25">
      <c r="H466" s="46"/>
    </row>
    <row r="467" s="21" customFormat="1" ht="11.25">
      <c r="H467" s="46"/>
    </row>
    <row r="468" s="21" customFormat="1" ht="11.25">
      <c r="H468" s="46"/>
    </row>
    <row r="469" s="21" customFormat="1" ht="11.25">
      <c r="H469" s="46"/>
    </row>
    <row r="470" s="21" customFormat="1" ht="11.25">
      <c r="H470" s="46"/>
    </row>
    <row r="471" s="21" customFormat="1" ht="11.25">
      <c r="H471" s="46"/>
    </row>
    <row r="472" s="21" customFormat="1" ht="11.25">
      <c r="H472" s="46"/>
    </row>
    <row r="473" s="21" customFormat="1" ht="11.25">
      <c r="H473" s="46"/>
    </row>
    <row r="474" s="21" customFormat="1" ht="11.25">
      <c r="H474" s="46"/>
    </row>
    <row r="475" s="21" customFormat="1" ht="11.25">
      <c r="H475" s="46"/>
    </row>
    <row r="476" s="21" customFormat="1" ht="11.25">
      <c r="H476" s="46"/>
    </row>
    <row r="477" s="21" customFormat="1" ht="11.25">
      <c r="H477" s="46"/>
    </row>
    <row r="478" s="21" customFormat="1" ht="11.25">
      <c r="H478" s="46"/>
    </row>
    <row r="479" s="21" customFormat="1" ht="11.25">
      <c r="H479" s="46"/>
    </row>
    <row r="480" s="21" customFormat="1" ht="11.25">
      <c r="H480" s="46"/>
    </row>
    <row r="481" s="21" customFormat="1" ht="11.25">
      <c r="H481" s="46"/>
    </row>
    <row r="482" s="21" customFormat="1" ht="11.25">
      <c r="H482" s="46"/>
    </row>
    <row r="483" s="21" customFormat="1" ht="11.25">
      <c r="H483" s="46"/>
    </row>
    <row r="484" s="21" customFormat="1" ht="11.25">
      <c r="H484" s="46"/>
    </row>
    <row r="485" s="21" customFormat="1" ht="11.25">
      <c r="H485" s="46"/>
    </row>
    <row r="486" s="21" customFormat="1" ht="11.25">
      <c r="H486" s="46"/>
    </row>
    <row r="487" s="21" customFormat="1" ht="11.25">
      <c r="H487" s="46"/>
    </row>
    <row r="488" s="21" customFormat="1" ht="11.25">
      <c r="H488" s="46"/>
    </row>
    <row r="489" s="21" customFormat="1" ht="11.25">
      <c r="H489" s="46"/>
    </row>
    <row r="490" s="21" customFormat="1" ht="11.25">
      <c r="H490" s="46"/>
    </row>
    <row r="491" s="21" customFormat="1" ht="11.25">
      <c r="H491" s="46"/>
    </row>
    <row r="492" s="21" customFormat="1" ht="11.25">
      <c r="H492" s="46"/>
    </row>
    <row r="493" s="21" customFormat="1" ht="11.25">
      <c r="H493" s="46"/>
    </row>
    <row r="494" s="21" customFormat="1" ht="11.25">
      <c r="H494" s="46"/>
    </row>
    <row r="495" s="21" customFormat="1" ht="11.25">
      <c r="H495" s="46"/>
    </row>
    <row r="496" s="21" customFormat="1" ht="11.25">
      <c r="H496" s="46"/>
    </row>
    <row r="497" s="21" customFormat="1" ht="11.25">
      <c r="H497" s="46"/>
    </row>
    <row r="498" s="21" customFormat="1" ht="11.25">
      <c r="H498" s="46"/>
    </row>
    <row r="499" s="21" customFormat="1" ht="11.25">
      <c r="H499" s="46"/>
    </row>
    <row r="500" s="21" customFormat="1" ht="11.25">
      <c r="H500" s="46"/>
    </row>
    <row r="501" s="21" customFormat="1" ht="11.25">
      <c r="H501" s="46"/>
    </row>
    <row r="502" s="21" customFormat="1" ht="11.25">
      <c r="H502" s="46"/>
    </row>
    <row r="503" s="21" customFormat="1" ht="11.25">
      <c r="H503" s="46"/>
    </row>
    <row r="504" s="21" customFormat="1" ht="11.25">
      <c r="H504" s="46"/>
    </row>
    <row r="505" s="21" customFormat="1" ht="11.25">
      <c r="H505" s="46"/>
    </row>
    <row r="506" s="21" customFormat="1" ht="11.25">
      <c r="H506" s="46"/>
    </row>
    <row r="507" s="21" customFormat="1" ht="11.25">
      <c r="H507" s="46"/>
    </row>
    <row r="508" s="21" customFormat="1" ht="11.25">
      <c r="H508" s="46"/>
    </row>
    <row r="509" s="21" customFormat="1" ht="11.25">
      <c r="H509" s="46"/>
    </row>
    <row r="510" s="21" customFormat="1" ht="11.25">
      <c r="H510" s="46"/>
    </row>
    <row r="511" s="21" customFormat="1" ht="11.25">
      <c r="H511" s="46"/>
    </row>
    <row r="512" s="21" customFormat="1" ht="11.25">
      <c r="H512" s="46"/>
    </row>
    <row r="513" s="21" customFormat="1" ht="11.25">
      <c r="H513" s="46"/>
    </row>
    <row r="514" s="21" customFormat="1" ht="11.25">
      <c r="H514" s="46"/>
    </row>
    <row r="515" s="21" customFormat="1" ht="11.25">
      <c r="H515" s="46"/>
    </row>
    <row r="516" s="21" customFormat="1" ht="11.25">
      <c r="H516" s="46"/>
    </row>
    <row r="517" s="21" customFormat="1" ht="11.25">
      <c r="H517" s="46"/>
    </row>
    <row r="518" s="21" customFormat="1" ht="11.25">
      <c r="H518" s="46"/>
    </row>
    <row r="519" s="21" customFormat="1" ht="11.25">
      <c r="H519" s="46"/>
    </row>
    <row r="520" s="21" customFormat="1" ht="11.25">
      <c r="H520" s="46"/>
    </row>
    <row r="521" s="21" customFormat="1" ht="11.25">
      <c r="H521" s="46"/>
    </row>
    <row r="522" s="21" customFormat="1" ht="11.25">
      <c r="H522" s="46"/>
    </row>
    <row r="523" s="21" customFormat="1" ht="11.25">
      <c r="H523" s="46"/>
    </row>
    <row r="524" s="21" customFormat="1" ht="11.25">
      <c r="H524" s="46"/>
    </row>
    <row r="525" s="21" customFormat="1" ht="11.25">
      <c r="H525" s="46"/>
    </row>
    <row r="526" s="21" customFormat="1" ht="11.25">
      <c r="H526" s="46"/>
    </row>
    <row r="527" s="21" customFormat="1" ht="11.25">
      <c r="H527" s="46"/>
    </row>
    <row r="528" s="21" customFormat="1" ht="11.25">
      <c r="H528" s="46"/>
    </row>
    <row r="529" s="21" customFormat="1" ht="11.25">
      <c r="H529" s="46"/>
    </row>
    <row r="530" s="21" customFormat="1" ht="11.25">
      <c r="H530" s="46"/>
    </row>
    <row r="531" s="21" customFormat="1" ht="11.25">
      <c r="H531" s="46"/>
    </row>
    <row r="532" s="21" customFormat="1" ht="11.25">
      <c r="H532" s="46"/>
    </row>
    <row r="533" s="21" customFormat="1" ht="11.25">
      <c r="H533" s="46"/>
    </row>
    <row r="534" s="21" customFormat="1" ht="11.25">
      <c r="H534" s="46"/>
    </row>
    <row r="535" s="21" customFormat="1" ht="11.25">
      <c r="H535" s="46"/>
    </row>
    <row r="536" s="21" customFormat="1" ht="11.25">
      <c r="H536" s="46"/>
    </row>
    <row r="537" s="21" customFormat="1" ht="11.25">
      <c r="H537" s="46"/>
    </row>
    <row r="538" s="21" customFormat="1" ht="11.25">
      <c r="H538" s="46"/>
    </row>
    <row r="539" s="21" customFormat="1" ht="11.25">
      <c r="H539" s="46"/>
    </row>
    <row r="540" s="21" customFormat="1" ht="11.25">
      <c r="H540" s="46"/>
    </row>
    <row r="541" s="21" customFormat="1" ht="11.25">
      <c r="H541" s="46"/>
    </row>
    <row r="542" s="21" customFormat="1" ht="11.25">
      <c r="H542" s="46"/>
    </row>
    <row r="543" s="21" customFormat="1" ht="11.25">
      <c r="H543" s="46"/>
    </row>
    <row r="544" s="21" customFormat="1" ht="11.25">
      <c r="H544" s="46"/>
    </row>
    <row r="545" s="21" customFormat="1" ht="11.25">
      <c r="H545" s="46"/>
    </row>
    <row r="546" s="21" customFormat="1" ht="11.25">
      <c r="H546" s="46"/>
    </row>
    <row r="547" s="21" customFormat="1" ht="11.25">
      <c r="H547" s="46"/>
    </row>
    <row r="548" s="21" customFormat="1" ht="11.25">
      <c r="H548" s="46"/>
    </row>
    <row r="549" s="21" customFormat="1" ht="11.25">
      <c r="H549" s="46"/>
    </row>
    <row r="550" s="21" customFormat="1" ht="11.25">
      <c r="H550" s="46"/>
    </row>
    <row r="551" s="21" customFormat="1" ht="11.25">
      <c r="H551" s="46"/>
    </row>
    <row r="552" s="21" customFormat="1" ht="11.25">
      <c r="H552" s="46"/>
    </row>
    <row r="553" s="21" customFormat="1" ht="11.25">
      <c r="H553" s="46"/>
    </row>
    <row r="554" s="21" customFormat="1" ht="11.25">
      <c r="H554" s="46"/>
    </row>
    <row r="555" s="21" customFormat="1" ht="11.25">
      <c r="H555" s="46"/>
    </row>
    <row r="556" s="21" customFormat="1" ht="11.25">
      <c r="H556" s="46"/>
    </row>
    <row r="557" s="21" customFormat="1" ht="11.25">
      <c r="H557" s="46"/>
    </row>
    <row r="558" s="21" customFormat="1" ht="11.25">
      <c r="H558" s="46"/>
    </row>
    <row r="559" s="21" customFormat="1" ht="11.25">
      <c r="H559" s="46"/>
    </row>
    <row r="560" s="21" customFormat="1" ht="11.25">
      <c r="H560" s="46"/>
    </row>
  </sheetData>
  <sheetProtection password="CF7A" sheet="1" objects="1" scenarios="1"/>
  <mergeCells count="5">
    <mergeCell ref="B6:H6"/>
    <mergeCell ref="B7:H7"/>
    <mergeCell ref="B100:G100"/>
    <mergeCell ref="B98:H98"/>
    <mergeCell ref="B96:G96"/>
  </mergeCells>
  <printOptions horizontalCentered="1"/>
  <pageMargins left="0.6" right="0.6" top="0.8" bottom="0.6" header="0.2" footer="0.2"/>
  <pageSetup fitToHeight="1" fitToWidth="1" horizontalDpi="600" verticalDpi="600" orientation="portrait" paperSize="9" scale="83"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X73"/>
  <sheetViews>
    <sheetView showGridLines="0"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10.28125" style="1" customWidth="1"/>
    <col min="6" max="7" width="12.421875" style="1" customWidth="1"/>
    <col min="8" max="8" width="12.7109375" style="1" customWidth="1"/>
    <col min="9" max="9" width="12.57421875" style="1" customWidth="1"/>
    <col min="10" max="10" width="1.57421875" style="1" customWidth="1"/>
    <col min="11" max="12" width="11.57421875" style="1" customWidth="1"/>
    <col min="13" max="13" width="0.85546875" style="1" customWidth="1"/>
    <col min="14" max="14" width="11.57421875" style="1" customWidth="1"/>
    <col min="15" max="15" width="0.85546875" style="1" customWidth="1"/>
    <col min="16" max="16" width="11.421875" style="1" customWidth="1"/>
    <col min="17" max="17" width="4.7109375" style="1" customWidth="1"/>
    <col min="18" max="21" width="9.140625" style="1" customWidth="1"/>
    <col min="22" max="22" width="10.28125" style="1" bestFit="1" customWidth="1"/>
    <col min="23" max="16384" width="9.140625" style="1" customWidth="1"/>
  </cols>
  <sheetData>
    <row r="1" ht="12.75"/>
    <row r="2" ht="12.75"/>
    <row r="3" ht="12.75"/>
    <row r="4" ht="12.75"/>
    <row r="5" ht="3.75" customHeight="1"/>
    <row r="6" s="2" customFormat="1" ht="15">
      <c r="A6" s="193" t="s">
        <v>156</v>
      </c>
    </row>
    <row r="7" spans="1:16" s="3" customFormat="1" ht="12.75">
      <c r="A7" s="162" t="s">
        <v>273</v>
      </c>
      <c r="B7"/>
      <c r="C7"/>
      <c r="D7"/>
      <c r="E7"/>
      <c r="F7"/>
      <c r="G7"/>
      <c r="H7"/>
      <c r="I7"/>
      <c r="J7"/>
      <c r="K7"/>
      <c r="L7"/>
      <c r="M7"/>
      <c r="N7"/>
      <c r="O7"/>
      <c r="P7"/>
    </row>
    <row r="8" s="4" customFormat="1" ht="3.75" customHeight="1"/>
    <row r="9" spans="14:16" s="4" customFormat="1" ht="13.5" customHeight="1">
      <c r="N9" s="4" t="s">
        <v>56</v>
      </c>
      <c r="P9" s="4" t="s">
        <v>105</v>
      </c>
    </row>
    <row r="10" spans="6:16" s="4" customFormat="1" ht="13.5" thickBot="1">
      <c r="F10" s="214" t="s">
        <v>254</v>
      </c>
      <c r="G10" s="214"/>
      <c r="H10" s="214"/>
      <c r="I10" s="214"/>
      <c r="J10" s="214"/>
      <c r="K10" s="214"/>
      <c r="L10" s="214"/>
      <c r="M10" s="163"/>
      <c r="N10" s="164" t="s">
        <v>224</v>
      </c>
      <c r="P10" s="164" t="s">
        <v>215</v>
      </c>
    </row>
    <row r="11" s="4" customFormat="1" ht="12.75">
      <c r="H11" s="4" t="s">
        <v>157</v>
      </c>
    </row>
    <row r="12" spans="6:11" s="4" customFormat="1" ht="12.75">
      <c r="F12" s="4" t="s">
        <v>124</v>
      </c>
      <c r="H12" s="5" t="s">
        <v>123</v>
      </c>
      <c r="I12" s="5" t="s">
        <v>123</v>
      </c>
      <c r="K12" s="4" t="s">
        <v>126</v>
      </c>
    </row>
    <row r="13" spans="6:12" s="4" customFormat="1" ht="12.75">
      <c r="F13" s="4" t="s">
        <v>125</v>
      </c>
      <c r="G13" s="4" t="s">
        <v>202</v>
      </c>
      <c r="H13" s="5" t="s">
        <v>85</v>
      </c>
      <c r="I13" s="4" t="s">
        <v>85</v>
      </c>
      <c r="K13" s="4" t="s">
        <v>127</v>
      </c>
      <c r="L13" s="4" t="s">
        <v>105</v>
      </c>
    </row>
    <row r="14" spans="6:16" s="4" customFormat="1" ht="12.75">
      <c r="F14" s="4" t="s">
        <v>88</v>
      </c>
      <c r="G14" s="4" t="s">
        <v>88</v>
      </c>
      <c r="H14" s="4" t="s">
        <v>88</v>
      </c>
      <c r="I14" s="4" t="s">
        <v>88</v>
      </c>
      <c r="K14" s="4" t="s">
        <v>88</v>
      </c>
      <c r="L14" s="4" t="s">
        <v>88</v>
      </c>
      <c r="N14" s="4" t="s">
        <v>88</v>
      </c>
      <c r="P14" s="6" t="s">
        <v>88</v>
      </c>
    </row>
    <row r="15" s="4" customFormat="1" ht="6" customHeight="1"/>
    <row r="16" ht="3.75" customHeight="1"/>
    <row r="17" spans="1:16" ht="12.75">
      <c r="A17" s="1" t="s">
        <v>35</v>
      </c>
      <c r="F17" s="15">
        <v>1940532</v>
      </c>
      <c r="G17" s="15">
        <v>736479</v>
      </c>
      <c r="H17" s="15">
        <v>409214</v>
      </c>
      <c r="I17" s="15">
        <v>25258</v>
      </c>
      <c r="J17" s="15"/>
      <c r="K17" s="15">
        <v>-2259749</v>
      </c>
      <c r="L17" s="15">
        <f>SUM(F17:K17)</f>
        <v>851734</v>
      </c>
      <c r="M17" s="15"/>
      <c r="N17" s="15">
        <v>279844</v>
      </c>
      <c r="O17" s="15"/>
      <c r="P17" s="15">
        <f>L17+N17</f>
        <v>1131578</v>
      </c>
    </row>
    <row r="18" spans="6:16" ht="1.5" customHeight="1">
      <c r="F18" s="15"/>
      <c r="G18" s="15"/>
      <c r="H18" s="15"/>
      <c r="I18" s="15"/>
      <c r="J18" s="15"/>
      <c r="K18" s="15"/>
      <c r="L18" s="15"/>
      <c r="M18" s="15"/>
      <c r="N18" s="15"/>
      <c r="O18" s="15"/>
      <c r="P18" s="15"/>
    </row>
    <row r="19" ht="5.25" customHeight="1"/>
    <row r="20" spans="6:16" ht="3.75" customHeight="1">
      <c r="F20" s="7"/>
      <c r="G20" s="8"/>
      <c r="H20" s="8"/>
      <c r="I20" s="8"/>
      <c r="J20" s="8"/>
      <c r="K20" s="8"/>
      <c r="L20" s="8"/>
      <c r="M20" s="8"/>
      <c r="N20" s="8"/>
      <c r="O20" s="8"/>
      <c r="P20" s="9"/>
    </row>
    <row r="21" spans="6:16" ht="3.75" customHeight="1">
      <c r="F21" s="14"/>
      <c r="G21" s="15"/>
      <c r="H21" s="15"/>
      <c r="I21" s="15"/>
      <c r="J21" s="15"/>
      <c r="K21" s="15"/>
      <c r="L21" s="15"/>
      <c r="M21" s="15"/>
      <c r="N21" s="15"/>
      <c r="O21" s="15"/>
      <c r="P21" s="16"/>
    </row>
    <row r="22" spans="2:16" ht="12.75">
      <c r="B22" s="13" t="s">
        <v>130</v>
      </c>
      <c r="C22" s="13"/>
      <c r="F22" s="14"/>
      <c r="G22" s="15"/>
      <c r="H22" s="15"/>
      <c r="I22" s="15"/>
      <c r="J22" s="15"/>
      <c r="K22" s="15"/>
      <c r="L22" s="15"/>
      <c r="M22" s="15"/>
      <c r="N22" s="15"/>
      <c r="O22" s="15"/>
      <c r="P22" s="16"/>
    </row>
    <row r="23" spans="2:16" ht="12.75">
      <c r="B23" s="13"/>
      <c r="C23" s="13" t="s">
        <v>131</v>
      </c>
      <c r="F23" s="14"/>
      <c r="G23" s="15"/>
      <c r="H23" s="15"/>
      <c r="I23" s="15"/>
      <c r="J23" s="15"/>
      <c r="K23" s="15"/>
      <c r="L23" s="15"/>
      <c r="M23" s="15"/>
      <c r="N23" s="15"/>
      <c r="O23" s="15"/>
      <c r="P23" s="16"/>
    </row>
    <row r="24" spans="2:16" ht="12.75">
      <c r="B24" s="13"/>
      <c r="C24" s="13" t="s">
        <v>132</v>
      </c>
      <c r="F24" s="14"/>
      <c r="G24" s="15"/>
      <c r="H24" s="15"/>
      <c r="I24" s="15"/>
      <c r="J24" s="15"/>
      <c r="K24" s="15"/>
      <c r="L24" s="15"/>
      <c r="M24" s="15"/>
      <c r="N24" s="15"/>
      <c r="O24" s="15"/>
      <c r="P24" s="16"/>
    </row>
    <row r="25" spans="2:16" ht="12.75">
      <c r="B25" s="13"/>
      <c r="C25" s="13" t="s">
        <v>133</v>
      </c>
      <c r="F25" s="14">
        <v>0</v>
      </c>
      <c r="G25" s="15">
        <v>0</v>
      </c>
      <c r="H25" s="15">
        <v>-3365</v>
      </c>
      <c r="I25" s="15">
        <v>0</v>
      </c>
      <c r="J25" s="15"/>
      <c r="K25" s="15">
        <v>0</v>
      </c>
      <c r="L25" s="15">
        <f>SUM(F25:K25)</f>
        <v>-3365</v>
      </c>
      <c r="M25" s="15"/>
      <c r="N25" s="15">
        <v>935</v>
      </c>
      <c r="O25" s="15"/>
      <c r="P25" s="16">
        <f>L25+N25</f>
        <v>-2430</v>
      </c>
    </row>
    <row r="26" spans="2:16" ht="12.75">
      <c r="B26" s="13" t="s">
        <v>36</v>
      </c>
      <c r="C26" s="13"/>
      <c r="F26" s="14">
        <v>0</v>
      </c>
      <c r="G26" s="15">
        <v>0</v>
      </c>
      <c r="H26" s="15">
        <v>682</v>
      </c>
      <c r="I26" s="15">
        <v>0</v>
      </c>
      <c r="J26" s="15"/>
      <c r="K26" s="15">
        <v>0</v>
      </c>
      <c r="L26" s="15">
        <f>SUM(F26:K26)</f>
        <v>682</v>
      </c>
      <c r="M26" s="15"/>
      <c r="N26" s="15">
        <v>0</v>
      </c>
      <c r="O26" s="15"/>
      <c r="P26" s="16">
        <f>L26+N26</f>
        <v>682</v>
      </c>
    </row>
    <row r="27" spans="2:16" ht="3.75" customHeight="1">
      <c r="B27" s="13"/>
      <c r="C27" s="13"/>
      <c r="F27" s="10"/>
      <c r="G27" s="11"/>
      <c r="H27" s="11"/>
      <c r="I27" s="11"/>
      <c r="J27" s="11"/>
      <c r="K27" s="11"/>
      <c r="L27" s="11"/>
      <c r="M27" s="11"/>
      <c r="N27" s="11"/>
      <c r="O27" s="11"/>
      <c r="P27" s="12"/>
    </row>
    <row r="28" spans="2:3" ht="3.75" customHeight="1">
      <c r="B28" s="13"/>
      <c r="C28" s="13"/>
    </row>
    <row r="29" spans="1:3" ht="12.75">
      <c r="A29" s="1" t="s">
        <v>212</v>
      </c>
      <c r="C29" s="13"/>
    </row>
    <row r="30" spans="2:16" ht="12.75">
      <c r="B30" s="13" t="s">
        <v>213</v>
      </c>
      <c r="C30" s="13"/>
      <c r="F30" s="1">
        <f>SUM(F22:F26)</f>
        <v>0</v>
      </c>
      <c r="G30" s="1">
        <f>SUM(G22:G26)</f>
        <v>0</v>
      </c>
      <c r="H30" s="1">
        <f>SUM(H20:H26)</f>
        <v>-2683</v>
      </c>
      <c r="I30" s="1">
        <f>SUM(I20:I26)</f>
        <v>0</v>
      </c>
      <c r="K30" s="1">
        <f>SUM(K22:K26)</f>
        <v>0</v>
      </c>
      <c r="L30" s="1">
        <f>SUM(L22:L26)</f>
        <v>-2683</v>
      </c>
      <c r="N30" s="1">
        <f>SUM(N22:N26)</f>
        <v>935</v>
      </c>
      <c r="P30" s="1">
        <f>L30+N30</f>
        <v>-1748</v>
      </c>
    </row>
    <row r="31" spans="1:16" ht="12.75">
      <c r="A31" s="1" t="s">
        <v>310</v>
      </c>
      <c r="B31" s="13"/>
      <c r="C31" s="13"/>
      <c r="F31" s="1">
        <v>0</v>
      </c>
      <c r="G31" s="1">
        <v>0</v>
      </c>
      <c r="H31" s="1">
        <v>0</v>
      </c>
      <c r="I31" s="1">
        <v>0</v>
      </c>
      <c r="K31" s="1">
        <v>0</v>
      </c>
      <c r="L31" s="1">
        <f>SUM(F31:K31)</f>
        <v>0</v>
      </c>
      <c r="N31" s="1">
        <v>-319</v>
      </c>
      <c r="P31" s="1">
        <f>L31+N31</f>
        <v>-319</v>
      </c>
    </row>
    <row r="32" spans="1:16" ht="12.75">
      <c r="A32" s="1" t="s">
        <v>306</v>
      </c>
      <c r="B32" s="13"/>
      <c r="C32" s="13"/>
      <c r="F32" s="1">
        <v>0</v>
      </c>
      <c r="G32" s="1">
        <v>0</v>
      </c>
      <c r="H32" s="1">
        <v>0</v>
      </c>
      <c r="I32" s="1">
        <v>0</v>
      </c>
      <c r="K32" s="1">
        <v>0</v>
      </c>
      <c r="L32" s="1">
        <f>SUM(F32:K32)</f>
        <v>0</v>
      </c>
      <c r="N32" s="1">
        <v>-3140</v>
      </c>
      <c r="P32" s="1">
        <f>L32+N32</f>
        <v>-3140</v>
      </c>
    </row>
    <row r="33" spans="1:16" ht="12.75" customHeight="1">
      <c r="A33" s="1" t="s">
        <v>311</v>
      </c>
      <c r="F33" s="1">
        <v>0</v>
      </c>
      <c r="G33" s="1">
        <v>0</v>
      </c>
      <c r="H33" s="1">
        <v>0</v>
      </c>
      <c r="I33" s="1">
        <v>0</v>
      </c>
      <c r="K33" s="1">
        <f>+Income!J56</f>
        <v>-31393</v>
      </c>
      <c r="L33" s="1">
        <f>SUM(F33:K33)</f>
        <v>-31393</v>
      </c>
      <c r="N33" s="1">
        <v>5925</v>
      </c>
      <c r="P33" s="1">
        <f>L33+N33</f>
        <v>-25468</v>
      </c>
    </row>
    <row r="34" ht="3.75" customHeight="1"/>
    <row r="35" spans="6:16" ht="3.75" customHeight="1">
      <c r="F35" s="8"/>
      <c r="G35" s="8"/>
      <c r="H35" s="8"/>
      <c r="I35" s="8"/>
      <c r="J35" s="8"/>
      <c r="K35" s="8"/>
      <c r="L35" s="8"/>
      <c r="M35" s="8"/>
      <c r="N35" s="8"/>
      <c r="O35" s="8"/>
      <c r="P35" s="8"/>
    </row>
    <row r="36" spans="1:16" ht="12.75">
      <c r="A36" s="213" t="s">
        <v>278</v>
      </c>
      <c r="B36" s="213"/>
      <c r="C36" s="213"/>
      <c r="D36" s="213"/>
      <c r="F36" s="15">
        <f>SUM(F30:F34)+F17</f>
        <v>1940532</v>
      </c>
      <c r="G36" s="15">
        <f aca="true" t="shared" si="0" ref="G36:P36">SUM(G30:G34)+G17</f>
        <v>736479</v>
      </c>
      <c r="H36" s="15">
        <f t="shared" si="0"/>
        <v>406531</v>
      </c>
      <c r="I36" s="15">
        <f t="shared" si="0"/>
        <v>25258</v>
      </c>
      <c r="J36" s="15"/>
      <c r="K36" s="15">
        <f t="shared" si="0"/>
        <v>-2291142</v>
      </c>
      <c r="L36" s="15">
        <f t="shared" si="0"/>
        <v>817658</v>
      </c>
      <c r="M36" s="15"/>
      <c r="N36" s="15">
        <f t="shared" si="0"/>
        <v>283245</v>
      </c>
      <c r="O36" s="15"/>
      <c r="P36" s="15">
        <f t="shared" si="0"/>
        <v>1100903</v>
      </c>
    </row>
    <row r="37" spans="6:16" ht="3.75" customHeight="1" thickBot="1">
      <c r="F37" s="17"/>
      <c r="G37" s="17"/>
      <c r="H37" s="17"/>
      <c r="I37" s="17"/>
      <c r="J37" s="17"/>
      <c r="K37" s="17"/>
      <c r="L37" s="17"/>
      <c r="M37" s="17"/>
      <c r="N37" s="17"/>
      <c r="O37" s="17"/>
      <c r="P37" s="17"/>
    </row>
    <row r="38" spans="6:16" ht="3.75" customHeight="1">
      <c r="F38" s="15"/>
      <c r="G38" s="15"/>
      <c r="H38" s="15"/>
      <c r="I38" s="15"/>
      <c r="J38" s="15"/>
      <c r="K38" s="15"/>
      <c r="L38" s="15"/>
      <c r="M38" s="15"/>
      <c r="N38" s="15"/>
      <c r="O38" s="15"/>
      <c r="P38" s="15"/>
    </row>
    <row r="39" spans="6:16" ht="5.25" customHeight="1">
      <c r="F39" s="15"/>
      <c r="G39" s="15"/>
      <c r="H39" s="15"/>
      <c r="I39" s="15"/>
      <c r="J39" s="15"/>
      <c r="K39" s="15"/>
      <c r="L39" s="15"/>
      <c r="M39" s="15"/>
      <c r="N39" s="15"/>
      <c r="O39" s="15"/>
      <c r="P39" s="15"/>
    </row>
    <row r="40" ht="3.75" customHeight="1"/>
    <row r="41" spans="6:16" ht="3.75" customHeight="1">
      <c r="F41" s="15"/>
      <c r="G41" s="15"/>
      <c r="H41" s="15"/>
      <c r="I41" s="15"/>
      <c r="J41" s="15"/>
      <c r="K41" s="15"/>
      <c r="L41" s="15"/>
      <c r="M41" s="15"/>
      <c r="N41" s="15"/>
      <c r="O41" s="15"/>
      <c r="P41" s="15"/>
    </row>
    <row r="42" spans="1:16" ht="12.75">
      <c r="A42" s="1" t="s">
        <v>54</v>
      </c>
      <c r="F42" s="15">
        <v>1940532</v>
      </c>
      <c r="G42" s="15">
        <v>736479</v>
      </c>
      <c r="H42" s="15">
        <v>433300</v>
      </c>
      <c r="I42" s="15">
        <v>25258</v>
      </c>
      <c r="J42" s="15">
        <v>0</v>
      </c>
      <c r="K42" s="15">
        <v>-2268182</v>
      </c>
      <c r="L42" s="15">
        <f>SUM(F42:K42)</f>
        <v>867387</v>
      </c>
      <c r="M42" s="15"/>
      <c r="N42" s="15">
        <v>444622</v>
      </c>
      <c r="O42" s="15" t="e">
        <f>SUM(#REF!)</f>
        <v>#REF!</v>
      </c>
      <c r="P42" s="15">
        <f>SUM(L42:N42)</f>
        <v>1312009</v>
      </c>
    </row>
    <row r="43" spans="1:16" ht="12.75">
      <c r="A43" s="1" t="s">
        <v>264</v>
      </c>
      <c r="F43" s="11">
        <v>0</v>
      </c>
      <c r="G43" s="11">
        <v>0</v>
      </c>
      <c r="H43" s="11">
        <v>0</v>
      </c>
      <c r="I43" s="11">
        <v>0</v>
      </c>
      <c r="J43" s="11"/>
      <c r="K43" s="11">
        <v>116321</v>
      </c>
      <c r="L43" s="11">
        <f>SUM(F43:K43)</f>
        <v>116321</v>
      </c>
      <c r="M43" s="11"/>
      <c r="N43" s="11">
        <v>0</v>
      </c>
      <c r="O43" s="11"/>
      <c r="P43" s="11">
        <f>SUM(L43:N43)</f>
        <v>116321</v>
      </c>
    </row>
    <row r="44" spans="6:16" ht="15" customHeight="1">
      <c r="F44" s="15">
        <f>SUM(F42:F43)</f>
        <v>1940532</v>
      </c>
      <c r="G44" s="15">
        <f aca="true" t="shared" si="1" ref="G44:P44">SUM(G42:G43)</f>
        <v>736479</v>
      </c>
      <c r="H44" s="15">
        <f t="shared" si="1"/>
        <v>433300</v>
      </c>
      <c r="I44" s="15">
        <f t="shared" si="1"/>
        <v>25258</v>
      </c>
      <c r="J44" s="15">
        <f t="shared" si="1"/>
        <v>0</v>
      </c>
      <c r="K44" s="15">
        <f t="shared" si="1"/>
        <v>-2151861</v>
      </c>
      <c r="L44" s="15">
        <f t="shared" si="1"/>
        <v>983708</v>
      </c>
      <c r="M44" s="15">
        <f t="shared" si="1"/>
        <v>0</v>
      </c>
      <c r="N44" s="15">
        <f t="shared" si="1"/>
        <v>444622</v>
      </c>
      <c r="O44" s="15" t="e">
        <f t="shared" si="1"/>
        <v>#REF!</v>
      </c>
      <c r="P44" s="15">
        <f t="shared" si="1"/>
        <v>1428330</v>
      </c>
    </row>
    <row r="45" ht="6" customHeight="1"/>
    <row r="46" ht="3.75" customHeight="1"/>
    <row r="47" spans="6:16" ht="3.75" customHeight="1">
      <c r="F47" s="7"/>
      <c r="G47" s="8"/>
      <c r="H47" s="8"/>
      <c r="I47" s="8"/>
      <c r="J47" s="8"/>
      <c r="K47" s="8"/>
      <c r="L47" s="8"/>
      <c r="M47" s="8"/>
      <c r="N47" s="8"/>
      <c r="O47" s="8"/>
      <c r="P47" s="9"/>
    </row>
    <row r="48" spans="2:16" ht="12.75">
      <c r="B48" s="13" t="s">
        <v>128</v>
      </c>
      <c r="F48" s="14"/>
      <c r="G48" s="15"/>
      <c r="H48" s="15"/>
      <c r="I48" s="15"/>
      <c r="J48" s="15"/>
      <c r="K48" s="15"/>
      <c r="L48" s="15"/>
      <c r="M48" s="15"/>
      <c r="N48" s="15"/>
      <c r="O48" s="15"/>
      <c r="P48" s="16"/>
    </row>
    <row r="49" spans="2:16" ht="12.75">
      <c r="B49" s="13"/>
      <c r="C49" s="13" t="s">
        <v>129</v>
      </c>
      <c r="F49" s="14"/>
      <c r="G49" s="15"/>
      <c r="H49" s="15"/>
      <c r="I49" s="15"/>
      <c r="J49" s="15"/>
      <c r="K49" s="15"/>
      <c r="L49" s="15"/>
      <c r="M49" s="15"/>
      <c r="N49" s="15"/>
      <c r="O49" s="15"/>
      <c r="P49" s="16"/>
    </row>
    <row r="50" spans="2:16" ht="12.75">
      <c r="B50" s="13"/>
      <c r="C50" s="13" t="s">
        <v>77</v>
      </c>
      <c r="F50" s="14">
        <v>0</v>
      </c>
      <c r="G50" s="15">
        <v>0</v>
      </c>
      <c r="H50" s="15">
        <v>-18541</v>
      </c>
      <c r="I50" s="15">
        <v>0</v>
      </c>
      <c r="J50" s="15"/>
      <c r="K50" s="15">
        <v>0</v>
      </c>
      <c r="L50" s="15">
        <f>SUM(F50:K50)</f>
        <v>-18541</v>
      </c>
      <c r="M50" s="15"/>
      <c r="N50" s="15">
        <v>0</v>
      </c>
      <c r="O50" s="15"/>
      <c r="P50" s="16">
        <f>L50+N50</f>
        <v>-18541</v>
      </c>
    </row>
    <row r="51" spans="2:16" ht="12.75">
      <c r="B51" s="13" t="s">
        <v>130</v>
      </c>
      <c r="C51" s="13"/>
      <c r="F51" s="14"/>
      <c r="G51" s="15"/>
      <c r="H51" s="15"/>
      <c r="I51" s="15"/>
      <c r="J51" s="15"/>
      <c r="K51" s="15"/>
      <c r="L51" s="15"/>
      <c r="M51" s="15"/>
      <c r="N51" s="15"/>
      <c r="O51" s="15"/>
      <c r="P51" s="16"/>
    </row>
    <row r="52" spans="3:16" ht="12.75">
      <c r="C52" s="13" t="s">
        <v>131</v>
      </c>
      <c r="F52" s="14"/>
      <c r="G52" s="15"/>
      <c r="H52" s="15"/>
      <c r="I52" s="15"/>
      <c r="J52" s="15"/>
      <c r="K52" s="15"/>
      <c r="L52" s="15"/>
      <c r="M52" s="15"/>
      <c r="N52" s="15"/>
      <c r="O52" s="15"/>
      <c r="P52" s="16"/>
    </row>
    <row r="53" spans="3:16" ht="12.75">
      <c r="C53" s="13" t="s">
        <v>132</v>
      </c>
      <c r="F53" s="14"/>
      <c r="G53" s="15"/>
      <c r="H53" s="15"/>
      <c r="I53" s="15"/>
      <c r="J53" s="15"/>
      <c r="K53" s="15"/>
      <c r="L53" s="15"/>
      <c r="M53" s="15"/>
      <c r="N53" s="15"/>
      <c r="O53" s="15"/>
      <c r="P53" s="16"/>
    </row>
    <row r="54" spans="3:16" ht="12.75">
      <c r="C54" s="13" t="s">
        <v>133</v>
      </c>
      <c r="F54" s="14">
        <v>0</v>
      </c>
      <c r="G54" s="15">
        <v>0</v>
      </c>
      <c r="H54" s="15">
        <v>-4772</v>
      </c>
      <c r="I54" s="15">
        <v>0</v>
      </c>
      <c r="J54" s="15"/>
      <c r="K54" s="15">
        <v>0</v>
      </c>
      <c r="L54" s="15">
        <f>SUM(F54:K54)</f>
        <v>-4772</v>
      </c>
      <c r="M54" s="15"/>
      <c r="N54" s="15">
        <v>-2271</v>
      </c>
      <c r="O54" s="15"/>
      <c r="P54" s="16">
        <f>L54+N54</f>
        <v>-7043</v>
      </c>
    </row>
    <row r="55" spans="6:16" ht="3.75" customHeight="1">
      <c r="F55" s="10"/>
      <c r="G55" s="11"/>
      <c r="H55" s="11"/>
      <c r="I55" s="11"/>
      <c r="J55" s="11"/>
      <c r="K55" s="11"/>
      <c r="L55" s="11"/>
      <c r="M55" s="11"/>
      <c r="N55" s="11"/>
      <c r="O55" s="11"/>
      <c r="P55" s="12"/>
    </row>
    <row r="56" ht="3" customHeight="1"/>
    <row r="57" ht="12.75">
      <c r="A57" s="1" t="s">
        <v>212</v>
      </c>
    </row>
    <row r="58" spans="2:16" ht="12.75">
      <c r="B58" s="13" t="s">
        <v>213</v>
      </c>
      <c r="F58" s="1">
        <f aca="true" t="shared" si="2" ref="F58:K58">SUM(F48:F54)</f>
        <v>0</v>
      </c>
      <c r="G58" s="1">
        <f t="shared" si="2"/>
        <v>0</v>
      </c>
      <c r="H58" s="1">
        <f>SUM(H48:H54)</f>
        <v>-23313</v>
      </c>
      <c r="I58" s="1">
        <f t="shared" si="2"/>
        <v>0</v>
      </c>
      <c r="J58" s="1">
        <f t="shared" si="2"/>
        <v>0</v>
      </c>
      <c r="K58" s="1">
        <f t="shared" si="2"/>
        <v>0</v>
      </c>
      <c r="L58" s="1">
        <f>SUM(L48:L54)</f>
        <v>-23313</v>
      </c>
      <c r="N58" s="1">
        <f>SUM(N48:N54)</f>
        <v>-2271</v>
      </c>
      <c r="P58" s="1">
        <f>L58+N58</f>
        <v>-25584</v>
      </c>
    </row>
    <row r="59" spans="1:16" ht="12.75">
      <c r="A59" s="1" t="s">
        <v>60</v>
      </c>
      <c r="B59" s="13"/>
      <c r="F59" s="1">
        <v>0</v>
      </c>
      <c r="G59" s="1">
        <v>0</v>
      </c>
      <c r="H59" s="1">
        <v>0</v>
      </c>
      <c r="I59" s="1">
        <v>0</v>
      </c>
      <c r="K59" s="1">
        <v>0</v>
      </c>
      <c r="L59" s="15">
        <f>SUM(F59:K59)</f>
        <v>0</v>
      </c>
      <c r="M59" s="15"/>
      <c r="N59" s="1">
        <v>-3792</v>
      </c>
      <c r="P59" s="1">
        <f>L59+N59</f>
        <v>-3792</v>
      </c>
    </row>
    <row r="60" spans="1:13" ht="12.75">
      <c r="A60" s="1" t="s">
        <v>296</v>
      </c>
      <c r="B60" s="13"/>
      <c r="L60" s="15"/>
      <c r="M60" s="15"/>
    </row>
    <row r="61" spans="2:16" ht="12.75">
      <c r="B61" s="13" t="s">
        <v>297</v>
      </c>
      <c r="F61" s="1">
        <v>0</v>
      </c>
      <c r="G61" s="1">
        <v>0</v>
      </c>
      <c r="H61" s="1">
        <v>0</v>
      </c>
      <c r="I61" s="1">
        <v>0</v>
      </c>
      <c r="K61" s="1">
        <v>0</v>
      </c>
      <c r="L61" s="15">
        <f>SUM(F61:K61)</f>
        <v>0</v>
      </c>
      <c r="M61" s="15"/>
      <c r="N61" s="1">
        <v>-1343</v>
      </c>
      <c r="P61" s="1">
        <f>L61+N61</f>
        <v>-1343</v>
      </c>
    </row>
    <row r="62" spans="1:16" ht="12.75">
      <c r="A62" s="1" t="s">
        <v>298</v>
      </c>
      <c r="B62" s="13"/>
      <c r="F62" s="1">
        <v>0</v>
      </c>
      <c r="G62" s="1">
        <v>0</v>
      </c>
      <c r="H62" s="1">
        <v>0</v>
      </c>
      <c r="I62" s="1">
        <v>0</v>
      </c>
      <c r="K62" s="1">
        <v>0</v>
      </c>
      <c r="L62" s="15">
        <f>SUM(F62:K62)</f>
        <v>0</v>
      </c>
      <c r="M62" s="15"/>
      <c r="N62" s="1">
        <v>-2581</v>
      </c>
      <c r="P62" s="1">
        <f>L62+N62</f>
        <v>-2581</v>
      </c>
    </row>
    <row r="63" spans="1:16" ht="12.75">
      <c r="A63" s="1" t="s">
        <v>271</v>
      </c>
      <c r="F63" s="1">
        <v>0</v>
      </c>
      <c r="G63" s="1">
        <v>0</v>
      </c>
      <c r="H63" s="1">
        <v>0</v>
      </c>
      <c r="I63" s="1">
        <v>0</v>
      </c>
      <c r="K63" s="1">
        <f>+Income!L56</f>
        <v>6991</v>
      </c>
      <c r="L63" s="15">
        <f>SUM(F63:K63)</f>
        <v>6991</v>
      </c>
      <c r="M63" s="15"/>
      <c r="N63" s="1">
        <v>-1451</v>
      </c>
      <c r="P63" s="1">
        <f>L63+N63</f>
        <v>5540</v>
      </c>
    </row>
    <row r="64" ht="3.75" customHeight="1"/>
    <row r="65" spans="6:16" ht="3.75" customHeight="1">
      <c r="F65" s="8"/>
      <c r="G65" s="8"/>
      <c r="H65" s="8"/>
      <c r="I65" s="8"/>
      <c r="J65" s="8"/>
      <c r="K65" s="8"/>
      <c r="L65" s="8"/>
      <c r="M65" s="8"/>
      <c r="N65" s="8"/>
      <c r="O65" s="8"/>
      <c r="P65" s="8"/>
    </row>
    <row r="66" spans="1:24" ht="12.75">
      <c r="A66" s="1" t="s">
        <v>279</v>
      </c>
      <c r="F66" s="15">
        <f>F44+F58+F63</f>
        <v>1940532</v>
      </c>
      <c r="G66" s="15">
        <f>G44+G58+G63</f>
        <v>736479</v>
      </c>
      <c r="H66" s="15">
        <f>H44+H58+H63</f>
        <v>409987</v>
      </c>
      <c r="I66" s="15">
        <f>I44+I58+I63</f>
        <v>25258</v>
      </c>
      <c r="J66" s="15"/>
      <c r="K66" s="15">
        <f>K44+K58+K63</f>
        <v>-2144870</v>
      </c>
      <c r="L66" s="15">
        <f>L44+L58+L63+L59</f>
        <v>967386</v>
      </c>
      <c r="M66" s="15"/>
      <c r="N66" s="15">
        <f>N42+N58+N63+N59+N61+N62</f>
        <v>433184</v>
      </c>
      <c r="O66" s="15"/>
      <c r="P66" s="15">
        <f>P44+P58+P63+P59+P61+P62</f>
        <v>1400570</v>
      </c>
      <c r="X66" s="1">
        <f>P66-N66-L66</f>
        <v>0</v>
      </c>
    </row>
    <row r="67" spans="6:16" ht="3.75" customHeight="1" thickBot="1">
      <c r="F67" s="17"/>
      <c r="G67" s="17"/>
      <c r="H67" s="17"/>
      <c r="I67" s="17"/>
      <c r="J67" s="17"/>
      <c r="K67" s="17"/>
      <c r="L67" s="17"/>
      <c r="M67" s="17"/>
      <c r="N67" s="17"/>
      <c r="O67" s="17"/>
      <c r="P67" s="17"/>
    </row>
    <row r="68" ht="3.75" customHeight="1"/>
    <row r="69" ht="2.25" customHeight="1">
      <c r="P69" s="5"/>
    </row>
    <row r="70" ht="12.75">
      <c r="B70" s="13" t="s">
        <v>207</v>
      </c>
    </row>
    <row r="71" spans="1:7" s="21" customFormat="1" ht="3" customHeight="1">
      <c r="A71" s="18"/>
      <c r="B71" s="19"/>
      <c r="C71" s="19"/>
      <c r="D71" s="20"/>
      <c r="E71" s="19"/>
      <c r="F71" s="20"/>
      <c r="G71" s="20"/>
    </row>
    <row r="72" spans="1:7" s="21" customFormat="1" ht="12.75" customHeight="1">
      <c r="A72" s="18"/>
      <c r="B72" s="19"/>
      <c r="C72" s="19"/>
      <c r="D72" s="20"/>
      <c r="E72" s="19"/>
      <c r="F72" s="20"/>
      <c r="G72" s="20"/>
    </row>
    <row r="73" spans="1:16" s="23" customFormat="1" ht="29.25" customHeight="1">
      <c r="A73" s="199" t="s">
        <v>255</v>
      </c>
      <c r="B73" s="199"/>
      <c r="C73" s="199"/>
      <c r="D73" s="199"/>
      <c r="E73" s="199"/>
      <c r="F73" s="199"/>
      <c r="G73" s="199"/>
      <c r="H73" s="199"/>
      <c r="I73" s="199"/>
      <c r="J73" s="199"/>
      <c r="K73" s="199"/>
      <c r="L73" s="199"/>
      <c r="M73" s="199"/>
      <c r="N73" s="199"/>
      <c r="O73" s="199"/>
      <c r="P73" s="199"/>
    </row>
  </sheetData>
  <sheetProtection password="CF7A" sheet="1" objects="1" scenarios="1"/>
  <mergeCells count="3">
    <mergeCell ref="A73:P73"/>
    <mergeCell ref="A36:D36"/>
    <mergeCell ref="F10:L10"/>
  </mergeCells>
  <printOptions horizontalCentered="1"/>
  <pageMargins left="0.6" right="0.35" top="0.3" bottom="0.46" header="0.2" footer="0.2"/>
  <pageSetup firstPageNumber="3" useFirstPageNumber="1" horizontalDpi="300" verticalDpi="300" orientation="landscape" paperSize="9" scale="75"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89"/>
  <sheetViews>
    <sheetView showGridLines="0" workbookViewId="0" topLeftCell="A1">
      <selection activeCell="A1" sqref="A1"/>
    </sheetView>
  </sheetViews>
  <sheetFormatPr defaultColWidth="9.140625" defaultRowHeight="12.75" customHeight="1"/>
  <cols>
    <col min="1" max="1" width="2.7109375" style="25" customWidth="1"/>
    <col min="2" max="2" width="2.00390625" style="25" customWidth="1"/>
    <col min="3" max="3" width="2.421875" style="25" customWidth="1"/>
    <col min="4" max="4" width="36.57421875" style="25" customWidth="1"/>
    <col min="5" max="5" width="11.28125" style="25" customWidth="1"/>
    <col min="6" max="6" width="8.421875" style="25" customWidth="1"/>
    <col min="7" max="7" width="11.140625" style="1" customWidth="1"/>
    <col min="8" max="8" width="1.57421875" style="25" customWidth="1"/>
    <col min="9" max="9" width="11.7109375" style="1" customWidth="1"/>
    <col min="10" max="10" width="2.7109375" style="25" customWidth="1"/>
    <col min="11" max="16384" width="9.140625" style="25" customWidth="1"/>
  </cols>
  <sheetData>
    <row r="1" spans="1:9" ht="12.75" customHeight="1">
      <c r="A1" s="96"/>
      <c r="B1" s="96"/>
      <c r="C1" s="96"/>
      <c r="D1" s="96"/>
      <c r="E1" s="96"/>
      <c r="F1" s="96"/>
      <c r="G1" s="97"/>
      <c r="H1" s="96"/>
      <c r="I1" s="97"/>
    </row>
    <row r="2" spans="1:9" ht="12.75" customHeight="1">
      <c r="A2" s="96"/>
      <c r="B2" s="96"/>
      <c r="C2" s="96"/>
      <c r="D2" s="96"/>
      <c r="E2" s="96"/>
      <c r="F2" s="96"/>
      <c r="G2" s="97"/>
      <c r="H2" s="96"/>
      <c r="I2" s="97"/>
    </row>
    <row r="3" spans="1:9" ht="12.75" customHeight="1">
      <c r="A3" s="96"/>
      <c r="B3" s="96"/>
      <c r="C3" s="96"/>
      <c r="D3" s="96"/>
      <c r="E3" s="96"/>
      <c r="F3" s="96"/>
      <c r="G3" s="97"/>
      <c r="H3" s="96"/>
      <c r="I3" s="97"/>
    </row>
    <row r="4" spans="1:9" ht="12.75" customHeight="1">
      <c r="A4" s="161"/>
      <c r="B4" s="96"/>
      <c r="C4" s="96"/>
      <c r="D4" s="96"/>
      <c r="E4" s="96"/>
      <c r="F4" s="96"/>
      <c r="G4" s="97"/>
      <c r="H4" s="96"/>
      <c r="I4" s="97"/>
    </row>
    <row r="5" spans="1:9" ht="12.75" customHeight="1">
      <c r="A5" s="96"/>
      <c r="B5" s="96"/>
      <c r="C5" s="96"/>
      <c r="D5" s="96"/>
      <c r="E5" s="96"/>
      <c r="F5" s="96"/>
      <c r="G5" s="97"/>
      <c r="H5" s="96"/>
      <c r="I5" s="97"/>
    </row>
    <row r="6" spans="1:9" s="28" customFormat="1" ht="12.75" customHeight="1">
      <c r="A6" s="45" t="s">
        <v>134</v>
      </c>
      <c r="B6" s="45"/>
      <c r="C6" s="45"/>
      <c r="G6" s="98"/>
      <c r="I6" s="98"/>
    </row>
    <row r="7" spans="1:11" s="100" customFormat="1" ht="12.75" customHeight="1">
      <c r="A7" s="162" t="str">
        <f>Equity!A7</f>
        <v> FOR THE FINANCIAL PERIOD ENDED 30 JUNE 2007</v>
      </c>
      <c r="B7" s="99"/>
      <c r="C7" s="99"/>
      <c r="D7" s="99"/>
      <c r="E7" s="99"/>
      <c r="F7" s="99"/>
      <c r="G7" s="99"/>
      <c r="H7" s="99"/>
      <c r="I7" s="99"/>
      <c r="J7" s="99"/>
      <c r="K7" s="99"/>
    </row>
    <row r="8" spans="1:11" s="100" customFormat="1" ht="12.75" customHeight="1">
      <c r="A8" s="162"/>
      <c r="B8" s="99"/>
      <c r="C8" s="99"/>
      <c r="D8" s="99"/>
      <c r="E8" s="99"/>
      <c r="F8" s="99"/>
      <c r="G8" s="166"/>
      <c r="H8" s="99"/>
      <c r="I8" s="166"/>
      <c r="J8" s="99"/>
      <c r="K8" s="99"/>
    </row>
    <row r="9" spans="1:11" ht="12.75" customHeight="1">
      <c r="A9" s="101"/>
      <c r="B9" s="101"/>
      <c r="C9" s="101"/>
      <c r="D9" s="101"/>
      <c r="E9" s="101"/>
      <c r="F9" s="101"/>
      <c r="G9" s="196" t="str">
        <f>Income!J16</f>
        <v>CUMULATIVE 6 MONTHS</v>
      </c>
      <c r="H9" s="197"/>
      <c r="I9" s="197"/>
      <c r="J9" s="101"/>
      <c r="K9" s="101"/>
    </row>
    <row r="10" spans="7:9" ht="12.75" customHeight="1">
      <c r="G10" s="154" t="str">
        <f>+'BS'!E9</f>
        <v>30.06.2007</v>
      </c>
      <c r="I10" s="35">
        <f>+Income!L18</f>
        <v>38898</v>
      </c>
    </row>
    <row r="11" spans="7:9" ht="12.75" customHeight="1">
      <c r="G11" s="5" t="s">
        <v>88</v>
      </c>
      <c r="I11" s="5" t="s">
        <v>88</v>
      </c>
    </row>
    <row r="12" spans="4:9" ht="3.75" customHeight="1">
      <c r="D12" s="35"/>
      <c r="G12" s="25"/>
      <c r="I12" s="25"/>
    </row>
    <row r="13" spans="4:9" ht="3.75" customHeight="1">
      <c r="D13" s="35"/>
      <c r="G13" s="25"/>
      <c r="I13" s="25"/>
    </row>
    <row r="14" ht="12.75" customHeight="1">
      <c r="A14" s="25" t="s">
        <v>147</v>
      </c>
    </row>
    <row r="15" ht="3.75" customHeight="1"/>
    <row r="16" spans="2:9" ht="12.75" customHeight="1">
      <c r="B16" s="25" t="s">
        <v>201</v>
      </c>
      <c r="G16" s="1">
        <f>+Income!J45</f>
        <v>-17486</v>
      </c>
      <c r="I16" s="1">
        <f>Income!L45</f>
        <v>-18907</v>
      </c>
    </row>
    <row r="17" ht="3.75" customHeight="1"/>
    <row r="18" spans="2:9" ht="12.75" customHeight="1">
      <c r="B18" s="25" t="s">
        <v>71</v>
      </c>
      <c r="G18" s="1">
        <v>29184</v>
      </c>
      <c r="I18" s="1">
        <v>13165</v>
      </c>
    </row>
    <row r="19" spans="7:9" ht="3.75" customHeight="1">
      <c r="G19" s="11"/>
      <c r="I19" s="11"/>
    </row>
    <row r="20" spans="7:9" ht="3.75" customHeight="1">
      <c r="G20" s="8"/>
      <c r="I20" s="8"/>
    </row>
    <row r="21" spans="2:9" ht="12.75" customHeight="1">
      <c r="B21" s="25" t="s">
        <v>232</v>
      </c>
      <c r="G21" s="1">
        <f>SUM(G16:G18)</f>
        <v>11698</v>
      </c>
      <c r="I21" s="1">
        <f>SUM(I16:I18)</f>
        <v>-5742</v>
      </c>
    </row>
    <row r="22" ht="3.75" customHeight="1"/>
    <row r="23" spans="2:9" ht="12.75" customHeight="1">
      <c r="B23" s="25" t="s">
        <v>158</v>
      </c>
      <c r="G23" s="1">
        <v>-11305</v>
      </c>
      <c r="I23" s="1">
        <v>-64166</v>
      </c>
    </row>
    <row r="24" spans="7:9" ht="3.75" customHeight="1">
      <c r="G24" s="11"/>
      <c r="I24" s="11"/>
    </row>
    <row r="25" spans="7:9" ht="3.75" customHeight="1">
      <c r="G25" s="8"/>
      <c r="I25" s="8"/>
    </row>
    <row r="26" spans="2:9" ht="12.75" customHeight="1">
      <c r="B26" s="25" t="s">
        <v>312</v>
      </c>
      <c r="G26" s="1">
        <f>SUM(G21:G23)</f>
        <v>393</v>
      </c>
      <c r="I26" s="1">
        <f>SUM(I21:I23)</f>
        <v>-69908</v>
      </c>
    </row>
    <row r="27" spans="7:9" ht="3.75" customHeight="1">
      <c r="G27" s="11"/>
      <c r="I27" s="11"/>
    </row>
    <row r="28" spans="7:9" ht="3.75" customHeight="1">
      <c r="G28" s="8"/>
      <c r="I28" s="8"/>
    </row>
    <row r="29" spans="1:3" ht="12.75" customHeight="1">
      <c r="A29" s="25" t="s">
        <v>151</v>
      </c>
      <c r="B29" s="40"/>
      <c r="C29" s="40"/>
    </row>
    <row r="30" spans="2:3" ht="3.75" customHeight="1">
      <c r="B30" s="40"/>
      <c r="C30" s="40"/>
    </row>
    <row r="31" spans="2:9" ht="3.75" customHeight="1">
      <c r="B31" s="40"/>
      <c r="C31" s="40"/>
      <c r="G31" s="15"/>
      <c r="I31" s="15"/>
    </row>
    <row r="32" spans="2:9" ht="12.75" customHeight="1">
      <c r="B32" s="25" t="s">
        <v>150</v>
      </c>
      <c r="G32" s="15">
        <v>17980</v>
      </c>
      <c r="I32" s="15">
        <v>4228</v>
      </c>
    </row>
    <row r="33" spans="2:9" ht="12.75" customHeight="1">
      <c r="B33" s="25" t="s">
        <v>299</v>
      </c>
      <c r="G33" s="15">
        <v>0</v>
      </c>
      <c r="I33" s="15">
        <v>-94416</v>
      </c>
    </row>
    <row r="34" spans="2:9" ht="12.75" customHeight="1">
      <c r="B34" s="25" t="s">
        <v>149</v>
      </c>
      <c r="G34" s="15">
        <v>70006</v>
      </c>
      <c r="I34" s="15">
        <v>911674</v>
      </c>
    </row>
    <row r="35" spans="2:9" ht="12.75" customHeight="1">
      <c r="B35" s="25" t="s">
        <v>148</v>
      </c>
      <c r="G35" s="15">
        <v>33245</v>
      </c>
      <c r="I35" s="15">
        <v>40214</v>
      </c>
    </row>
    <row r="36" spans="2:9" ht="12.75" customHeight="1">
      <c r="B36" s="25" t="s">
        <v>300</v>
      </c>
      <c r="G36" s="15">
        <v>0</v>
      </c>
      <c r="I36" s="15">
        <v>-9882</v>
      </c>
    </row>
    <row r="37" spans="2:9" ht="12.75" customHeight="1">
      <c r="B37" s="25" t="s">
        <v>195</v>
      </c>
      <c r="G37" s="15">
        <v>-1400</v>
      </c>
      <c r="I37" s="15">
        <v>-17911</v>
      </c>
    </row>
    <row r="38" spans="2:9" ht="12.75" customHeight="1">
      <c r="B38" s="25" t="s">
        <v>203</v>
      </c>
      <c r="G38" s="15">
        <v>-14440</v>
      </c>
      <c r="I38" s="15">
        <v>-5980</v>
      </c>
    </row>
    <row r="39" spans="2:9" ht="12.75" customHeight="1">
      <c r="B39" s="25" t="s">
        <v>313</v>
      </c>
      <c r="G39" s="15"/>
      <c r="I39" s="15"/>
    </row>
    <row r="40" spans="3:9" ht="12.75" customHeight="1">
      <c r="C40" s="25" t="s">
        <v>308</v>
      </c>
      <c r="G40" s="15">
        <v>6450</v>
      </c>
      <c r="I40" s="15">
        <v>0</v>
      </c>
    </row>
    <row r="41" spans="7:9" ht="3.75" customHeight="1">
      <c r="G41" s="11"/>
      <c r="I41" s="11"/>
    </row>
    <row r="42" ht="3.75" customHeight="1"/>
    <row r="43" spans="2:9" ht="12.75" customHeight="1">
      <c r="B43" s="83" t="s">
        <v>314</v>
      </c>
      <c r="C43" s="83"/>
      <c r="G43" s="1">
        <f>SUM(G31:G41)</f>
        <v>111841</v>
      </c>
      <c r="I43" s="1">
        <f>SUM(I31:I38)</f>
        <v>827927</v>
      </c>
    </row>
    <row r="44" spans="7:9" ht="3.75" customHeight="1">
      <c r="G44" s="11"/>
      <c r="I44" s="11"/>
    </row>
    <row r="45" spans="7:9" ht="3.75" customHeight="1">
      <c r="G45" s="8"/>
      <c r="I45" s="8"/>
    </row>
    <row r="46" spans="1:3" ht="3.75" customHeight="1">
      <c r="A46" s="83"/>
      <c r="B46" s="83"/>
      <c r="C46" s="83"/>
    </row>
    <row r="47" spans="1:3" ht="12.75" customHeight="1">
      <c r="A47" s="25" t="s">
        <v>152</v>
      </c>
      <c r="B47" s="40"/>
      <c r="C47" s="40"/>
    </row>
    <row r="48" spans="2:3" ht="3.75" customHeight="1">
      <c r="B48" s="40"/>
      <c r="C48" s="40"/>
    </row>
    <row r="49" spans="2:9" ht="3.75" customHeight="1">
      <c r="B49" s="40"/>
      <c r="C49" s="40"/>
      <c r="G49" s="15"/>
      <c r="I49" s="15"/>
    </row>
    <row r="50" spans="2:9" ht="12.75" customHeight="1">
      <c r="B50" s="25" t="s">
        <v>190</v>
      </c>
      <c r="G50" s="15">
        <v>-105491</v>
      </c>
      <c r="I50" s="15">
        <v>-815521</v>
      </c>
    </row>
    <row r="51" spans="2:9" ht="12.75" customHeight="1">
      <c r="B51" s="25" t="s">
        <v>209</v>
      </c>
      <c r="G51" s="15">
        <v>0</v>
      </c>
      <c r="I51" s="15">
        <v>-2438</v>
      </c>
    </row>
    <row r="52" spans="2:9" ht="12.75" customHeight="1">
      <c r="B52" s="25" t="s">
        <v>301</v>
      </c>
      <c r="G52" s="15">
        <v>-3140</v>
      </c>
      <c r="I52" s="15">
        <v>-2581</v>
      </c>
    </row>
    <row r="53" spans="7:9" ht="3.75" customHeight="1">
      <c r="G53" s="11"/>
      <c r="I53" s="11"/>
    </row>
    <row r="54" ht="3.75" customHeight="1"/>
    <row r="55" spans="2:9" ht="12.75" customHeight="1">
      <c r="B55" s="83" t="s">
        <v>187</v>
      </c>
      <c r="C55" s="83"/>
      <c r="G55" s="15">
        <f>SUM(G50:G52)</f>
        <v>-108631</v>
      </c>
      <c r="I55" s="15">
        <f>SUM(I50:I52)</f>
        <v>-820540</v>
      </c>
    </row>
    <row r="56" spans="1:9" ht="3.75" customHeight="1">
      <c r="A56" s="83"/>
      <c r="B56" s="83"/>
      <c r="C56" s="83"/>
      <c r="G56" s="11"/>
      <c r="I56" s="11"/>
    </row>
    <row r="57" spans="1:3" ht="3.75" customHeight="1">
      <c r="A57" s="40"/>
      <c r="B57" s="40"/>
      <c r="C57" s="40"/>
    </row>
    <row r="58" spans="1:9" ht="12.75" customHeight="1">
      <c r="A58" s="83" t="s">
        <v>136</v>
      </c>
      <c r="B58" s="83"/>
      <c r="C58" s="83"/>
      <c r="G58" s="1">
        <v>-1442</v>
      </c>
      <c r="I58" s="1">
        <v>16805</v>
      </c>
    </row>
    <row r="59" spans="1:3" ht="3.75" customHeight="1">
      <c r="A59" s="40"/>
      <c r="B59" s="40"/>
      <c r="C59" s="40"/>
    </row>
    <row r="60" spans="1:9" ht="3.75" customHeight="1">
      <c r="A60" s="40"/>
      <c r="B60" s="40"/>
      <c r="C60" s="40"/>
      <c r="G60" s="8"/>
      <c r="I60" s="8"/>
    </row>
    <row r="61" spans="1:9" ht="12.75" customHeight="1">
      <c r="A61" s="83" t="s">
        <v>323</v>
      </c>
      <c r="B61" s="83"/>
      <c r="C61" s="83"/>
      <c r="G61" s="1">
        <f>+G26+G43+G58+G55</f>
        <v>2161</v>
      </c>
      <c r="I61" s="1">
        <f>+I26+I43+I58+I55</f>
        <v>-45716</v>
      </c>
    </row>
    <row r="62" spans="1:3" ht="3.75" customHeight="1">
      <c r="A62" s="40"/>
      <c r="B62" s="40"/>
      <c r="C62" s="40"/>
    </row>
    <row r="63" spans="1:9" ht="3.75" customHeight="1">
      <c r="A63" s="40"/>
      <c r="B63" s="40"/>
      <c r="C63" s="40"/>
      <c r="G63" s="8"/>
      <c r="I63" s="8"/>
    </row>
    <row r="64" spans="1:9" ht="12.75" customHeight="1">
      <c r="A64" s="25" t="s">
        <v>199</v>
      </c>
      <c r="G64" s="15"/>
      <c r="I64" s="15"/>
    </row>
    <row r="65" spans="1:3" ht="3.75" customHeight="1">
      <c r="A65" s="40"/>
      <c r="B65" s="40"/>
      <c r="C65" s="40"/>
    </row>
    <row r="66" spans="1:9" ht="3.75" customHeight="1">
      <c r="A66" s="40"/>
      <c r="B66" s="40"/>
      <c r="C66" s="40"/>
      <c r="G66" s="53"/>
      <c r="I66" s="53"/>
    </row>
    <row r="67" spans="1:9" ht="12.75" customHeight="1">
      <c r="A67" s="40"/>
      <c r="B67" s="40"/>
      <c r="C67" s="40"/>
      <c r="D67" s="25" t="s">
        <v>135</v>
      </c>
      <c r="G67" s="54">
        <v>533276</v>
      </c>
      <c r="I67" s="54">
        <v>552482</v>
      </c>
    </row>
    <row r="68" spans="1:9" ht="12.75" customHeight="1">
      <c r="A68" s="40"/>
      <c r="B68" s="40"/>
      <c r="C68" s="40"/>
      <c r="D68" s="25" t="s">
        <v>136</v>
      </c>
      <c r="G68" s="54"/>
      <c r="I68" s="54"/>
    </row>
    <row r="69" spans="1:9" ht="12.75" customHeight="1">
      <c r="A69" s="40"/>
      <c r="B69" s="40"/>
      <c r="C69" s="40"/>
      <c r="D69" s="25" t="s">
        <v>137</v>
      </c>
      <c r="G69" s="54">
        <v>-1923</v>
      </c>
      <c r="I69" s="54">
        <v>-1356</v>
      </c>
    </row>
    <row r="70" spans="1:9" ht="3.75" customHeight="1">
      <c r="A70" s="40"/>
      <c r="B70" s="40"/>
      <c r="C70" s="40"/>
      <c r="G70" s="55"/>
      <c r="I70" s="55"/>
    </row>
    <row r="71" spans="1:9" ht="3.75" customHeight="1">
      <c r="A71" s="40"/>
      <c r="B71" s="40"/>
      <c r="C71" s="40"/>
      <c r="G71" s="8"/>
      <c r="I71" s="8"/>
    </row>
    <row r="72" spans="1:9" ht="12.75" customHeight="1">
      <c r="A72" s="40"/>
      <c r="B72" s="40"/>
      <c r="C72" s="40"/>
      <c r="D72" s="102" t="s">
        <v>188</v>
      </c>
      <c r="E72" s="52"/>
      <c r="F72" s="52"/>
      <c r="G72" s="15">
        <f>SUM(G67:G70)</f>
        <v>531353</v>
      </c>
      <c r="I72" s="15">
        <f>SUM(I67:I70)</f>
        <v>551126</v>
      </c>
    </row>
    <row r="73" spans="1:3" ht="3.75" customHeight="1">
      <c r="A73" s="40"/>
      <c r="B73" s="40"/>
      <c r="C73" s="40"/>
    </row>
    <row r="74" spans="1:9" ht="3.75" customHeight="1">
      <c r="A74" s="40"/>
      <c r="B74" s="40"/>
      <c r="C74" s="40"/>
      <c r="G74" s="8"/>
      <c r="I74" s="8"/>
    </row>
    <row r="75" spans="1:9" ht="15" customHeight="1" thickBot="1">
      <c r="A75" s="215" t="s">
        <v>302</v>
      </c>
      <c r="B75" s="215"/>
      <c r="C75" s="215"/>
      <c r="D75" s="215"/>
      <c r="G75" s="17">
        <f>+G61+G72</f>
        <v>533514</v>
      </c>
      <c r="I75" s="17">
        <f>+I61+I72</f>
        <v>505410</v>
      </c>
    </row>
    <row r="76" spans="1:3" ht="15" customHeight="1">
      <c r="A76" s="40"/>
      <c r="B76" s="40"/>
      <c r="C76" s="40"/>
    </row>
    <row r="77" spans="1:3" ht="15" customHeight="1">
      <c r="A77" s="40"/>
      <c r="B77" s="40"/>
      <c r="C77" s="40"/>
    </row>
    <row r="78" spans="1:3" ht="8.25" customHeight="1">
      <c r="A78" s="40"/>
      <c r="B78" s="40"/>
      <c r="C78" s="40"/>
    </row>
    <row r="79" spans="1:3" ht="8.25" customHeight="1">
      <c r="A79" s="40"/>
      <c r="B79" s="40"/>
      <c r="C79" s="40"/>
    </row>
    <row r="80" spans="1:3" ht="9.75" customHeight="1">
      <c r="A80" s="40"/>
      <c r="B80" s="40"/>
      <c r="C80" s="40"/>
    </row>
    <row r="81" spans="1:3" ht="9.75" customHeight="1">
      <c r="A81" s="40"/>
      <c r="B81" s="40"/>
      <c r="C81" s="40"/>
    </row>
    <row r="82" spans="1:3" ht="9" customHeight="1">
      <c r="A82" s="40"/>
      <c r="B82" s="40"/>
      <c r="C82" s="40"/>
    </row>
    <row r="83" spans="1:3" ht="9" customHeight="1">
      <c r="A83" s="40"/>
      <c r="B83" s="40"/>
      <c r="C83" s="40"/>
    </row>
    <row r="84" spans="1:3" ht="15" customHeight="1">
      <c r="A84" s="40"/>
      <c r="B84" s="40"/>
      <c r="C84" s="40"/>
    </row>
    <row r="85" spans="1:3" ht="15" customHeight="1">
      <c r="A85" s="40"/>
      <c r="B85" s="40"/>
      <c r="C85" s="40"/>
    </row>
    <row r="86" spans="1:3" ht="6" customHeight="1">
      <c r="A86" s="40"/>
      <c r="B86" s="40"/>
      <c r="C86" s="40"/>
    </row>
    <row r="87" spans="1:3" ht="6" customHeight="1">
      <c r="A87" s="40"/>
      <c r="B87" s="40"/>
      <c r="C87" s="40"/>
    </row>
    <row r="88" spans="1:3" ht="7.5" customHeight="1">
      <c r="A88" s="40"/>
      <c r="B88" s="40"/>
      <c r="C88" s="40"/>
    </row>
    <row r="89" spans="1:11" ht="24.75" customHeight="1">
      <c r="A89" s="199" t="s">
        <v>260</v>
      </c>
      <c r="B89" s="199"/>
      <c r="C89" s="199"/>
      <c r="D89" s="199"/>
      <c r="E89" s="199"/>
      <c r="F89" s="199"/>
      <c r="G89" s="199"/>
      <c r="H89" s="199"/>
      <c r="I89" s="199"/>
      <c r="K89" s="1"/>
    </row>
  </sheetData>
  <sheetProtection password="CF7A" sheet="1" objects="1" scenarios="1"/>
  <mergeCells count="3">
    <mergeCell ref="A89:I89"/>
    <mergeCell ref="A75:D75"/>
    <mergeCell ref="G9:I9"/>
  </mergeCells>
  <printOptions horizontalCentered="1"/>
  <pageMargins left="0.66" right="0.6" top="0.71" bottom="0.57" header="0.2" footer="0.2"/>
  <pageSetup firstPageNumber="4" useFirstPageNumber="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81"/>
  <sheetViews>
    <sheetView showGridLines="0" workbookViewId="0" topLeftCell="A1">
      <selection activeCell="A1" sqref="A1"/>
    </sheetView>
  </sheetViews>
  <sheetFormatPr defaultColWidth="9.140625" defaultRowHeight="12.75" customHeight="1"/>
  <cols>
    <col min="1" max="1" width="2.7109375" style="57" customWidth="1"/>
    <col min="2" max="2" width="3.28125" style="25" customWidth="1"/>
    <col min="3" max="3" width="3.57421875" style="25" customWidth="1"/>
    <col min="4" max="4" width="4.140625" style="25" customWidth="1"/>
    <col min="5" max="5" width="6.8515625" style="25" customWidth="1"/>
    <col min="6" max="6" width="7.8515625" style="25" customWidth="1"/>
    <col min="7" max="7" width="8.28125" style="25" customWidth="1"/>
    <col min="8" max="8" width="11.28125" style="25" customWidth="1"/>
    <col min="9" max="10" width="10.57421875" style="25" customWidth="1"/>
    <col min="11" max="11" width="10.140625" style="25" customWidth="1"/>
    <col min="12" max="12" width="11.8515625" style="25" customWidth="1"/>
    <col min="13" max="13" width="9.57421875" style="25" bestFit="1" customWidth="1"/>
    <col min="14" max="14" width="4.7109375" style="25" customWidth="1"/>
    <col min="15" max="15" width="9.28125" style="25" customWidth="1"/>
    <col min="16" max="16384" width="9.140625" style="25" customWidth="1"/>
  </cols>
  <sheetData>
    <row r="5" ht="9" customHeight="1"/>
    <row r="6" spans="1:4" s="28" customFormat="1" ht="15" customHeight="1">
      <c r="A6" s="103"/>
      <c r="B6" s="45" t="s">
        <v>173</v>
      </c>
      <c r="C6" s="45"/>
      <c r="D6" s="45"/>
    </row>
    <row r="7" ht="7.5" customHeight="1"/>
    <row r="8" spans="1:4" ht="12.75" customHeight="1">
      <c r="A8" s="57">
        <v>1</v>
      </c>
      <c r="B8" s="58" t="s">
        <v>138</v>
      </c>
      <c r="C8" s="58"/>
      <c r="D8" s="58"/>
    </row>
    <row r="9" ht="7.5" customHeight="1"/>
    <row r="10" spans="1:12" s="105" customFormat="1" ht="38.25" customHeight="1">
      <c r="A10" s="104"/>
      <c r="B10" s="199" t="s">
        <v>11</v>
      </c>
      <c r="C10" s="199"/>
      <c r="D10" s="199"/>
      <c r="E10" s="199"/>
      <c r="F10" s="199"/>
      <c r="G10" s="199"/>
      <c r="H10" s="199"/>
      <c r="I10" s="199"/>
      <c r="J10" s="199"/>
      <c r="K10" s="199"/>
      <c r="L10" s="199"/>
    </row>
    <row r="11" ht="6" customHeight="1"/>
    <row r="12" spans="1:12" s="74" customFormat="1" ht="53.25" customHeight="1">
      <c r="A12" s="82"/>
      <c r="B12" s="198" t="s">
        <v>244</v>
      </c>
      <c r="C12" s="198"/>
      <c r="D12" s="198"/>
      <c r="E12" s="198"/>
      <c r="F12" s="198"/>
      <c r="G12" s="198"/>
      <c r="H12" s="198"/>
      <c r="I12" s="198"/>
      <c r="J12" s="198"/>
      <c r="K12" s="198"/>
      <c r="L12" s="198"/>
    </row>
    <row r="13" spans="1:12" s="74" customFormat="1" ht="12.75" customHeight="1">
      <c r="A13" s="82"/>
      <c r="B13" s="48"/>
      <c r="C13" s="48"/>
      <c r="D13" s="48"/>
      <c r="E13" s="48"/>
      <c r="F13" s="48"/>
      <c r="G13" s="48"/>
      <c r="H13" s="48"/>
      <c r="I13" s="48"/>
      <c r="J13" s="48"/>
      <c r="K13" s="48"/>
      <c r="L13" s="48"/>
    </row>
    <row r="14" spans="1:12" s="74" customFormat="1" ht="12.75">
      <c r="A14" s="82"/>
      <c r="B14" t="s">
        <v>12</v>
      </c>
      <c r="C14"/>
      <c r="D14"/>
      <c r="E14" s="221" t="s">
        <v>13</v>
      </c>
      <c r="F14" s="221"/>
      <c r="G14" s="221"/>
      <c r="H14" s="221"/>
      <c r="I14" s="221"/>
      <c r="J14" s="221"/>
      <c r="K14" s="221"/>
      <c r="L14" s="221"/>
    </row>
    <row r="15" spans="1:12" s="74" customFormat="1" ht="12.75">
      <c r="A15" s="82"/>
      <c r="B15" t="s">
        <v>14</v>
      </c>
      <c r="C15"/>
      <c r="D15"/>
      <c r="E15" s="221" t="s">
        <v>15</v>
      </c>
      <c r="F15" s="221"/>
      <c r="G15" s="221"/>
      <c r="H15" s="221"/>
      <c r="I15" s="221"/>
      <c r="J15" s="221"/>
      <c r="K15" s="221"/>
      <c r="L15" s="221"/>
    </row>
    <row r="16" spans="1:12" s="74" customFormat="1" ht="12" customHeight="1">
      <c r="A16" s="82"/>
      <c r="B16"/>
      <c r="C16"/>
      <c r="D16"/>
      <c r="E16" s="159"/>
      <c r="F16" s="159"/>
      <c r="G16" s="159"/>
      <c r="H16" s="159"/>
      <c r="I16" s="159"/>
      <c r="J16" s="159"/>
      <c r="K16" s="159"/>
      <c r="L16" s="159"/>
    </row>
    <row r="17" spans="1:12" s="74" customFormat="1" ht="25.5" customHeight="1">
      <c r="A17" s="82"/>
      <c r="B17" s="222" t="s">
        <v>5</v>
      </c>
      <c r="C17" s="222"/>
      <c r="D17" s="222"/>
      <c r="E17" s="222"/>
      <c r="F17" s="222"/>
      <c r="G17" s="222"/>
      <c r="H17" s="222"/>
      <c r="I17" s="222"/>
      <c r="J17" s="222"/>
      <c r="K17" s="222"/>
      <c r="L17" s="222"/>
    </row>
    <row r="18" ht="6" customHeight="1"/>
    <row r="19" spans="2:12" ht="66.75" customHeight="1">
      <c r="B19" s="222" t="s">
        <v>6</v>
      </c>
      <c r="C19" s="222"/>
      <c r="D19" s="222"/>
      <c r="E19" s="222"/>
      <c r="F19" s="222"/>
      <c r="G19" s="222"/>
      <c r="H19" s="222"/>
      <c r="I19" s="222"/>
      <c r="J19" s="222"/>
      <c r="K19" s="222"/>
      <c r="L19" s="222"/>
    </row>
    <row r="20" ht="6.75" customHeight="1"/>
    <row r="21" spans="2:12" ht="39.75" customHeight="1">
      <c r="B21" s="222" t="s">
        <v>328</v>
      </c>
      <c r="C21" s="222"/>
      <c r="D21" s="222"/>
      <c r="E21" s="222"/>
      <c r="F21" s="222"/>
      <c r="G21" s="222"/>
      <c r="H21" s="222"/>
      <c r="I21" s="222"/>
      <c r="J21" s="222"/>
      <c r="K21" s="222"/>
      <c r="L21" s="222"/>
    </row>
    <row r="22" ht="7.5" customHeight="1"/>
    <row r="23" spans="2:12" ht="12.75">
      <c r="B23" s="100"/>
      <c r="C23" s="100"/>
      <c r="D23" s="100"/>
      <c r="E23" s="100"/>
      <c r="F23" s="100"/>
      <c r="G23" s="100"/>
      <c r="I23" s="166" t="s">
        <v>7</v>
      </c>
      <c r="J23" s="192"/>
      <c r="K23"/>
      <c r="L23" s="166"/>
    </row>
    <row r="24" spans="2:11" ht="12.75">
      <c r="B24" s="100"/>
      <c r="C24" s="100"/>
      <c r="D24" s="100"/>
      <c r="E24" s="100"/>
      <c r="F24" s="100"/>
      <c r="G24" s="100"/>
      <c r="I24" s="166" t="s">
        <v>8</v>
      </c>
      <c r="J24" s="166" t="s">
        <v>12</v>
      </c>
      <c r="K24" s="166" t="s">
        <v>9</v>
      </c>
    </row>
    <row r="25" spans="2:11" ht="12.75">
      <c r="B25" s="181" t="s">
        <v>256</v>
      </c>
      <c r="C25" s="100"/>
      <c r="D25" s="100"/>
      <c r="E25" s="100"/>
      <c r="F25" s="100"/>
      <c r="G25" s="100"/>
      <c r="I25" s="166" t="s">
        <v>88</v>
      </c>
      <c r="J25" s="166" t="s">
        <v>88</v>
      </c>
      <c r="K25" s="166" t="s">
        <v>88</v>
      </c>
    </row>
    <row r="26" spans="2:11" ht="4.5" customHeight="1">
      <c r="B26" s="181"/>
      <c r="C26" s="100"/>
      <c r="D26" s="100"/>
      <c r="E26" s="100"/>
      <c r="F26" s="100"/>
      <c r="G26" s="100"/>
      <c r="I26" s="100"/>
      <c r="K26" s="100"/>
    </row>
    <row r="27" spans="2:11" ht="4.5" customHeight="1">
      <c r="B27" s="100"/>
      <c r="C27" s="100"/>
      <c r="D27" s="100"/>
      <c r="E27" s="100"/>
      <c r="F27" s="100"/>
      <c r="G27" s="100"/>
      <c r="I27" s="100"/>
      <c r="K27" s="100"/>
    </row>
    <row r="28" spans="2:11" ht="12.75">
      <c r="B28" s="100" t="s">
        <v>10</v>
      </c>
      <c r="C28" s="100"/>
      <c r="D28" s="100"/>
      <c r="E28" s="100"/>
      <c r="F28" s="100"/>
      <c r="G28" s="100"/>
      <c r="I28" s="111">
        <v>845292</v>
      </c>
      <c r="J28" s="182">
        <v>-14943</v>
      </c>
      <c r="K28" s="182">
        <f>I28+J28</f>
        <v>830349</v>
      </c>
    </row>
    <row r="29" spans="2:11" ht="12.75">
      <c r="B29" s="100" t="s">
        <v>242</v>
      </c>
      <c r="C29" s="100"/>
      <c r="D29" s="100"/>
      <c r="E29" s="100"/>
      <c r="F29" s="100"/>
      <c r="G29" s="100"/>
      <c r="I29" s="111">
        <v>0</v>
      </c>
      <c r="J29" s="182">
        <v>14943</v>
      </c>
      <c r="K29" s="182">
        <f>I29+J29</f>
        <v>14943</v>
      </c>
    </row>
    <row r="30" spans="2:12" ht="4.5" customHeight="1" thickBot="1">
      <c r="B30" s="100"/>
      <c r="C30" s="100"/>
      <c r="D30" s="100"/>
      <c r="E30" s="100"/>
      <c r="F30" s="100"/>
      <c r="G30" s="100"/>
      <c r="H30" s="108"/>
      <c r="I30" s="183"/>
      <c r="J30" s="184"/>
      <c r="K30" s="183"/>
      <c r="L30" s="108"/>
    </row>
    <row r="31" spans="2:12" ht="8.25" customHeight="1">
      <c r="B31" s="100"/>
      <c r="C31" s="100"/>
      <c r="D31" s="100"/>
      <c r="E31" s="100"/>
      <c r="F31" s="100"/>
      <c r="G31" s="100"/>
      <c r="H31" s="108"/>
      <c r="I31" s="108"/>
      <c r="J31" s="36"/>
      <c r="K31" s="108"/>
      <c r="L31" s="108"/>
    </row>
    <row r="32" spans="1:4" ht="12.75" customHeight="1">
      <c r="A32" s="57">
        <v>2</v>
      </c>
      <c r="B32" s="58" t="s">
        <v>64</v>
      </c>
      <c r="C32" s="58"/>
      <c r="D32" s="58"/>
    </row>
    <row r="33" ht="3" customHeight="1"/>
    <row r="34" spans="1:12" s="73" customFormat="1" ht="27.75" customHeight="1">
      <c r="A34" s="64"/>
      <c r="B34" s="198" t="s">
        <v>16</v>
      </c>
      <c r="C34" s="198"/>
      <c r="D34" s="198"/>
      <c r="E34" s="198"/>
      <c r="F34" s="198"/>
      <c r="G34" s="198"/>
      <c r="H34" s="198"/>
      <c r="I34" s="198"/>
      <c r="J34" s="198"/>
      <c r="K34" s="198"/>
      <c r="L34" s="198"/>
    </row>
    <row r="35" ht="4.5" customHeight="1"/>
    <row r="36" spans="1:4" ht="12.75" customHeight="1">
      <c r="A36" s="57">
        <v>3</v>
      </c>
      <c r="B36" s="58" t="s">
        <v>117</v>
      </c>
      <c r="C36" s="58"/>
      <c r="D36" s="58"/>
    </row>
    <row r="37" ht="3.75" customHeight="1"/>
    <row r="38" spans="1:12" s="105" customFormat="1" ht="27.75" customHeight="1">
      <c r="A38" s="104"/>
      <c r="B38" s="199" t="s">
        <v>179</v>
      </c>
      <c r="C38" s="199"/>
      <c r="D38" s="199"/>
      <c r="E38" s="199"/>
      <c r="F38" s="199"/>
      <c r="G38" s="199"/>
      <c r="H38" s="199"/>
      <c r="I38" s="199"/>
      <c r="J38" s="199"/>
      <c r="K38" s="199"/>
      <c r="L38" s="199"/>
    </row>
    <row r="39" ht="6" customHeight="1"/>
    <row r="40" spans="1:12" s="84" customFormat="1" ht="37.5" customHeight="1">
      <c r="A40" s="60"/>
      <c r="B40" s="84" t="s">
        <v>92</v>
      </c>
      <c r="C40" s="198" t="s">
        <v>180</v>
      </c>
      <c r="D40" s="198"/>
      <c r="E40" s="198"/>
      <c r="F40" s="198"/>
      <c r="G40" s="198"/>
      <c r="H40" s="198"/>
      <c r="I40" s="198"/>
      <c r="J40" s="198"/>
      <c r="K40" s="198"/>
      <c r="L40" s="198"/>
    </row>
    <row r="41" ht="6" customHeight="1"/>
    <row r="42" spans="1:12" s="84" customFormat="1" ht="39" customHeight="1">
      <c r="A42" s="60"/>
      <c r="B42" s="84" t="s">
        <v>93</v>
      </c>
      <c r="C42" s="198" t="s">
        <v>211</v>
      </c>
      <c r="D42" s="198"/>
      <c r="E42" s="198"/>
      <c r="F42" s="198"/>
      <c r="G42" s="198"/>
      <c r="H42" s="198"/>
      <c r="I42" s="198"/>
      <c r="J42" s="198"/>
      <c r="K42" s="198"/>
      <c r="L42" s="198"/>
    </row>
    <row r="43" spans="2:4" ht="6" customHeight="1">
      <c r="B43" s="58"/>
      <c r="C43" s="58"/>
      <c r="D43" s="58"/>
    </row>
    <row r="44" spans="1:12" s="84" customFormat="1" ht="27.75" customHeight="1">
      <c r="A44" s="60"/>
      <c r="B44" s="84" t="s">
        <v>98</v>
      </c>
      <c r="C44" s="198" t="s">
        <v>324</v>
      </c>
      <c r="D44" s="198"/>
      <c r="E44" s="198"/>
      <c r="F44" s="198"/>
      <c r="G44" s="198"/>
      <c r="H44" s="198"/>
      <c r="I44" s="198"/>
      <c r="J44" s="198"/>
      <c r="K44" s="198"/>
      <c r="L44" s="198"/>
    </row>
    <row r="45" ht="5.25" customHeight="1"/>
    <row r="46" spans="1:4" ht="12.75" customHeight="1">
      <c r="A46" s="57">
        <v>4</v>
      </c>
      <c r="B46" s="58" t="s">
        <v>182</v>
      </c>
      <c r="C46" s="58"/>
      <c r="D46" s="58"/>
    </row>
    <row r="47" ht="3.75" customHeight="1"/>
    <row r="48" spans="2:12" s="74" customFormat="1" ht="27.75" customHeight="1">
      <c r="B48" s="198" t="s">
        <v>62</v>
      </c>
      <c r="C48" s="198"/>
      <c r="D48" s="198"/>
      <c r="E48" s="198"/>
      <c r="F48" s="198"/>
      <c r="G48" s="198"/>
      <c r="H48" s="198"/>
      <c r="I48" s="198"/>
      <c r="J48" s="198"/>
      <c r="K48" s="198"/>
      <c r="L48" s="198"/>
    </row>
    <row r="49" ht="3" customHeight="1"/>
    <row r="50" spans="1:4" ht="12.75" customHeight="1">
      <c r="A50" s="57">
        <v>5</v>
      </c>
      <c r="B50" s="58" t="s">
        <v>78</v>
      </c>
      <c r="C50" s="58"/>
      <c r="D50" s="58"/>
    </row>
    <row r="51" spans="2:4" ht="4.5" customHeight="1">
      <c r="B51" s="58"/>
      <c r="C51" s="58"/>
      <c r="D51" s="58"/>
    </row>
    <row r="52" spans="1:2" s="100" customFormat="1" ht="12.75" customHeight="1">
      <c r="A52" s="106"/>
      <c r="B52" s="25" t="s">
        <v>198</v>
      </c>
    </row>
    <row r="53" spans="6:12" s="100" customFormat="1" ht="12.75" customHeight="1">
      <c r="F53" s="107"/>
      <c r="G53" s="107"/>
      <c r="H53" s="107"/>
      <c r="I53" s="219" t="str">
        <f>+Income!F16</f>
        <v>SECOND QUARTER</v>
      </c>
      <c r="J53" s="219"/>
      <c r="K53" s="217" t="str">
        <f>Income!J16</f>
        <v>CUMULATIVE 6 MONTHS</v>
      </c>
      <c r="L53" s="218"/>
    </row>
    <row r="54" spans="6:12" s="100" customFormat="1" ht="12.75" customHeight="1">
      <c r="F54" s="108"/>
      <c r="G54" s="108"/>
      <c r="H54" s="108"/>
      <c r="I54" s="109">
        <f>+Income!F18</f>
        <v>39263</v>
      </c>
      <c r="J54" s="109">
        <f>+Income!H18</f>
        <v>38898</v>
      </c>
      <c r="K54" s="109">
        <f>+I54</f>
        <v>39263</v>
      </c>
      <c r="L54" s="109">
        <f>+J54</f>
        <v>38898</v>
      </c>
    </row>
    <row r="55" spans="6:12" s="100" customFormat="1" ht="3.75" customHeight="1">
      <c r="F55" s="108"/>
      <c r="G55" s="108"/>
      <c r="H55" s="108"/>
      <c r="I55" s="107"/>
      <c r="J55" s="107"/>
      <c r="K55" s="107"/>
      <c r="L55" s="107"/>
    </row>
    <row r="56" spans="6:12" s="100" customFormat="1" ht="12" customHeight="1">
      <c r="F56" s="108"/>
      <c r="G56" s="108"/>
      <c r="H56" s="108"/>
      <c r="I56" s="110" t="s">
        <v>88</v>
      </c>
      <c r="J56" s="110" t="s">
        <v>88</v>
      </c>
      <c r="K56" s="110" t="s">
        <v>88</v>
      </c>
      <c r="L56" s="110" t="s">
        <v>88</v>
      </c>
    </row>
    <row r="57" spans="6:12" s="100" customFormat="1" ht="3.75" customHeight="1">
      <c r="F57" s="108"/>
      <c r="G57" s="108"/>
      <c r="H57" s="108"/>
      <c r="I57" s="110"/>
      <c r="J57" s="110"/>
      <c r="K57" s="110"/>
      <c r="L57" s="110"/>
    </row>
    <row r="58" spans="3:12" s="100" customFormat="1" ht="3.75" customHeight="1">
      <c r="C58" s="177"/>
      <c r="F58" s="108"/>
      <c r="G58" s="108"/>
      <c r="H58" s="108"/>
      <c r="I58" s="178"/>
      <c r="J58" s="110"/>
      <c r="K58" s="110"/>
      <c r="L58" s="110"/>
    </row>
    <row r="59" spans="6:12" s="100" customFormat="1" ht="3.75" customHeight="1">
      <c r="F59" s="108"/>
      <c r="G59" s="108"/>
      <c r="H59" s="108"/>
      <c r="I59" s="178"/>
      <c r="J59" s="110"/>
      <c r="K59" s="110"/>
      <c r="L59" s="110"/>
    </row>
    <row r="60" spans="1:12" s="100" customFormat="1" ht="12.75" customHeight="1">
      <c r="A60" s="106"/>
      <c r="C60" s="175" t="s">
        <v>315</v>
      </c>
      <c r="I60" s="155"/>
      <c r="J60" s="155"/>
      <c r="K60" s="155"/>
      <c r="L60" s="112"/>
    </row>
    <row r="61" spans="1:12" s="100" customFormat="1" ht="12.75" customHeight="1">
      <c r="A61" s="106"/>
      <c r="C61" s="175"/>
      <c r="D61" s="100" t="s">
        <v>303</v>
      </c>
      <c r="I61" s="155">
        <v>-568</v>
      </c>
      <c r="J61" s="155">
        <v>1886</v>
      </c>
      <c r="K61" s="155">
        <v>-1734</v>
      </c>
      <c r="L61" s="112">
        <v>1886</v>
      </c>
    </row>
    <row r="62" spans="1:11" s="100" customFormat="1" ht="12.75" customHeight="1">
      <c r="A62" s="106"/>
      <c r="C62" s="175" t="s">
        <v>316</v>
      </c>
      <c r="I62" s="156"/>
      <c r="K62" s="156"/>
    </row>
    <row r="63" spans="1:12" s="100" customFormat="1" ht="12.75" customHeight="1">
      <c r="A63" s="106"/>
      <c r="C63" s="168"/>
      <c r="D63" s="100" t="s">
        <v>325</v>
      </c>
      <c r="I63" s="155">
        <v>-227</v>
      </c>
      <c r="J63" s="155">
        <v>1771</v>
      </c>
      <c r="K63" s="155">
        <v>1344</v>
      </c>
      <c r="L63" s="112">
        <v>1771</v>
      </c>
    </row>
    <row r="64" spans="1:12" s="100" customFormat="1" ht="12.75" customHeight="1">
      <c r="A64" s="106"/>
      <c r="C64" s="111" t="s">
        <v>257</v>
      </c>
      <c r="I64" s="155">
        <v>442</v>
      </c>
      <c r="J64" s="155">
        <v>2026</v>
      </c>
      <c r="K64" s="155">
        <v>5655</v>
      </c>
      <c r="L64" s="112">
        <v>4425</v>
      </c>
    </row>
    <row r="65" spans="1:12" s="100" customFormat="1" ht="12.75" customHeight="1">
      <c r="A65" s="106"/>
      <c r="C65" s="175" t="s">
        <v>318</v>
      </c>
      <c r="I65" s="155">
        <v>1530</v>
      </c>
      <c r="J65" s="155">
        <v>11595</v>
      </c>
      <c r="K65" s="155">
        <v>388</v>
      </c>
      <c r="L65" s="112">
        <v>12376</v>
      </c>
    </row>
    <row r="66" spans="1:11" s="100" customFormat="1" ht="12.75" customHeight="1">
      <c r="A66" s="106"/>
      <c r="C66" s="111" t="s">
        <v>317</v>
      </c>
      <c r="I66" s="156"/>
      <c r="K66" s="156"/>
    </row>
    <row r="67" spans="1:12" s="100" customFormat="1" ht="12.75" customHeight="1">
      <c r="A67" s="106"/>
      <c r="C67" s="111"/>
      <c r="D67" s="100" t="s">
        <v>231</v>
      </c>
      <c r="I67" s="155">
        <v>-5774</v>
      </c>
      <c r="J67" s="155">
        <v>-3082</v>
      </c>
      <c r="K67" s="155">
        <v>-754</v>
      </c>
      <c r="L67" s="112">
        <v>20863</v>
      </c>
    </row>
    <row r="68" spans="1:12" s="100" customFormat="1" ht="12.75" customHeight="1">
      <c r="A68" s="106"/>
      <c r="C68" s="111" t="s">
        <v>39</v>
      </c>
      <c r="I68" s="155">
        <v>0</v>
      </c>
      <c r="J68" s="155">
        <v>-455</v>
      </c>
      <c r="K68" s="155">
        <v>0</v>
      </c>
      <c r="L68" s="112">
        <v>-1967</v>
      </c>
    </row>
    <row r="69" spans="1:12" s="100" customFormat="1" ht="12.75" customHeight="1">
      <c r="A69" s="106"/>
      <c r="C69" s="111" t="s">
        <v>43</v>
      </c>
      <c r="I69" s="155">
        <v>0</v>
      </c>
      <c r="J69" s="155">
        <v>0</v>
      </c>
      <c r="K69" s="155">
        <v>-366</v>
      </c>
      <c r="L69" s="112">
        <v>0</v>
      </c>
    </row>
    <row r="70" spans="3:12" s="100" customFormat="1" ht="12">
      <c r="C70" s="175" t="s">
        <v>38</v>
      </c>
      <c r="F70" s="108"/>
      <c r="G70" s="108"/>
      <c r="H70" s="108"/>
      <c r="I70" s="176">
        <v>0</v>
      </c>
      <c r="J70" s="176">
        <v>0</v>
      </c>
      <c r="K70" s="176">
        <v>-1666</v>
      </c>
      <c r="L70" s="176">
        <v>0</v>
      </c>
    </row>
    <row r="71" spans="1:12" s="100" customFormat="1" ht="12.75" customHeight="1">
      <c r="A71" s="106"/>
      <c r="C71" s="111" t="s">
        <v>37</v>
      </c>
      <c r="I71" s="155">
        <v>0</v>
      </c>
      <c r="J71" s="155">
        <v>0</v>
      </c>
      <c r="K71" s="155">
        <v>-2659</v>
      </c>
      <c r="L71" s="112">
        <v>0</v>
      </c>
    </row>
    <row r="72" spans="1:3" s="100" customFormat="1" ht="12.75" customHeight="1">
      <c r="A72" s="106"/>
      <c r="C72" s="111" t="s">
        <v>321</v>
      </c>
    </row>
    <row r="73" spans="1:12" s="100" customFormat="1" ht="12.75" customHeight="1">
      <c r="A73" s="106"/>
      <c r="C73" s="111"/>
      <c r="D73" s="100" t="s">
        <v>322</v>
      </c>
      <c r="I73" s="155">
        <v>19180</v>
      </c>
      <c r="J73" s="155">
        <v>0</v>
      </c>
      <c r="K73" s="155">
        <v>19180</v>
      </c>
      <c r="L73" s="112">
        <v>0</v>
      </c>
    </row>
    <row r="74" spans="1:11" s="100" customFormat="1" ht="3.75" customHeight="1">
      <c r="A74" s="106"/>
      <c r="I74" s="156"/>
      <c r="J74" s="156"/>
      <c r="K74" s="156"/>
    </row>
    <row r="75" spans="1:12" s="100" customFormat="1" ht="12.75" customHeight="1" thickBot="1">
      <c r="A75" s="106"/>
      <c r="I75" s="157">
        <f>SUM(I59:I73)</f>
        <v>14583</v>
      </c>
      <c r="J75" s="157">
        <f>SUM(J59:J73)</f>
        <v>13741</v>
      </c>
      <c r="K75" s="157">
        <f>SUM(K59:K73)</f>
        <v>19388</v>
      </c>
      <c r="L75" s="157">
        <f>SUM(L59:L73)</f>
        <v>39354</v>
      </c>
    </row>
    <row r="76" spans="9:15" ht="6" customHeight="1">
      <c r="I76" s="15"/>
      <c r="J76" s="115"/>
      <c r="K76" s="15"/>
      <c r="L76" s="15"/>
      <c r="M76" s="15"/>
      <c r="N76" s="52"/>
      <c r="O76" s="52"/>
    </row>
    <row r="77" spans="1:12" s="61" customFormat="1" ht="3" customHeight="1">
      <c r="A77" s="60"/>
      <c r="B77" s="140"/>
      <c r="C77" s="48"/>
      <c r="D77" s="48"/>
      <c r="E77" s="48"/>
      <c r="F77" s="48"/>
      <c r="G77" s="48"/>
      <c r="H77" s="48"/>
      <c r="I77" s="48"/>
      <c r="J77" s="48"/>
      <c r="K77" s="48"/>
      <c r="L77" s="48"/>
    </row>
    <row r="78" spans="1:12" ht="12.75" customHeight="1">
      <c r="A78" s="57">
        <v>6</v>
      </c>
      <c r="B78" s="58" t="s">
        <v>100</v>
      </c>
      <c r="C78" s="58"/>
      <c r="D78" s="58"/>
      <c r="I78" s="52"/>
      <c r="K78" s="52"/>
      <c r="L78" s="52"/>
    </row>
    <row r="79" ht="6" customHeight="1"/>
    <row r="80" spans="1:12" s="84" customFormat="1" ht="39" customHeight="1">
      <c r="A80" s="60"/>
      <c r="B80" s="198" t="s">
        <v>280</v>
      </c>
      <c r="C80" s="198"/>
      <c r="D80" s="198"/>
      <c r="E80" s="198"/>
      <c r="F80" s="198"/>
      <c r="G80" s="198"/>
      <c r="H80" s="198"/>
      <c r="I80" s="198"/>
      <c r="J80" s="198"/>
      <c r="K80" s="198"/>
      <c r="L80" s="198"/>
    </row>
    <row r="81" ht="5.25" customHeight="1"/>
    <row r="82" spans="1:4" ht="12.75" customHeight="1">
      <c r="A82" s="57">
        <v>7</v>
      </c>
      <c r="B82" s="58" t="s">
        <v>142</v>
      </c>
      <c r="C82" s="58"/>
      <c r="D82" s="58"/>
    </row>
    <row r="83" spans="2:4" ht="1.5" customHeight="1">
      <c r="B83" s="58"/>
      <c r="C83" s="58"/>
      <c r="D83" s="58"/>
    </row>
    <row r="84" spans="1:13" s="73" customFormat="1" ht="28.5" customHeight="1">
      <c r="A84" s="92"/>
      <c r="B84" s="223" t="s">
        <v>281</v>
      </c>
      <c r="C84" s="223"/>
      <c r="D84" s="223"/>
      <c r="E84" s="223"/>
      <c r="F84" s="223"/>
      <c r="G84" s="223"/>
      <c r="H84" s="223"/>
      <c r="I84" s="223"/>
      <c r="J84" s="223"/>
      <c r="K84" s="223"/>
      <c r="L84" s="223"/>
      <c r="M84"/>
    </row>
    <row r="85" spans="2:4" ht="6" customHeight="1">
      <c r="B85" s="58"/>
      <c r="C85" s="58"/>
      <c r="D85" s="58"/>
    </row>
    <row r="86" spans="1:2" ht="12.75" customHeight="1">
      <c r="A86" s="57">
        <v>8</v>
      </c>
      <c r="B86" s="58" t="s">
        <v>140</v>
      </c>
    </row>
    <row r="87" ht="6" customHeight="1">
      <c r="B87" s="58"/>
    </row>
    <row r="88" spans="1:12" s="73" customFormat="1" ht="13.5" customHeight="1">
      <c r="A88" s="64"/>
      <c r="B88" s="198" t="s">
        <v>282</v>
      </c>
      <c r="C88" s="198"/>
      <c r="D88" s="198"/>
      <c r="E88" s="198"/>
      <c r="F88" s="198"/>
      <c r="G88" s="198"/>
      <c r="H88" s="198"/>
      <c r="I88" s="198"/>
      <c r="J88" s="198"/>
      <c r="K88" s="198"/>
      <c r="L88" s="198"/>
    </row>
    <row r="89" ht="2.25" customHeight="1"/>
    <row r="90" spans="8:12" s="113" customFormat="1" ht="12.75" customHeight="1">
      <c r="H90" s="113" t="s">
        <v>159</v>
      </c>
      <c r="I90" s="113" t="s">
        <v>160</v>
      </c>
      <c r="K90" s="113" t="s">
        <v>161</v>
      </c>
      <c r="L90" s="113" t="s">
        <v>162</v>
      </c>
    </row>
    <row r="91" spans="6:13" s="113" customFormat="1" ht="12.75" customHeight="1">
      <c r="F91" s="113" t="s">
        <v>68</v>
      </c>
      <c r="G91" s="113" t="s">
        <v>139</v>
      </c>
      <c r="H91" s="113" t="s">
        <v>163</v>
      </c>
      <c r="I91" s="113" t="s">
        <v>164</v>
      </c>
      <c r="J91" s="113" t="s">
        <v>141</v>
      </c>
      <c r="K91" s="113" t="s">
        <v>165</v>
      </c>
      <c r="L91" s="113" t="s">
        <v>174</v>
      </c>
      <c r="M91" s="113" t="s">
        <v>105</v>
      </c>
    </row>
    <row r="92" spans="2:13" s="113" customFormat="1" ht="12.75" customHeight="1">
      <c r="B92" s="114" t="s">
        <v>166</v>
      </c>
      <c r="F92" s="113" t="s">
        <v>88</v>
      </c>
      <c r="G92" s="113" t="s">
        <v>88</v>
      </c>
      <c r="H92" s="113" t="s">
        <v>88</v>
      </c>
      <c r="I92" s="113" t="s">
        <v>88</v>
      </c>
      <c r="J92" s="113" t="s">
        <v>88</v>
      </c>
      <c r="K92" s="113" t="s">
        <v>88</v>
      </c>
      <c r="L92" s="113" t="s">
        <v>88</v>
      </c>
      <c r="M92" s="113" t="s">
        <v>88</v>
      </c>
    </row>
    <row r="93" spans="2:22" s="115" customFormat="1" ht="6.75" customHeight="1">
      <c r="B93" s="116"/>
      <c r="F93" s="117"/>
      <c r="G93" s="117"/>
      <c r="H93" s="117"/>
      <c r="I93" s="117"/>
      <c r="J93" s="117"/>
      <c r="K93" s="117"/>
      <c r="L93" s="118"/>
      <c r="M93" s="117"/>
      <c r="N93" s="117"/>
      <c r="P93" s="117"/>
      <c r="R93" s="117"/>
      <c r="T93" s="117"/>
      <c r="V93" s="117"/>
    </row>
    <row r="94" spans="2:22" s="115" customFormat="1" ht="12.75" customHeight="1">
      <c r="B94" s="116" t="s">
        <v>192</v>
      </c>
      <c r="C94" s="116"/>
      <c r="D94" s="116"/>
      <c r="F94" s="117">
        <v>221694</v>
      </c>
      <c r="G94" s="153">
        <v>112298</v>
      </c>
      <c r="H94" s="117">
        <v>66458</v>
      </c>
      <c r="I94" s="117">
        <v>99694</v>
      </c>
      <c r="J94" s="117">
        <v>7627</v>
      </c>
      <c r="K94" s="117">
        <v>7136</v>
      </c>
      <c r="L94" s="118">
        <v>6941</v>
      </c>
      <c r="M94" s="117">
        <f>SUM(F94:L94)</f>
        <v>521848</v>
      </c>
      <c r="N94" s="117"/>
      <c r="P94" s="117"/>
      <c r="R94" s="117"/>
      <c r="T94" s="117"/>
      <c r="V94" s="117"/>
    </row>
    <row r="95" spans="2:22" s="115" customFormat="1" ht="12.75" customHeight="1">
      <c r="B95" s="116" t="s">
        <v>193</v>
      </c>
      <c r="C95" s="116"/>
      <c r="D95" s="116"/>
      <c r="F95" s="117">
        <v>0</v>
      </c>
      <c r="G95" s="117">
        <v>-521</v>
      </c>
      <c r="H95" s="117">
        <v>0</v>
      </c>
      <c r="I95" s="117">
        <v>-1237</v>
      </c>
      <c r="J95" s="117">
        <v>-470</v>
      </c>
      <c r="K95" s="117">
        <v>-4</v>
      </c>
      <c r="L95" s="118">
        <v>-5401</v>
      </c>
      <c r="M95" s="117">
        <f>SUM(F95:L95)</f>
        <v>-7633</v>
      </c>
      <c r="N95" s="117"/>
      <c r="P95" s="117"/>
      <c r="R95" s="117"/>
      <c r="T95" s="117"/>
      <c r="V95" s="117"/>
    </row>
    <row r="96" spans="2:22" s="115" customFormat="1" ht="3.75" customHeight="1">
      <c r="B96" s="116"/>
      <c r="F96" s="117"/>
      <c r="G96" s="117"/>
      <c r="H96" s="117"/>
      <c r="I96" s="117"/>
      <c r="J96" s="117"/>
      <c r="K96" s="117"/>
      <c r="L96" s="118"/>
      <c r="M96" s="117"/>
      <c r="N96" s="117"/>
      <c r="P96" s="117"/>
      <c r="R96" s="117"/>
      <c r="T96" s="117"/>
      <c r="V96" s="117"/>
    </row>
    <row r="97" spans="2:22" s="115" customFormat="1" ht="3.75" customHeight="1">
      <c r="B97" s="116"/>
      <c r="F97" s="119"/>
      <c r="G97" s="119"/>
      <c r="H97" s="119"/>
      <c r="I97" s="119"/>
      <c r="J97" s="119"/>
      <c r="K97" s="119"/>
      <c r="L97" s="120"/>
      <c r="M97" s="119"/>
      <c r="N97" s="117"/>
      <c r="P97" s="117"/>
      <c r="R97" s="117"/>
      <c r="T97" s="117"/>
      <c r="V97" s="117"/>
    </row>
    <row r="98" spans="2:20" s="115" customFormat="1" ht="12.75" customHeight="1">
      <c r="B98" s="116" t="s">
        <v>184</v>
      </c>
      <c r="F98" s="115">
        <f aca="true" t="shared" si="0" ref="F98:L98">SUM(F94:F97)</f>
        <v>221694</v>
      </c>
      <c r="G98" s="115">
        <f t="shared" si="0"/>
        <v>111777</v>
      </c>
      <c r="H98" s="115">
        <f t="shared" si="0"/>
        <v>66458</v>
      </c>
      <c r="I98" s="115">
        <f t="shared" si="0"/>
        <v>98457</v>
      </c>
      <c r="J98" s="115">
        <f t="shared" si="0"/>
        <v>7157</v>
      </c>
      <c r="K98" s="115">
        <f t="shared" si="0"/>
        <v>7132</v>
      </c>
      <c r="L98" s="118">
        <f t="shared" si="0"/>
        <v>1540</v>
      </c>
      <c r="M98" s="115">
        <f>SUM(M94:M97)</f>
        <v>514215</v>
      </c>
      <c r="T98" s="117"/>
    </row>
    <row r="99" spans="6:20" s="115" customFormat="1" ht="3.75" customHeight="1" thickBot="1">
      <c r="F99" s="121"/>
      <c r="G99" s="121"/>
      <c r="H99" s="121"/>
      <c r="I99" s="121"/>
      <c r="J99" s="121"/>
      <c r="K99" s="121"/>
      <c r="L99" s="122"/>
      <c r="T99" s="117"/>
    </row>
    <row r="100" spans="12:20" s="115" customFormat="1" ht="2.25" customHeight="1">
      <c r="L100" s="118"/>
      <c r="T100" s="117"/>
    </row>
    <row r="101" spans="2:20" s="115" customFormat="1" ht="12.75" customHeight="1">
      <c r="B101" s="116" t="s">
        <v>214</v>
      </c>
      <c r="M101" s="115">
        <v>-235384</v>
      </c>
      <c r="S101" s="118"/>
      <c r="T101" s="117"/>
    </row>
    <row r="102" spans="19:20" s="15" customFormat="1" ht="3.75" customHeight="1">
      <c r="S102" s="123"/>
      <c r="T102" s="124"/>
    </row>
    <row r="103" spans="13:20" s="15" customFormat="1" ht="2.25" customHeight="1">
      <c r="M103" s="8"/>
      <c r="S103" s="123"/>
      <c r="T103" s="124"/>
    </row>
    <row r="104" spans="13:20" s="115" customFormat="1" ht="12.75" customHeight="1">
      <c r="M104" s="115">
        <f>SUM(M98:M101)</f>
        <v>278831</v>
      </c>
      <c r="S104" s="118"/>
      <c r="T104" s="117"/>
    </row>
    <row r="105" spans="13:20" s="15" customFormat="1" ht="2.25" customHeight="1" thickBot="1">
      <c r="M105" s="17"/>
      <c r="S105" s="123"/>
      <c r="T105" s="124"/>
    </row>
    <row r="106" spans="2:20" s="115" customFormat="1" ht="12.75" customHeight="1">
      <c r="B106" s="114" t="s">
        <v>167</v>
      </c>
      <c r="S106" s="118"/>
      <c r="T106" s="117"/>
    </row>
    <row r="107" spans="2:20" s="115" customFormat="1" ht="12.75" customHeight="1">
      <c r="B107" s="116" t="s">
        <v>191</v>
      </c>
      <c r="C107" s="116"/>
      <c r="D107" s="116"/>
      <c r="F107" s="115">
        <v>0</v>
      </c>
      <c r="G107" s="115">
        <v>451</v>
      </c>
      <c r="H107" s="115">
        <v>-2111</v>
      </c>
      <c r="I107" s="115">
        <v>531</v>
      </c>
      <c r="J107" s="115">
        <v>2701</v>
      </c>
      <c r="K107" s="115">
        <v>139</v>
      </c>
      <c r="L107" s="118">
        <v>-7916</v>
      </c>
      <c r="M107" s="115">
        <f>SUM(F107:L107)</f>
        <v>-6205</v>
      </c>
      <c r="T107" s="117"/>
    </row>
    <row r="108" spans="2:20" s="115" customFormat="1" ht="12.75" customHeight="1">
      <c r="B108" s="116" t="s">
        <v>153</v>
      </c>
      <c r="F108" s="115">
        <v>0</v>
      </c>
      <c r="G108" s="115">
        <v>592</v>
      </c>
      <c r="H108" s="115">
        <v>225</v>
      </c>
      <c r="I108" s="115">
        <v>3703</v>
      </c>
      <c r="J108" s="115">
        <v>219</v>
      </c>
      <c r="K108" s="115">
        <v>0</v>
      </c>
      <c r="L108" s="118">
        <v>6143</v>
      </c>
      <c r="M108" s="115">
        <f>SUM(F108:L108)</f>
        <v>10882</v>
      </c>
      <c r="T108" s="117"/>
    </row>
    <row r="109" spans="2:20" s="115" customFormat="1" ht="12.75" customHeight="1">
      <c r="B109" s="116" t="s">
        <v>78</v>
      </c>
      <c r="F109" s="115">
        <v>0</v>
      </c>
      <c r="G109" s="115">
        <v>-812</v>
      </c>
      <c r="H109" s="115">
        <v>-4976</v>
      </c>
      <c r="I109" s="115">
        <v>2806</v>
      </c>
      <c r="J109" s="115">
        <v>0</v>
      </c>
      <c r="K109" s="115">
        <v>0</v>
      </c>
      <c r="L109" s="118">
        <v>22370</v>
      </c>
      <c r="M109" s="115">
        <f>SUM(F109:L109)</f>
        <v>19388</v>
      </c>
      <c r="T109" s="117"/>
    </row>
    <row r="110" spans="2:20" s="115" customFormat="1" ht="12.75" customHeight="1">
      <c r="B110" s="116" t="s">
        <v>168</v>
      </c>
      <c r="F110" s="115">
        <v>0</v>
      </c>
      <c r="G110" s="115">
        <v>-922</v>
      </c>
      <c r="H110" s="115">
        <v>-736</v>
      </c>
      <c r="I110" s="115">
        <v>0</v>
      </c>
      <c r="J110" s="115">
        <v>-218</v>
      </c>
      <c r="K110" s="115">
        <v>-28</v>
      </c>
      <c r="L110" s="118">
        <v>-48196</v>
      </c>
      <c r="M110" s="115">
        <f>SUM(F110:L110)</f>
        <v>-50100</v>
      </c>
      <c r="T110" s="117"/>
    </row>
    <row r="111" spans="2:20" s="115" customFormat="1" ht="12.75" customHeight="1">
      <c r="B111" s="116" t="s">
        <v>170</v>
      </c>
      <c r="L111" s="118"/>
      <c r="T111" s="117"/>
    </row>
    <row r="112" spans="2:20" s="115" customFormat="1" ht="12.75" customHeight="1">
      <c r="B112" s="116" t="s">
        <v>189</v>
      </c>
      <c r="F112" s="126">
        <v>5049</v>
      </c>
      <c r="G112" s="115">
        <v>0</v>
      </c>
      <c r="H112" s="115">
        <v>0</v>
      </c>
      <c r="I112" s="115">
        <v>3547</v>
      </c>
      <c r="J112" s="115">
        <v>0</v>
      </c>
      <c r="K112" s="115">
        <v>0</v>
      </c>
      <c r="L112" s="118">
        <v>-47</v>
      </c>
      <c r="M112" s="115">
        <f>SUM(F112:L112)</f>
        <v>8549</v>
      </c>
      <c r="T112" s="117"/>
    </row>
    <row r="113" spans="2:20" s="115" customFormat="1" ht="3.75" customHeight="1">
      <c r="B113" s="116"/>
      <c r="F113" s="125"/>
      <c r="G113" s="125"/>
      <c r="H113" s="125"/>
      <c r="I113" s="125"/>
      <c r="J113" s="125"/>
      <c r="K113" s="125"/>
      <c r="L113" s="127"/>
      <c r="M113" s="125"/>
      <c r="T113" s="117"/>
    </row>
    <row r="114" spans="2:20" s="115" customFormat="1" ht="12.75" customHeight="1">
      <c r="B114" s="116" t="s">
        <v>69</v>
      </c>
      <c r="T114" s="117"/>
    </row>
    <row r="115" spans="2:20" s="115" customFormat="1" ht="12.75" customHeight="1">
      <c r="B115" s="116" t="s">
        <v>70</v>
      </c>
      <c r="F115" s="134">
        <f aca="true" t="shared" si="1" ref="F115:M115">F107+F108+F109+F110+F112</f>
        <v>5049</v>
      </c>
      <c r="G115" s="134">
        <f t="shared" si="1"/>
        <v>-691</v>
      </c>
      <c r="H115" s="134">
        <f t="shared" si="1"/>
        <v>-7598</v>
      </c>
      <c r="I115" s="134">
        <f t="shared" si="1"/>
        <v>10587</v>
      </c>
      <c r="J115" s="134">
        <f t="shared" si="1"/>
        <v>2702</v>
      </c>
      <c r="K115" s="134">
        <f t="shared" si="1"/>
        <v>111</v>
      </c>
      <c r="L115" s="134">
        <f t="shared" si="1"/>
        <v>-27646</v>
      </c>
      <c r="M115" s="134">
        <f t="shared" si="1"/>
        <v>-17486</v>
      </c>
      <c r="T115" s="117"/>
    </row>
    <row r="116" spans="6:20" s="115" customFormat="1" ht="3.75" customHeight="1" thickBot="1">
      <c r="F116" s="121"/>
      <c r="G116" s="121"/>
      <c r="H116" s="121"/>
      <c r="I116" s="121"/>
      <c r="J116" s="121"/>
      <c r="K116" s="121"/>
      <c r="L116" s="122"/>
      <c r="M116" s="122"/>
      <c r="T116" s="117"/>
    </row>
    <row r="117" spans="12:20" s="115" customFormat="1" ht="6.75" customHeight="1">
      <c r="L117" s="118"/>
      <c r="T117" s="117"/>
    </row>
    <row r="118" spans="2:13" ht="12.75" customHeight="1">
      <c r="B118" s="21" t="s">
        <v>65</v>
      </c>
      <c r="K118" s="128"/>
      <c r="L118" s="128"/>
      <c r="M118" s="128"/>
    </row>
    <row r="119" spans="11:13" ht="9.75" customHeight="1">
      <c r="K119" s="128"/>
      <c r="L119" s="128"/>
      <c r="M119" s="128"/>
    </row>
    <row r="120" spans="1:4" ht="12.75" customHeight="1">
      <c r="A120" s="57">
        <v>9</v>
      </c>
      <c r="B120" s="58" t="s">
        <v>79</v>
      </c>
      <c r="C120" s="58"/>
      <c r="D120" s="58"/>
    </row>
    <row r="121" ht="7.5" customHeight="1"/>
    <row r="122" spans="1:12" s="73" customFormat="1" ht="27.75" customHeight="1">
      <c r="A122" s="64"/>
      <c r="B122" s="198" t="s">
        <v>233</v>
      </c>
      <c r="C122" s="198"/>
      <c r="D122" s="198"/>
      <c r="E122" s="198"/>
      <c r="F122" s="198"/>
      <c r="G122" s="198"/>
      <c r="H122" s="198"/>
      <c r="I122" s="198"/>
      <c r="J122" s="198"/>
      <c r="K122" s="198"/>
      <c r="L122" s="198"/>
    </row>
    <row r="123" ht="7.5" customHeight="1"/>
    <row r="124" spans="1:10" ht="12.75" customHeight="1">
      <c r="A124" s="57">
        <v>10</v>
      </c>
      <c r="B124" s="220" t="s">
        <v>169</v>
      </c>
      <c r="C124" s="220"/>
      <c r="D124" s="220"/>
      <c r="E124" s="220"/>
      <c r="F124" s="220"/>
      <c r="G124" s="220"/>
      <c r="H124" s="220"/>
      <c r="I124" s="220"/>
      <c r="J124" s="220"/>
    </row>
    <row r="125" ht="7.5" customHeight="1"/>
    <row r="126" spans="1:12" s="74" customFormat="1" ht="27" customHeight="1">
      <c r="A126" s="82"/>
      <c r="B126" s="198" t="s">
        <v>283</v>
      </c>
      <c r="C126" s="198"/>
      <c r="D126" s="198"/>
      <c r="E126" s="198"/>
      <c r="F126" s="198"/>
      <c r="G126" s="198"/>
      <c r="H126" s="198"/>
      <c r="I126" s="198"/>
      <c r="J126" s="198"/>
      <c r="K126" s="198"/>
      <c r="L126" s="198"/>
    </row>
    <row r="127" ht="7.5" customHeight="1"/>
    <row r="128" spans="1:4" ht="12.75" customHeight="1">
      <c r="A128" s="57">
        <v>11</v>
      </c>
      <c r="B128" s="58" t="s">
        <v>97</v>
      </c>
      <c r="C128" s="58"/>
      <c r="D128" s="58"/>
    </row>
    <row r="129" spans="1:7" ht="3.75" customHeight="1">
      <c r="A129" s="25"/>
      <c r="B129" s="147"/>
      <c r="D129" s="148"/>
      <c r="G129" s="1"/>
    </row>
    <row r="130" ht="3.75" customHeight="1"/>
    <row r="131" spans="2:13" ht="29.25" customHeight="1">
      <c r="B131" s="224" t="s">
        <v>284</v>
      </c>
      <c r="C131" s="224"/>
      <c r="D131" s="224"/>
      <c r="E131" s="224"/>
      <c r="F131" s="224"/>
      <c r="G131" s="224"/>
      <c r="H131" s="224"/>
      <c r="I131" s="224"/>
      <c r="J131" s="224"/>
      <c r="K131" s="224"/>
      <c r="L131" s="224"/>
      <c r="M131" s="224"/>
    </row>
    <row r="132" spans="2:12" ht="4.5" customHeight="1">
      <c r="B132" s="167"/>
      <c r="C132" s="48"/>
      <c r="D132" s="48"/>
      <c r="E132" s="48"/>
      <c r="F132" s="48"/>
      <c r="G132" s="48"/>
      <c r="H132" s="48"/>
      <c r="I132" s="48"/>
      <c r="J132" s="48"/>
      <c r="K132" s="48"/>
      <c r="L132" s="48"/>
    </row>
    <row r="133" spans="2:12" ht="12.75">
      <c r="B133" s="167"/>
      <c r="C133" s="198" t="s">
        <v>17</v>
      </c>
      <c r="D133" s="198"/>
      <c r="E133" s="198"/>
      <c r="F133" s="198"/>
      <c r="G133" s="198"/>
      <c r="H133" s="198"/>
      <c r="I133" s="198"/>
      <c r="J133" s="198"/>
      <c r="K133" s="198"/>
      <c r="L133" s="198"/>
    </row>
    <row r="134" spans="2:12" ht="3" customHeight="1">
      <c r="B134" s="167"/>
      <c r="C134" s="48"/>
      <c r="D134" s="48"/>
      <c r="E134" s="48"/>
      <c r="F134" s="48"/>
      <c r="G134" s="48"/>
      <c r="H134" s="48"/>
      <c r="I134" s="48"/>
      <c r="J134" s="48"/>
      <c r="K134" s="48"/>
      <c r="L134" s="48"/>
    </row>
    <row r="135" spans="2:12" ht="12.75">
      <c r="B135" s="167"/>
      <c r="C135" s="92" t="s">
        <v>42</v>
      </c>
      <c r="D135" s="216" t="s">
        <v>18</v>
      </c>
      <c r="E135" s="216"/>
      <c r="F135" s="216"/>
      <c r="G135" s="216"/>
      <c r="H135" s="216"/>
      <c r="I135" s="216"/>
      <c r="J135" s="216"/>
      <c r="K135" s="216"/>
      <c r="L135" s="216"/>
    </row>
    <row r="136" spans="2:12" ht="12.75">
      <c r="B136" s="167"/>
      <c r="C136" s="92" t="s">
        <v>42</v>
      </c>
      <c r="D136" s="216" t="s">
        <v>19</v>
      </c>
      <c r="E136" s="216"/>
      <c r="F136" s="216"/>
      <c r="G136" s="216"/>
      <c r="H136" s="216"/>
      <c r="I136" s="216"/>
      <c r="J136" s="216"/>
      <c r="K136" s="216"/>
      <c r="L136" s="216"/>
    </row>
    <row r="137" spans="2:12" ht="12.75">
      <c r="B137" s="167"/>
      <c r="C137" s="92" t="str">
        <f>C136</f>
        <v>-</v>
      </c>
      <c r="D137" s="216" t="s">
        <v>20</v>
      </c>
      <c r="E137" s="216"/>
      <c r="F137" s="216"/>
      <c r="G137" s="216"/>
      <c r="H137" s="216"/>
      <c r="I137" s="216"/>
      <c r="J137" s="216"/>
      <c r="K137" s="216"/>
      <c r="L137" s="216"/>
    </row>
    <row r="138" spans="2:12" ht="12.75">
      <c r="B138" s="167"/>
      <c r="C138" s="92" t="str">
        <f>C137</f>
        <v>-</v>
      </c>
      <c r="D138" s="216" t="s">
        <v>21</v>
      </c>
      <c r="E138" s="216"/>
      <c r="F138" s="216"/>
      <c r="G138" s="216"/>
      <c r="H138" s="216"/>
      <c r="I138" s="216"/>
      <c r="J138" s="216"/>
      <c r="K138" s="216"/>
      <c r="L138" s="216"/>
    </row>
    <row r="139" spans="2:12" ht="12.75">
      <c r="B139" s="167"/>
      <c r="C139" s="92" t="str">
        <f>C138</f>
        <v>-</v>
      </c>
      <c r="D139" s="216" t="s">
        <v>22</v>
      </c>
      <c r="E139" s="216"/>
      <c r="F139" s="216"/>
      <c r="G139" s="216"/>
      <c r="H139" s="216"/>
      <c r="I139" s="216"/>
      <c r="J139" s="216"/>
      <c r="K139" s="216"/>
      <c r="L139" s="216"/>
    </row>
    <row r="140" spans="2:12" ht="12.75">
      <c r="B140" s="167"/>
      <c r="C140" s="92" t="str">
        <f>C139</f>
        <v>-</v>
      </c>
      <c r="D140" s="216" t="s">
        <v>23</v>
      </c>
      <c r="E140" s="216"/>
      <c r="F140" s="216"/>
      <c r="G140" s="216"/>
      <c r="H140" s="216"/>
      <c r="I140" s="216"/>
      <c r="J140" s="216"/>
      <c r="K140" s="216"/>
      <c r="L140" s="216"/>
    </row>
    <row r="141" spans="2:12" ht="12.75">
      <c r="B141" s="167"/>
      <c r="C141" s="92" t="str">
        <f>C140</f>
        <v>-</v>
      </c>
      <c r="D141" s="216" t="s">
        <v>285</v>
      </c>
      <c r="E141" s="216"/>
      <c r="F141" s="216"/>
      <c r="G141" s="216"/>
      <c r="H141" s="216"/>
      <c r="I141" s="216"/>
      <c r="J141" s="216"/>
      <c r="K141" s="216"/>
      <c r="L141" s="216"/>
    </row>
    <row r="142" spans="2:12" ht="6" customHeight="1">
      <c r="B142" s="167"/>
      <c r="C142" s="92"/>
      <c r="D142" s="179"/>
      <c r="E142" s="179"/>
      <c r="F142" s="179"/>
      <c r="G142" s="179"/>
      <c r="H142" s="179"/>
      <c r="I142" s="179"/>
      <c r="J142" s="179"/>
      <c r="K142" s="179"/>
      <c r="L142" s="179"/>
    </row>
    <row r="143" spans="2:12" ht="12.75">
      <c r="B143" s="167"/>
      <c r="C143" s="198" t="s">
        <v>24</v>
      </c>
      <c r="D143" s="198"/>
      <c r="E143" s="198"/>
      <c r="F143" s="198"/>
      <c r="G143" s="198"/>
      <c r="H143" s="198"/>
      <c r="I143" s="198"/>
      <c r="J143" s="198"/>
      <c r="K143" s="198"/>
      <c r="L143" s="198"/>
    </row>
    <row r="144" spans="2:12" ht="2.25" customHeight="1">
      <c r="B144" s="167"/>
      <c r="C144" s="48"/>
      <c r="D144" s="48"/>
      <c r="E144" s="48"/>
      <c r="F144" s="48"/>
      <c r="G144" s="48"/>
      <c r="H144" s="48"/>
      <c r="I144" s="48"/>
      <c r="J144" s="48"/>
      <c r="K144" s="48"/>
      <c r="L144" s="48"/>
    </row>
    <row r="145" spans="2:12" ht="12.75">
      <c r="B145" s="167"/>
      <c r="C145" s="92" t="s">
        <v>42</v>
      </c>
      <c r="D145" s="216" t="s">
        <v>25</v>
      </c>
      <c r="E145" s="216"/>
      <c r="F145" s="216"/>
      <c r="G145" s="216"/>
      <c r="H145" s="216"/>
      <c r="I145" s="216"/>
      <c r="J145" s="216"/>
      <c r="K145" s="216"/>
      <c r="L145" s="216"/>
    </row>
    <row r="146" spans="2:12" ht="12.75">
      <c r="B146" s="167"/>
      <c r="C146" s="92" t="s">
        <v>42</v>
      </c>
      <c r="D146" s="216" t="s">
        <v>26</v>
      </c>
      <c r="E146" s="216"/>
      <c r="F146" s="216"/>
      <c r="G146" s="216"/>
      <c r="H146" s="216"/>
      <c r="I146" s="216"/>
      <c r="J146" s="216"/>
      <c r="K146" s="216"/>
      <c r="L146" s="216"/>
    </row>
    <row r="147" spans="2:12" ht="12.75">
      <c r="B147" s="167"/>
      <c r="C147" s="92" t="str">
        <f>C146</f>
        <v>-</v>
      </c>
      <c r="D147" s="216" t="s">
        <v>27</v>
      </c>
      <c r="E147" s="216"/>
      <c r="F147" s="216"/>
      <c r="G147" s="216"/>
      <c r="H147" s="216"/>
      <c r="I147" s="216"/>
      <c r="J147" s="216"/>
      <c r="K147" s="216"/>
      <c r="L147" s="216"/>
    </row>
    <row r="148" spans="2:12" ht="12.75">
      <c r="B148" s="167"/>
      <c r="C148" s="92" t="str">
        <f>C147</f>
        <v>-</v>
      </c>
      <c r="D148" s="216" t="s">
        <v>28</v>
      </c>
      <c r="E148" s="216"/>
      <c r="F148" s="216"/>
      <c r="G148" s="216"/>
      <c r="H148" s="216"/>
      <c r="I148" s="216"/>
      <c r="J148" s="216"/>
      <c r="K148" s="216"/>
      <c r="L148" s="216"/>
    </row>
    <row r="149" spans="2:12" ht="12.75">
      <c r="B149" s="167"/>
      <c r="C149" s="92" t="str">
        <f>C148</f>
        <v>-</v>
      </c>
      <c r="D149" s="216" t="s">
        <v>29</v>
      </c>
      <c r="E149" s="216"/>
      <c r="F149" s="216"/>
      <c r="G149" s="216"/>
      <c r="H149" s="216"/>
      <c r="I149" s="216"/>
      <c r="J149" s="216"/>
      <c r="K149" s="216"/>
      <c r="L149" s="216"/>
    </row>
    <row r="150" spans="2:12" ht="12.75">
      <c r="B150" s="167"/>
      <c r="C150" s="92" t="str">
        <f>C149</f>
        <v>-</v>
      </c>
      <c r="D150" s="216" t="s">
        <v>30</v>
      </c>
      <c r="E150" s="216"/>
      <c r="F150" s="216"/>
      <c r="G150" s="216"/>
      <c r="H150" s="216"/>
      <c r="I150" s="216"/>
      <c r="J150" s="216"/>
      <c r="K150" s="216"/>
      <c r="L150" s="216"/>
    </row>
    <row r="151" spans="2:12" ht="12.75">
      <c r="B151" s="167"/>
      <c r="C151" s="92" t="str">
        <f>C150</f>
        <v>-</v>
      </c>
      <c r="D151" s="216" t="s">
        <v>31</v>
      </c>
      <c r="E151" s="216"/>
      <c r="F151" s="216"/>
      <c r="G151" s="216"/>
      <c r="H151" s="216"/>
      <c r="I151" s="216"/>
      <c r="J151" s="216"/>
      <c r="K151" s="216"/>
      <c r="L151" s="216"/>
    </row>
    <row r="152" spans="2:12" ht="4.5" customHeight="1">
      <c r="B152" s="167"/>
      <c r="C152" s="48"/>
      <c r="D152" s="48"/>
      <c r="E152" s="48"/>
      <c r="F152" s="48"/>
      <c r="G152" s="48"/>
      <c r="H152" s="48"/>
      <c r="I152" s="48"/>
      <c r="J152" s="48"/>
      <c r="K152" s="48"/>
      <c r="L152" s="48"/>
    </row>
    <row r="153" spans="2:12" ht="27" customHeight="1">
      <c r="B153" s="198" t="s">
        <v>286</v>
      </c>
      <c r="C153" s="198"/>
      <c r="D153" s="198"/>
      <c r="E153" s="198"/>
      <c r="F153" s="198"/>
      <c r="G153" s="198"/>
      <c r="H153" s="198"/>
      <c r="I153" s="198"/>
      <c r="J153" s="198"/>
      <c r="K153" s="198"/>
      <c r="L153" s="198"/>
    </row>
    <row r="154" ht="6.75" customHeight="1"/>
    <row r="155" spans="1:3" ht="12.75">
      <c r="A155" s="57">
        <v>12</v>
      </c>
      <c r="B155" s="58" t="s">
        <v>227</v>
      </c>
      <c r="C155" s="129"/>
    </row>
    <row r="156" ht="7.5" customHeight="1"/>
    <row r="157" spans="2:12" ht="12.75">
      <c r="B157" s="198" t="s">
        <v>228</v>
      </c>
      <c r="C157" s="198"/>
      <c r="D157" s="198"/>
      <c r="E157" s="198"/>
      <c r="F157" s="198"/>
      <c r="G157" s="198"/>
      <c r="H157" s="198"/>
      <c r="I157" s="198"/>
      <c r="J157" s="198"/>
      <c r="K157" s="198"/>
      <c r="L157" s="198"/>
    </row>
    <row r="158" ht="7.5" customHeight="1"/>
    <row r="159" spans="1:4" ht="12.75" customHeight="1">
      <c r="A159" s="57">
        <v>13</v>
      </c>
      <c r="B159" s="58" t="s">
        <v>143</v>
      </c>
      <c r="C159" s="129"/>
      <c r="D159" s="129"/>
    </row>
    <row r="160" ht="7.5" customHeight="1">
      <c r="A160" s="27"/>
    </row>
    <row r="161" spans="2:12" ht="12.75" customHeight="1">
      <c r="B161" s="198" t="s">
        <v>287</v>
      </c>
      <c r="C161" s="198"/>
      <c r="D161" s="198"/>
      <c r="E161" s="198"/>
      <c r="F161" s="198"/>
      <c r="G161" s="198"/>
      <c r="H161" s="198"/>
      <c r="I161" s="198"/>
      <c r="J161" s="198"/>
      <c r="K161" s="198"/>
      <c r="L161" s="198"/>
    </row>
    <row r="163" ht="12.75" customHeight="1">
      <c r="L163" s="160" t="s">
        <v>88</v>
      </c>
    </row>
    <row r="164" ht="3.75" customHeight="1"/>
    <row r="165" spans="2:12" ht="12.75" customHeight="1">
      <c r="B165" s="25" t="s">
        <v>225</v>
      </c>
      <c r="L165" s="1">
        <v>9495</v>
      </c>
    </row>
    <row r="166" spans="2:12" ht="12.75" customHeight="1">
      <c r="B166" s="25" t="s">
        <v>226</v>
      </c>
      <c r="L166" s="1">
        <v>11864</v>
      </c>
    </row>
    <row r="167" ht="17.25" customHeight="1" thickBot="1">
      <c r="L167" s="173">
        <f>SUM(L165:L166)</f>
        <v>21359</v>
      </c>
    </row>
    <row r="181" ht="12.75" customHeight="1">
      <c r="A181" s="37"/>
    </row>
  </sheetData>
  <sheetProtection password="CF7A" sheet="1" objects="1" scenarios="1"/>
  <mergeCells count="41">
    <mergeCell ref="D150:L150"/>
    <mergeCell ref="B131:M131"/>
    <mergeCell ref="C143:L143"/>
    <mergeCell ref="D145:L145"/>
    <mergeCell ref="D146:L146"/>
    <mergeCell ref="D137:L137"/>
    <mergeCell ref="D138:L138"/>
    <mergeCell ref="D139:L139"/>
    <mergeCell ref="B84:L84"/>
    <mergeCell ref="D148:L148"/>
    <mergeCell ref="D149:L149"/>
    <mergeCell ref="D141:L141"/>
    <mergeCell ref="B10:L10"/>
    <mergeCell ref="B12:L12"/>
    <mergeCell ref="B34:L34"/>
    <mergeCell ref="B38:L38"/>
    <mergeCell ref="E14:L14"/>
    <mergeCell ref="E15:L15"/>
    <mergeCell ref="B17:L17"/>
    <mergeCell ref="B19:L19"/>
    <mergeCell ref="B21:L21"/>
    <mergeCell ref="B161:L161"/>
    <mergeCell ref="B124:J124"/>
    <mergeCell ref="B126:L126"/>
    <mergeCell ref="B157:L157"/>
    <mergeCell ref="C133:L133"/>
    <mergeCell ref="B153:L153"/>
    <mergeCell ref="D135:L135"/>
    <mergeCell ref="D136:L136"/>
    <mergeCell ref="D151:L151"/>
    <mergeCell ref="D147:L147"/>
    <mergeCell ref="C44:L44"/>
    <mergeCell ref="C40:L40"/>
    <mergeCell ref="C42:L42"/>
    <mergeCell ref="D140:L140"/>
    <mergeCell ref="K53:L53"/>
    <mergeCell ref="B48:L48"/>
    <mergeCell ref="I53:J53"/>
    <mergeCell ref="B122:L122"/>
    <mergeCell ref="B88:L88"/>
    <mergeCell ref="B80:L80"/>
  </mergeCells>
  <printOptions horizontalCentered="1"/>
  <pageMargins left="0.6" right="0.3" top="0.71" bottom="0.54" header="0.2" footer="0.2"/>
  <pageSetup firstPageNumber="5" useFirstPageNumber="1" fitToHeight="4" fitToWidth="5" horizontalDpi="600" verticalDpi="600" orientation="portrait" paperSize="9" scale="88" r:id="rId2"/>
  <headerFooter alignWithMargins="0">
    <oddFooter>&amp;C- &amp;P -</oddFooter>
  </headerFooter>
  <rowBreaks count="2" manualBreakCount="2">
    <brk id="48" max="12" man="1"/>
    <brk id="122" max="12" man="1"/>
  </rowBreaks>
  <drawing r:id="rId1"/>
</worksheet>
</file>

<file path=xl/worksheets/sheet6.xml><?xml version="1.0" encoding="utf-8"?>
<worksheet xmlns="http://schemas.openxmlformats.org/spreadsheetml/2006/main" xmlns:r="http://schemas.openxmlformats.org/officeDocument/2006/relationships">
  <dimension ref="A6:M160"/>
  <sheetViews>
    <sheetView showGridLines="0" workbookViewId="0" topLeftCell="A1">
      <selection activeCell="A1" sqref="A1"/>
    </sheetView>
  </sheetViews>
  <sheetFormatPr defaultColWidth="9.140625" defaultRowHeight="12.75" customHeight="1"/>
  <cols>
    <col min="1" max="1" width="3.140625" style="59" customWidth="1"/>
    <col min="2" max="2" width="4.140625" style="59" customWidth="1"/>
    <col min="3" max="3" width="3.28125" style="59" customWidth="1"/>
    <col min="4" max="4" width="3.57421875" style="59" customWidth="1"/>
    <col min="5" max="5" width="6.8515625" style="59" customWidth="1"/>
    <col min="6" max="6" width="11.28125" style="59" customWidth="1"/>
    <col min="7" max="7" width="12.8515625" style="59" customWidth="1"/>
    <col min="8" max="8" width="11.57421875" style="59" customWidth="1"/>
    <col min="9" max="9" width="11.8515625" style="59" customWidth="1"/>
    <col min="10" max="10" width="11.140625" style="59" customWidth="1"/>
    <col min="11" max="11" width="11.00390625" style="59" customWidth="1"/>
    <col min="12" max="12" width="4.7109375" style="59" customWidth="1"/>
    <col min="13" max="16384" width="9.140625" style="59" customWidth="1"/>
  </cols>
  <sheetData>
    <row r="6" spans="1:4" ht="12.75" customHeight="1">
      <c r="A6" s="57"/>
      <c r="B6" s="58" t="s">
        <v>200</v>
      </c>
      <c r="C6" s="58"/>
      <c r="D6" s="58"/>
    </row>
    <row r="7" ht="6" customHeight="1"/>
    <row r="8" spans="1:4" ht="12.75" customHeight="1">
      <c r="A8" s="57">
        <v>1</v>
      </c>
      <c r="B8" s="58" t="s">
        <v>116</v>
      </c>
      <c r="C8" s="58"/>
      <c r="D8" s="58"/>
    </row>
    <row r="9" spans="1:4" ht="6" customHeight="1">
      <c r="A9" s="57"/>
      <c r="B9" s="58"/>
      <c r="C9" s="58"/>
      <c r="D9" s="58"/>
    </row>
    <row r="10" spans="1:11" s="61" customFormat="1" ht="78.75" customHeight="1">
      <c r="A10" s="60"/>
      <c r="B10" s="230" t="s">
        <v>329</v>
      </c>
      <c r="C10" s="198"/>
      <c r="D10" s="198"/>
      <c r="E10" s="198"/>
      <c r="F10" s="198"/>
      <c r="G10" s="198"/>
      <c r="H10" s="198"/>
      <c r="I10" s="198"/>
      <c r="J10" s="198"/>
      <c r="K10" s="198"/>
    </row>
    <row r="11" spans="1:11" s="61" customFormat="1" ht="3" customHeight="1">
      <c r="A11" s="60"/>
      <c r="B11" s="194"/>
      <c r="C11" s="48"/>
      <c r="D11" s="48"/>
      <c r="E11" s="48"/>
      <c r="F11" s="48"/>
      <c r="G11" s="48"/>
      <c r="H11" s="48"/>
      <c r="I11" s="48"/>
      <c r="J11" s="48"/>
      <c r="K11" s="48"/>
    </row>
    <row r="12" spans="1:11" s="61" customFormat="1" ht="52.5" customHeight="1">
      <c r="A12" s="60"/>
      <c r="B12" s="198" t="s">
        <v>332</v>
      </c>
      <c r="C12" s="198"/>
      <c r="D12" s="198"/>
      <c r="E12" s="198"/>
      <c r="F12" s="198"/>
      <c r="G12" s="198"/>
      <c r="H12" s="198"/>
      <c r="I12" s="198"/>
      <c r="J12" s="198"/>
      <c r="K12" s="198"/>
    </row>
    <row r="13" spans="1:4" ht="5.25" customHeight="1">
      <c r="A13" s="57"/>
      <c r="B13" s="58"/>
      <c r="C13" s="58"/>
      <c r="D13" s="58"/>
    </row>
    <row r="14" spans="1:11" s="61" customFormat="1" ht="103.5" customHeight="1">
      <c r="A14" s="60"/>
      <c r="B14" s="231" t="s">
        <v>4</v>
      </c>
      <c r="C14" s="231"/>
      <c r="D14" s="231"/>
      <c r="E14" s="231"/>
      <c r="F14" s="231"/>
      <c r="G14" s="231"/>
      <c r="H14" s="231"/>
      <c r="I14" s="231"/>
      <c r="J14" s="231"/>
      <c r="K14" s="231"/>
    </row>
    <row r="15" spans="1:4" ht="5.25" customHeight="1">
      <c r="A15" s="57"/>
      <c r="B15" s="58"/>
      <c r="C15" s="58"/>
      <c r="D15" s="58"/>
    </row>
    <row r="16" spans="1:11" s="63" customFormat="1" ht="28.5" customHeight="1">
      <c r="A16" s="62"/>
      <c r="B16" s="198" t="s">
        <v>261</v>
      </c>
      <c r="C16" s="198"/>
      <c r="D16" s="198"/>
      <c r="E16" s="198"/>
      <c r="F16" s="198"/>
      <c r="G16" s="198"/>
      <c r="H16" s="198"/>
      <c r="I16" s="198"/>
      <c r="J16" s="198"/>
      <c r="K16" s="198"/>
    </row>
    <row r="17" ht="5.25" customHeight="1">
      <c r="A17" s="57"/>
    </row>
    <row r="18" spans="1:11" s="65" customFormat="1" ht="51.75" customHeight="1">
      <c r="A18" s="64"/>
      <c r="B18" s="198" t="s">
        <v>333</v>
      </c>
      <c r="C18" s="198"/>
      <c r="D18" s="198"/>
      <c r="E18" s="198"/>
      <c r="F18" s="198"/>
      <c r="G18" s="198"/>
      <c r="H18" s="198"/>
      <c r="I18" s="198"/>
      <c r="J18" s="198"/>
      <c r="K18" s="198"/>
    </row>
    <row r="19" ht="6" customHeight="1">
      <c r="A19" s="57"/>
    </row>
    <row r="20" spans="1:11" s="65" customFormat="1" ht="27.75" customHeight="1">
      <c r="A20" s="64"/>
      <c r="B20" s="198" t="s">
        <v>331</v>
      </c>
      <c r="C20" s="198"/>
      <c r="D20" s="198"/>
      <c r="E20" s="198"/>
      <c r="F20" s="198"/>
      <c r="G20" s="198"/>
      <c r="H20" s="198"/>
      <c r="I20" s="198"/>
      <c r="J20" s="198"/>
      <c r="K20" s="198"/>
    </row>
    <row r="21" ht="6" customHeight="1">
      <c r="A21" s="57"/>
    </row>
    <row r="22" spans="1:2" ht="12.75" customHeight="1">
      <c r="A22" s="57">
        <v>2</v>
      </c>
      <c r="B22" s="58" t="s">
        <v>115</v>
      </c>
    </row>
    <row r="23" spans="3:4" ht="6" customHeight="1">
      <c r="C23" s="58"/>
      <c r="D23" s="58"/>
    </row>
    <row r="24" spans="1:11" s="65" customFormat="1" ht="66" customHeight="1">
      <c r="A24" s="64"/>
      <c r="B24" s="198" t="s">
        <v>319</v>
      </c>
      <c r="C24" s="198"/>
      <c r="D24" s="198"/>
      <c r="E24" s="198"/>
      <c r="F24" s="198"/>
      <c r="G24" s="198"/>
      <c r="H24" s="198"/>
      <c r="I24" s="198"/>
      <c r="J24" s="198"/>
      <c r="K24" s="198"/>
    </row>
    <row r="25" ht="9" customHeight="1">
      <c r="A25" s="57"/>
    </row>
    <row r="26" spans="1:4" ht="12.75" customHeight="1">
      <c r="A26" s="57">
        <v>3</v>
      </c>
      <c r="B26" s="58" t="s">
        <v>229</v>
      </c>
      <c r="C26" s="58"/>
      <c r="D26" s="58"/>
    </row>
    <row r="27" ht="6" customHeight="1">
      <c r="A27" s="57"/>
    </row>
    <row r="28" spans="1:11" s="65" customFormat="1" ht="39.75" customHeight="1">
      <c r="A28" s="64"/>
      <c r="B28" s="198" t="s">
        <v>330</v>
      </c>
      <c r="C28" s="198"/>
      <c r="D28" s="198"/>
      <c r="E28" s="198"/>
      <c r="F28" s="198"/>
      <c r="G28" s="198"/>
      <c r="H28" s="198"/>
      <c r="I28" s="198"/>
      <c r="J28" s="198"/>
      <c r="K28" s="198"/>
    </row>
    <row r="29" spans="1:11" s="65" customFormat="1" ht="5.25" customHeight="1">
      <c r="A29" s="64"/>
      <c r="B29" s="48"/>
      <c r="C29" s="48"/>
      <c r="D29" s="48"/>
      <c r="E29" s="48"/>
      <c r="F29" s="48"/>
      <c r="G29" s="48"/>
      <c r="H29" s="48"/>
      <c r="I29" s="48"/>
      <c r="J29" s="48"/>
      <c r="K29" s="48"/>
    </row>
    <row r="30" spans="1:11" s="65" customFormat="1" ht="79.5" customHeight="1">
      <c r="A30" s="64"/>
      <c r="B30" s="198" t="s">
        <v>326</v>
      </c>
      <c r="C30" s="198"/>
      <c r="D30" s="198"/>
      <c r="E30" s="198"/>
      <c r="F30" s="198"/>
      <c r="G30" s="198"/>
      <c r="H30" s="198"/>
      <c r="I30" s="198"/>
      <c r="J30" s="198"/>
      <c r="K30" s="198"/>
    </row>
    <row r="31" ht="8.25" customHeight="1">
      <c r="A31" s="57"/>
    </row>
    <row r="32" spans="1:4" ht="12.75" customHeight="1">
      <c r="A32" s="57">
        <v>4</v>
      </c>
      <c r="B32" s="58" t="s">
        <v>118</v>
      </c>
      <c r="C32" s="58"/>
      <c r="D32" s="58"/>
    </row>
    <row r="33" spans="1:4" ht="6" customHeight="1">
      <c r="A33" s="27"/>
      <c r="B33" s="25"/>
      <c r="C33" s="25"/>
      <c r="D33" s="25"/>
    </row>
    <row r="34" spans="1:4" ht="12.75" customHeight="1">
      <c r="A34" s="27"/>
      <c r="B34" s="25" t="s">
        <v>181</v>
      </c>
      <c r="C34" s="25"/>
      <c r="D34" s="25"/>
    </row>
    <row r="35" spans="1:4" ht="12.75" customHeight="1">
      <c r="A35" s="27"/>
      <c r="B35" s="25"/>
      <c r="C35" s="25"/>
      <c r="D35" s="25"/>
    </row>
    <row r="36" spans="1:11" ht="12.75" customHeight="1">
      <c r="A36" s="57">
        <v>5</v>
      </c>
      <c r="B36" s="58" t="s">
        <v>89</v>
      </c>
      <c r="C36" s="58"/>
      <c r="D36" s="58"/>
      <c r="K36" s="66"/>
    </row>
    <row r="37" spans="1:4" ht="6" customHeight="1">
      <c r="A37" s="57"/>
      <c r="B37" s="58"/>
      <c r="C37" s="58"/>
      <c r="D37" s="58"/>
    </row>
    <row r="38" spans="1:4" ht="12.75" customHeight="1">
      <c r="A38" s="57"/>
      <c r="B38" s="25" t="s">
        <v>90</v>
      </c>
      <c r="C38" s="25"/>
      <c r="D38" s="25"/>
    </row>
    <row r="39" spans="1:12" ht="12.75" customHeight="1">
      <c r="A39" s="57"/>
      <c r="B39" s="25"/>
      <c r="C39" s="25"/>
      <c r="D39" s="25"/>
      <c r="H39" s="207" t="str">
        <f>+Income!F16</f>
        <v>SECOND QUARTER</v>
      </c>
      <c r="I39" s="207"/>
      <c r="J39" s="229" t="str">
        <f>+Income!J16</f>
        <v>CUMULATIVE 6 MONTHS</v>
      </c>
      <c r="K39" s="229"/>
      <c r="L39" s="135"/>
    </row>
    <row r="40" spans="1:11" ht="12.75" customHeight="1">
      <c r="A40" s="57"/>
      <c r="H40" s="109">
        <f>+Income!F18</f>
        <v>39263</v>
      </c>
      <c r="I40" s="109">
        <f>+Income!H18</f>
        <v>38898</v>
      </c>
      <c r="J40" s="109">
        <f>+H40</f>
        <v>39263</v>
      </c>
      <c r="K40" s="109">
        <f>+I40</f>
        <v>38898</v>
      </c>
    </row>
    <row r="41" spans="1:11" ht="12.75" customHeight="1">
      <c r="A41" s="57"/>
      <c r="H41" s="136" t="s">
        <v>88</v>
      </c>
      <c r="I41" s="136" t="s">
        <v>88</v>
      </c>
      <c r="J41" s="136" t="s">
        <v>88</v>
      </c>
      <c r="K41" s="136" t="s">
        <v>88</v>
      </c>
    </row>
    <row r="42" spans="1:11" ht="12.75" customHeight="1">
      <c r="A42" s="57"/>
      <c r="B42" s="59" t="s">
        <v>175</v>
      </c>
      <c r="F42" s="67" t="s">
        <v>177</v>
      </c>
      <c r="H42" s="141">
        <v>840</v>
      </c>
      <c r="I42" s="141">
        <v>-414</v>
      </c>
      <c r="J42" s="68">
        <v>2400</v>
      </c>
      <c r="K42" s="141">
        <v>1142</v>
      </c>
    </row>
    <row r="43" spans="1:11" ht="12.75" customHeight="1">
      <c r="A43" s="57"/>
      <c r="F43" s="67" t="s">
        <v>176</v>
      </c>
      <c r="H43" s="141">
        <v>4421</v>
      </c>
      <c r="I43" s="141">
        <v>3968</v>
      </c>
      <c r="J43" s="68">
        <v>10424</v>
      </c>
      <c r="K43" s="141">
        <v>15656</v>
      </c>
    </row>
    <row r="44" spans="1:11" ht="12.75" customHeight="1">
      <c r="A44" s="57"/>
      <c r="B44" s="59" t="s">
        <v>73</v>
      </c>
      <c r="H44" s="142">
        <v>-2434</v>
      </c>
      <c r="I44" s="142">
        <v>2631</v>
      </c>
      <c r="J44" s="70">
        <v>-6686</v>
      </c>
      <c r="K44" s="142">
        <v>-43883</v>
      </c>
    </row>
    <row r="45" spans="1:11" ht="12.75" customHeight="1">
      <c r="A45" s="57"/>
      <c r="H45" s="141">
        <f>SUM(H42:H44)</f>
        <v>2827</v>
      </c>
      <c r="I45" s="141">
        <f>SUM(I42:I44)</f>
        <v>6185</v>
      </c>
      <c r="J45" s="68">
        <f>SUM(J42:J44)</f>
        <v>6138</v>
      </c>
      <c r="K45" s="141">
        <f>SUM(K42:K44)</f>
        <v>-27085</v>
      </c>
    </row>
    <row r="46" spans="1:11" ht="12.75" customHeight="1">
      <c r="A46" s="57"/>
      <c r="B46" s="59" t="s">
        <v>258</v>
      </c>
      <c r="H46" s="141">
        <v>1844</v>
      </c>
      <c r="I46" s="141">
        <v>1869</v>
      </c>
      <c r="J46" s="68">
        <v>1844</v>
      </c>
      <c r="K46" s="141">
        <v>2638</v>
      </c>
    </row>
    <row r="47" spans="1:13" ht="16.5" customHeight="1" thickBot="1">
      <c r="A47" s="57"/>
      <c r="H47" s="143">
        <f>SUM(H45:H46)</f>
        <v>4671</v>
      </c>
      <c r="I47" s="143">
        <f>SUM(I45:I46)</f>
        <v>8054</v>
      </c>
      <c r="J47" s="71">
        <f>SUM(J45:J46)</f>
        <v>7982</v>
      </c>
      <c r="K47" s="143">
        <f>SUM(K45:K46)</f>
        <v>-24447</v>
      </c>
      <c r="M47" s="69"/>
    </row>
    <row r="48" spans="1:11" ht="9.75" customHeight="1">
      <c r="A48" s="57"/>
      <c r="H48" s="68"/>
      <c r="I48" s="69"/>
      <c r="J48" s="69"/>
      <c r="K48" s="69"/>
    </row>
    <row r="49" spans="1:11" s="65" customFormat="1" ht="26.25" customHeight="1">
      <c r="A49" s="64"/>
      <c r="B49" s="225" t="s">
        <v>288</v>
      </c>
      <c r="C49" s="225"/>
      <c r="D49" s="225"/>
      <c r="E49" s="225"/>
      <c r="F49" s="225"/>
      <c r="G49" s="225"/>
      <c r="H49" s="225"/>
      <c r="I49" s="225"/>
      <c r="J49" s="225"/>
      <c r="K49" s="225"/>
    </row>
    <row r="50" spans="1:11" ht="12.75" customHeight="1">
      <c r="A50" s="57"/>
      <c r="I50" s="69"/>
      <c r="J50" s="69"/>
      <c r="K50" s="69"/>
    </row>
    <row r="51" spans="1:4" ht="12.75" customHeight="1">
      <c r="A51" s="57">
        <v>6</v>
      </c>
      <c r="B51" s="58" t="s">
        <v>230</v>
      </c>
      <c r="C51" s="58"/>
      <c r="D51" s="58"/>
    </row>
    <row r="52" ht="9.75" customHeight="1">
      <c r="A52" s="57"/>
    </row>
    <row r="53" spans="1:11" s="63" customFormat="1" ht="26.25" customHeight="1">
      <c r="A53" s="62"/>
      <c r="B53" s="225" t="s">
        <v>289</v>
      </c>
      <c r="C53" s="225"/>
      <c r="D53" s="225"/>
      <c r="E53" s="225"/>
      <c r="F53" s="225"/>
      <c r="G53" s="225"/>
      <c r="H53" s="225"/>
      <c r="I53" s="225"/>
      <c r="J53" s="225"/>
      <c r="K53" s="225"/>
    </row>
    <row r="54" ht="12.75" customHeight="1">
      <c r="A54" s="57"/>
    </row>
    <row r="55" spans="1:4" ht="12.75" customHeight="1">
      <c r="A55" s="57">
        <v>7</v>
      </c>
      <c r="B55" s="58" t="s">
        <v>91</v>
      </c>
      <c r="C55" s="58"/>
      <c r="D55" s="58"/>
    </row>
    <row r="56" ht="9.75" customHeight="1">
      <c r="A56" s="57"/>
    </row>
    <row r="57" spans="1:11" s="139" customFormat="1" ht="27.75" customHeight="1">
      <c r="A57" s="138"/>
      <c r="B57" s="139" t="s">
        <v>92</v>
      </c>
      <c r="C57" s="224" t="s">
        <v>290</v>
      </c>
      <c r="D57" s="224"/>
      <c r="E57" s="224"/>
      <c r="F57" s="224"/>
      <c r="G57" s="224"/>
      <c r="H57" s="224"/>
      <c r="I57" s="224"/>
      <c r="J57" s="224"/>
      <c r="K57" s="224"/>
    </row>
    <row r="58" s="137" customFormat="1" ht="7.5" customHeight="1">
      <c r="A58" s="57"/>
    </row>
    <row r="59" spans="1:11" s="137" customFormat="1" ht="12.75" customHeight="1">
      <c r="A59" s="57"/>
      <c r="J59" s="6" t="s">
        <v>88</v>
      </c>
      <c r="K59" s="6"/>
    </row>
    <row r="60" s="137" customFormat="1" ht="3.75" customHeight="1">
      <c r="A60" s="57"/>
    </row>
    <row r="61" spans="1:11" s="137" customFormat="1" ht="12.75" customHeight="1">
      <c r="A61" s="57"/>
      <c r="C61" s="149" t="s">
        <v>122</v>
      </c>
      <c r="D61" s="150" t="s">
        <v>204</v>
      </c>
      <c r="J61" s="185">
        <v>0</v>
      </c>
      <c r="K61" s="151"/>
    </row>
    <row r="62" spans="1:11" s="137" customFormat="1" ht="12.75" customHeight="1">
      <c r="A62" s="57"/>
      <c r="C62" s="149" t="s">
        <v>205</v>
      </c>
      <c r="D62" s="150" t="s">
        <v>206</v>
      </c>
      <c r="J62" s="185">
        <v>-16858</v>
      </c>
      <c r="K62" s="151"/>
    </row>
    <row r="63" spans="1:11" s="137" customFormat="1" ht="12.75" customHeight="1">
      <c r="A63" s="57"/>
      <c r="D63" s="150" t="s">
        <v>259</v>
      </c>
      <c r="J63" s="187">
        <v>2928</v>
      </c>
      <c r="K63" s="151"/>
    </row>
    <row r="64" spans="1:7" s="137" customFormat="1" ht="12.75" customHeight="1">
      <c r="A64" s="57"/>
      <c r="G64" s="151"/>
    </row>
    <row r="65" ht="9.75" customHeight="1">
      <c r="A65" s="57"/>
    </row>
    <row r="66" spans="1:11" s="75" customFormat="1" ht="27.75" customHeight="1">
      <c r="A66" s="74"/>
      <c r="B66" s="75" t="s">
        <v>93</v>
      </c>
      <c r="C66" s="225" t="s">
        <v>291</v>
      </c>
      <c r="D66" s="225"/>
      <c r="E66" s="225"/>
      <c r="F66" s="225"/>
      <c r="G66" s="225"/>
      <c r="H66" s="225"/>
      <c r="I66" s="225"/>
      <c r="J66" s="225"/>
      <c r="K66" s="225"/>
    </row>
    <row r="67" ht="9.75" customHeight="1">
      <c r="A67" s="27"/>
    </row>
    <row r="68" spans="1:10" ht="12.75" customHeight="1">
      <c r="A68" s="27"/>
      <c r="J68" s="188" t="s">
        <v>88</v>
      </c>
    </row>
    <row r="69" spans="1:10" ht="12.75" customHeight="1">
      <c r="A69" s="27"/>
      <c r="E69" s="59" t="s">
        <v>94</v>
      </c>
      <c r="J69" s="189">
        <v>288094</v>
      </c>
    </row>
    <row r="70" spans="1:10" ht="12.75" customHeight="1">
      <c r="A70" s="27"/>
      <c r="E70" s="59" t="s">
        <v>194</v>
      </c>
      <c r="J70" s="189">
        <v>248255</v>
      </c>
    </row>
    <row r="71" spans="1:10" ht="15.75" customHeight="1" thickBot="1">
      <c r="A71" s="27"/>
      <c r="E71" s="59" t="s">
        <v>95</v>
      </c>
      <c r="J71" s="190">
        <f>+J69-J70</f>
        <v>39839</v>
      </c>
    </row>
    <row r="72" spans="1:10" ht="12.75" customHeight="1">
      <c r="A72" s="57"/>
      <c r="J72" s="189"/>
    </row>
    <row r="73" spans="1:10" ht="12.75" customHeight="1" thickBot="1">
      <c r="A73" s="57"/>
      <c r="E73" s="59" t="s">
        <v>96</v>
      </c>
      <c r="J73" s="180">
        <v>83451</v>
      </c>
    </row>
    <row r="74" ht="12.75" customHeight="1">
      <c r="A74" s="57"/>
    </row>
    <row r="75" spans="1:4" ht="12.75" customHeight="1">
      <c r="A75" s="57">
        <v>8</v>
      </c>
      <c r="B75" s="58" t="s">
        <v>99</v>
      </c>
      <c r="C75" s="58"/>
      <c r="D75" s="58"/>
    </row>
    <row r="76" spans="1:4" ht="6" customHeight="1">
      <c r="A76" s="57"/>
      <c r="B76" s="58"/>
      <c r="C76" s="58"/>
      <c r="D76" s="58"/>
    </row>
    <row r="77" spans="1:4" ht="12.75" customHeight="1">
      <c r="A77" s="57" t="s">
        <v>92</v>
      </c>
      <c r="B77" s="77" t="s">
        <v>197</v>
      </c>
      <c r="C77" s="58"/>
      <c r="D77" s="58"/>
    </row>
    <row r="78" spans="1:4" ht="3" customHeight="1">
      <c r="A78" s="57"/>
      <c r="B78" s="58"/>
      <c r="C78" s="58"/>
      <c r="D78" s="58"/>
    </row>
    <row r="79" spans="1:12" ht="4.5" customHeight="1">
      <c r="A79" s="57"/>
      <c r="B79" s="169"/>
      <c r="C79" s="48"/>
      <c r="D79" s="48"/>
      <c r="E79" s="48"/>
      <c r="F79" s="48"/>
      <c r="G79" s="48"/>
      <c r="H79" s="48"/>
      <c r="I79" s="48"/>
      <c r="J79" s="48"/>
      <c r="K79" s="48"/>
      <c r="L79" s="25"/>
    </row>
    <row r="80" spans="1:12" ht="129" customHeight="1">
      <c r="A80" s="57"/>
      <c r="B80" s="222" t="s">
        <v>327</v>
      </c>
      <c r="C80" s="222"/>
      <c r="D80" s="222"/>
      <c r="E80" s="222"/>
      <c r="F80" s="222"/>
      <c r="G80" s="222"/>
      <c r="H80" s="222"/>
      <c r="I80" s="222"/>
      <c r="J80" s="222"/>
      <c r="K80" s="222"/>
      <c r="L80" s="25"/>
    </row>
    <row r="81" spans="1:12" ht="3.75" customHeight="1">
      <c r="A81" s="57"/>
      <c r="B81" s="170"/>
      <c r="C81" s="170"/>
      <c r="D81" s="170"/>
      <c r="E81" s="170"/>
      <c r="F81" s="170"/>
      <c r="G81" s="170"/>
      <c r="H81" s="170"/>
      <c r="I81" s="170"/>
      <c r="J81" s="170"/>
      <c r="K81" s="170"/>
      <c r="L81" s="25"/>
    </row>
    <row r="82" spans="1:12" ht="91.5" customHeight="1">
      <c r="A82" s="57"/>
      <c r="B82" s="222" t="s">
        <v>0</v>
      </c>
      <c r="C82" s="222"/>
      <c r="D82" s="222"/>
      <c r="E82" s="222"/>
      <c r="F82" s="222"/>
      <c r="G82" s="222"/>
      <c r="H82" s="222"/>
      <c r="I82" s="222"/>
      <c r="J82" s="222"/>
      <c r="K82" s="222"/>
      <c r="L82" s="25"/>
    </row>
    <row r="83" spans="1:12" ht="3.75" customHeight="1">
      <c r="A83" s="57"/>
      <c r="B83" s="58"/>
      <c r="C83" s="58"/>
      <c r="D83" s="58"/>
      <c r="E83" s="25"/>
      <c r="F83" s="25"/>
      <c r="G83" s="25"/>
      <c r="H83" s="25"/>
      <c r="I83" s="25"/>
      <c r="J83" s="25"/>
      <c r="K83" s="25"/>
      <c r="L83" s="25"/>
    </row>
    <row r="84" spans="1:4" ht="12.75" customHeight="1">
      <c r="A84" s="57" t="s">
        <v>93</v>
      </c>
      <c r="B84" s="77" t="s">
        <v>304</v>
      </c>
      <c r="C84" s="58"/>
      <c r="D84" s="58"/>
    </row>
    <row r="85" spans="1:12" ht="3.75" customHeight="1">
      <c r="A85" s="57"/>
      <c r="B85" s="58"/>
      <c r="C85" s="58"/>
      <c r="D85" s="58"/>
      <c r="E85" s="25"/>
      <c r="F85" s="25"/>
      <c r="G85" s="25"/>
      <c r="H85" s="25"/>
      <c r="I85" s="25"/>
      <c r="J85" s="25"/>
      <c r="K85" s="25"/>
      <c r="L85" s="25"/>
    </row>
    <row r="86" spans="1:12" ht="104.25" customHeight="1">
      <c r="A86" s="57"/>
      <c r="B86" s="198" t="s">
        <v>1</v>
      </c>
      <c r="C86" s="198"/>
      <c r="D86" s="198"/>
      <c r="E86" s="198"/>
      <c r="F86" s="198"/>
      <c r="G86" s="198"/>
      <c r="H86" s="198"/>
      <c r="I86" s="198"/>
      <c r="J86" s="198"/>
      <c r="K86" s="198"/>
      <c r="L86" s="25"/>
    </row>
    <row r="87" spans="1:4" s="81" customFormat="1" ht="1.5" customHeight="1">
      <c r="A87" s="57"/>
      <c r="B87" s="80"/>
      <c r="C87" s="80"/>
      <c r="D87" s="80"/>
    </row>
    <row r="88" spans="1:4" s="79" customFormat="1" ht="12.75" customHeight="1">
      <c r="A88" s="57" t="s">
        <v>98</v>
      </c>
      <c r="B88" s="78" t="s">
        <v>196</v>
      </c>
      <c r="C88" s="78"/>
      <c r="D88" s="78"/>
    </row>
    <row r="89" spans="1:4" s="81" customFormat="1" ht="3" customHeight="1">
      <c r="A89" s="57"/>
      <c r="B89" s="80"/>
      <c r="C89" s="80"/>
      <c r="D89" s="80"/>
    </row>
    <row r="90" spans="1:11" s="81" customFormat="1" ht="54" customHeight="1">
      <c r="A90" s="57"/>
      <c r="B90" s="222" t="s">
        <v>320</v>
      </c>
      <c r="C90" s="222"/>
      <c r="D90" s="222"/>
      <c r="E90" s="222"/>
      <c r="F90" s="222"/>
      <c r="G90" s="222"/>
      <c r="H90" s="222"/>
      <c r="I90" s="222"/>
      <c r="J90" s="222"/>
      <c r="K90" s="222"/>
    </row>
    <row r="91" spans="1:11" s="81" customFormat="1" ht="3.75" customHeight="1">
      <c r="A91" s="57"/>
      <c r="B91" s="170"/>
      <c r="C91" s="170"/>
      <c r="D91" s="170"/>
      <c r="E91" s="170"/>
      <c r="F91" s="170"/>
      <c r="G91" s="170"/>
      <c r="H91" s="170"/>
      <c r="I91" s="170"/>
      <c r="J91" s="170"/>
      <c r="K91" s="170"/>
    </row>
    <row r="92" spans="1:11" s="81" customFormat="1" ht="90.75" customHeight="1">
      <c r="A92" s="57"/>
      <c r="B92" s="222" t="s">
        <v>2</v>
      </c>
      <c r="C92" s="222"/>
      <c r="D92" s="222"/>
      <c r="E92" s="222"/>
      <c r="F92" s="222"/>
      <c r="G92" s="222"/>
      <c r="H92" s="222"/>
      <c r="I92" s="222"/>
      <c r="J92" s="222"/>
      <c r="K92" s="222"/>
    </row>
    <row r="93" spans="1:11" s="81" customFormat="1" ht="3.75" customHeight="1">
      <c r="A93" s="57"/>
      <c r="B93" s="170"/>
      <c r="C93" s="170"/>
      <c r="D93" s="170"/>
      <c r="E93" s="170"/>
      <c r="F93" s="170"/>
      <c r="G93" s="170"/>
      <c r="H93" s="170"/>
      <c r="I93" s="170"/>
      <c r="J93" s="170"/>
      <c r="K93" s="170"/>
    </row>
    <row r="94" spans="1:11" s="81" customFormat="1" ht="27.75" customHeight="1">
      <c r="A94" s="57"/>
      <c r="B94" s="228" t="s">
        <v>334</v>
      </c>
      <c r="C94" s="222"/>
      <c r="D94" s="222"/>
      <c r="E94" s="222"/>
      <c r="F94" s="222"/>
      <c r="G94" s="222"/>
      <c r="H94" s="222"/>
      <c r="I94" s="222"/>
      <c r="J94" s="222"/>
      <c r="K94" s="222"/>
    </row>
    <row r="95" spans="1:11" s="81" customFormat="1" ht="3" customHeight="1">
      <c r="A95" s="57"/>
      <c r="B95" s="171"/>
      <c r="C95" s="170"/>
      <c r="D95" s="170"/>
      <c r="E95" s="170"/>
      <c r="F95" s="170"/>
      <c r="G95" s="170"/>
      <c r="H95" s="170"/>
      <c r="I95" s="170"/>
      <c r="J95" s="170"/>
      <c r="K95" s="170"/>
    </row>
    <row r="96" spans="1:4" ht="12.75" customHeight="1">
      <c r="A96" s="57">
        <v>9</v>
      </c>
      <c r="B96" s="58" t="s">
        <v>101</v>
      </c>
      <c r="C96" s="58"/>
      <c r="D96" s="58"/>
    </row>
    <row r="97" ht="2.25" customHeight="1">
      <c r="A97" s="57"/>
    </row>
    <row r="98" spans="1:11" ht="12.75" customHeight="1">
      <c r="A98" s="27"/>
      <c r="B98" s="59" t="s">
        <v>92</v>
      </c>
      <c r="C98" s="227" t="s">
        <v>292</v>
      </c>
      <c r="D98" s="227"/>
      <c r="E98" s="227"/>
      <c r="F98" s="227"/>
      <c r="G98" s="227"/>
      <c r="H98" s="227"/>
      <c r="I98" s="227"/>
      <c r="J98" s="227"/>
      <c r="K98" s="227"/>
    </row>
    <row r="99" spans="10:11" ht="12.75" customHeight="1">
      <c r="J99" s="37" t="s">
        <v>102</v>
      </c>
      <c r="K99" s="37"/>
    </row>
    <row r="100" spans="1:5" s="86" customFormat="1" ht="12.75" customHeight="1">
      <c r="A100" s="57"/>
      <c r="B100" s="59"/>
      <c r="C100" s="59"/>
      <c r="D100" s="59"/>
      <c r="E100" s="85" t="s">
        <v>87</v>
      </c>
    </row>
    <row r="101" spans="1:10" ht="12.75" customHeight="1" thickBot="1">
      <c r="A101" s="57"/>
      <c r="E101" s="59" t="s">
        <v>103</v>
      </c>
      <c r="J101" s="195">
        <v>453466</v>
      </c>
    </row>
    <row r="102" spans="1:10" ht="6.75" customHeight="1">
      <c r="A102" s="57"/>
      <c r="J102" s="72"/>
    </row>
    <row r="103" spans="1:5" s="86" customFormat="1" ht="12.75" customHeight="1">
      <c r="A103" s="57"/>
      <c r="B103" s="59"/>
      <c r="C103" s="59"/>
      <c r="D103" s="59"/>
      <c r="E103" s="85" t="s">
        <v>106</v>
      </c>
    </row>
    <row r="104" spans="1:10" ht="12.75" customHeight="1">
      <c r="A104" s="57"/>
      <c r="E104" s="59" t="s">
        <v>103</v>
      </c>
      <c r="J104" s="66">
        <v>125973</v>
      </c>
    </row>
    <row r="105" spans="1:10" ht="12.75" customHeight="1">
      <c r="A105" s="57"/>
      <c r="E105" s="59" t="s">
        <v>104</v>
      </c>
      <c r="J105" s="66">
        <v>786740</v>
      </c>
    </row>
    <row r="106" spans="1:11" ht="15" customHeight="1" thickBot="1">
      <c r="A106" s="57"/>
      <c r="I106" s="88"/>
      <c r="J106" s="76">
        <f>SUM(J104:J105)</f>
        <v>912713</v>
      </c>
      <c r="K106" s="89"/>
    </row>
    <row r="107" spans="1:11" ht="7.5" customHeight="1">
      <c r="A107" s="57"/>
      <c r="I107" s="87"/>
      <c r="J107" s="72"/>
      <c r="K107" s="89"/>
    </row>
    <row r="108" spans="1:11" s="65" customFormat="1" ht="25.5" customHeight="1">
      <c r="A108" s="92"/>
      <c r="B108" s="65" t="s">
        <v>93</v>
      </c>
      <c r="C108" s="225" t="s">
        <v>293</v>
      </c>
      <c r="D108" s="225"/>
      <c r="E108" s="225"/>
      <c r="F108" s="225"/>
      <c r="G108" s="225"/>
      <c r="H108" s="225"/>
      <c r="I108" s="225"/>
      <c r="J108" s="225"/>
      <c r="K108" s="225"/>
    </row>
    <row r="109" ht="1.5" customHeight="1">
      <c r="A109" s="27"/>
    </row>
    <row r="110" spans="1:10" ht="12.75" customHeight="1">
      <c r="A110" s="57"/>
      <c r="E110" s="90" t="s">
        <v>107</v>
      </c>
      <c r="F110" s="91"/>
      <c r="G110" s="91"/>
      <c r="H110" s="91"/>
      <c r="I110" s="91"/>
      <c r="J110" s="37" t="s">
        <v>108</v>
      </c>
    </row>
    <row r="111" spans="1:10" ht="12.75" customHeight="1">
      <c r="A111" s="57"/>
      <c r="E111" s="59" t="s">
        <v>110</v>
      </c>
      <c r="J111" s="66">
        <v>403549</v>
      </c>
    </row>
    <row r="112" spans="1:10" ht="12.75" customHeight="1">
      <c r="A112" s="57"/>
      <c r="E112" s="59" t="s">
        <v>109</v>
      </c>
      <c r="J112" s="66">
        <v>14582</v>
      </c>
    </row>
    <row r="113" spans="1:10" ht="12.75" customHeight="1">
      <c r="A113" s="57"/>
      <c r="E113" s="59" t="s">
        <v>112</v>
      </c>
      <c r="J113" s="72">
        <v>1426</v>
      </c>
    </row>
    <row r="114" spans="1:10" ht="12.75" customHeight="1">
      <c r="A114" s="57"/>
      <c r="E114" s="59" t="s">
        <v>63</v>
      </c>
      <c r="J114" s="72">
        <v>250</v>
      </c>
    </row>
    <row r="115" spans="1:10" ht="12.75" customHeight="1">
      <c r="A115" s="57"/>
      <c r="E115" s="59" t="s">
        <v>111</v>
      </c>
      <c r="J115" s="72">
        <v>79</v>
      </c>
    </row>
    <row r="116" ht="3.75" customHeight="1" thickBot="1">
      <c r="J116" s="186"/>
    </row>
    <row r="117" ht="12.75" customHeight="1">
      <c r="A117" s="57"/>
    </row>
    <row r="118" ht="2.25" customHeight="1">
      <c r="A118" s="57"/>
    </row>
    <row r="119" spans="1:11" s="65" customFormat="1" ht="12.75" customHeight="1">
      <c r="A119" s="64"/>
      <c r="C119" s="225" t="s">
        <v>66</v>
      </c>
      <c r="D119" s="225"/>
      <c r="E119" s="225"/>
      <c r="F119" s="225"/>
      <c r="G119" s="225"/>
      <c r="H119" s="225"/>
      <c r="I119" s="225"/>
      <c r="J119" s="225"/>
      <c r="K119" s="225"/>
    </row>
    <row r="120" ht="12.75" customHeight="1">
      <c r="A120" s="57"/>
    </row>
    <row r="121" spans="1:4" ht="12.75" customHeight="1">
      <c r="A121" s="57">
        <v>10</v>
      </c>
      <c r="B121" s="58" t="s">
        <v>113</v>
      </c>
      <c r="C121" s="58"/>
      <c r="D121" s="58"/>
    </row>
    <row r="122" ht="6" customHeight="1">
      <c r="A122" s="57"/>
    </row>
    <row r="123" spans="1:11" s="65" customFormat="1" ht="103.5" customHeight="1">
      <c r="A123" s="64"/>
      <c r="B123" s="225"/>
      <c r="C123" s="225"/>
      <c r="D123" s="225"/>
      <c r="E123" s="225"/>
      <c r="F123" s="225"/>
      <c r="G123" s="225"/>
      <c r="H123" s="225"/>
      <c r="I123" s="225"/>
      <c r="J123" s="225"/>
      <c r="K123" s="225"/>
    </row>
    <row r="124" spans="1:11" s="65" customFormat="1" ht="11.25" customHeight="1">
      <c r="A124" s="64"/>
      <c r="B124" s="225"/>
      <c r="C124" s="225"/>
      <c r="D124" s="225"/>
      <c r="E124" s="225"/>
      <c r="F124" s="225"/>
      <c r="G124" s="225"/>
      <c r="H124" s="225"/>
      <c r="I124" s="225"/>
      <c r="J124" s="225"/>
      <c r="K124" s="225"/>
    </row>
    <row r="125" ht="6" customHeight="1">
      <c r="A125" s="57"/>
    </row>
    <row r="126" spans="1:11" s="65" customFormat="1" ht="25.5" customHeight="1">
      <c r="A126" s="64"/>
      <c r="B126" s="225" t="s">
        <v>186</v>
      </c>
      <c r="C126" s="225"/>
      <c r="D126" s="225"/>
      <c r="E126" s="225"/>
      <c r="F126" s="225"/>
      <c r="G126" s="225"/>
      <c r="H126" s="225"/>
      <c r="I126" s="225"/>
      <c r="J126" s="225"/>
      <c r="K126" s="225"/>
    </row>
    <row r="127" ht="12" customHeight="1">
      <c r="A127" s="57"/>
    </row>
    <row r="128" spans="1:4" ht="12.75" customHeight="1">
      <c r="A128" s="57">
        <v>11</v>
      </c>
      <c r="B128" s="58" t="s">
        <v>114</v>
      </c>
      <c r="C128" s="58"/>
      <c r="D128" s="58"/>
    </row>
    <row r="129" spans="1:4" ht="3.75" customHeight="1">
      <c r="A129" s="57"/>
      <c r="B129" s="58"/>
      <c r="C129" s="58"/>
      <c r="D129" s="58"/>
    </row>
    <row r="130" spans="1:11" ht="12.75" customHeight="1">
      <c r="A130" s="57"/>
      <c r="B130" s="226" t="s">
        <v>3</v>
      </c>
      <c r="C130" s="226"/>
      <c r="D130" s="226"/>
      <c r="E130" s="226"/>
      <c r="F130" s="226"/>
      <c r="G130" s="226"/>
      <c r="H130" s="226"/>
      <c r="I130" s="226"/>
      <c r="J130" s="226"/>
      <c r="K130" s="226"/>
    </row>
    <row r="131" spans="1:4" ht="6" customHeight="1">
      <c r="A131" s="57"/>
      <c r="B131" s="58"/>
      <c r="C131" s="58"/>
      <c r="D131" s="58"/>
    </row>
    <row r="132" spans="1:11" s="65" customFormat="1" ht="90" customHeight="1">
      <c r="A132" s="92"/>
      <c r="B132" s="198" t="s">
        <v>262</v>
      </c>
      <c r="C132" s="198"/>
      <c r="D132" s="198"/>
      <c r="E132" s="198"/>
      <c r="F132" s="198"/>
      <c r="G132" s="198"/>
      <c r="H132" s="198"/>
      <c r="I132" s="198"/>
      <c r="J132" s="198"/>
      <c r="K132" s="198"/>
    </row>
    <row r="133" spans="1:11" s="65" customFormat="1" ht="7.5" customHeight="1">
      <c r="A133" s="92"/>
      <c r="B133" s="48"/>
      <c r="C133" s="48"/>
      <c r="D133" s="48"/>
      <c r="E133" s="48"/>
      <c r="F133" s="48"/>
      <c r="G133" s="48"/>
      <c r="H133" s="48"/>
      <c r="I133" s="48"/>
      <c r="J133" s="48"/>
      <c r="K133" s="48"/>
    </row>
    <row r="134" spans="1:11" s="65" customFormat="1" ht="92.25" customHeight="1">
      <c r="A134" s="92"/>
      <c r="B134" s="198" t="s">
        <v>263</v>
      </c>
      <c r="C134" s="198"/>
      <c r="D134" s="198"/>
      <c r="E134" s="198"/>
      <c r="F134" s="198"/>
      <c r="G134" s="198"/>
      <c r="H134" s="198"/>
      <c r="I134" s="198"/>
      <c r="J134" s="198"/>
      <c r="K134" s="198"/>
    </row>
    <row r="135" spans="1:11" s="144" customFormat="1" ht="6" customHeight="1">
      <c r="A135" s="145"/>
      <c r="B135" s="25"/>
      <c r="C135" s="58"/>
      <c r="D135" s="94"/>
      <c r="E135" s="94"/>
      <c r="F135" s="94"/>
      <c r="G135" s="94"/>
      <c r="H135" s="146"/>
      <c r="I135" s="94"/>
      <c r="J135" s="94"/>
      <c r="K135" s="1"/>
    </row>
    <row r="136" spans="1:4" ht="12.75" customHeight="1">
      <c r="A136" s="57">
        <v>12</v>
      </c>
      <c r="B136" s="58" t="s">
        <v>119</v>
      </c>
      <c r="C136" s="58"/>
      <c r="D136" s="58"/>
    </row>
    <row r="137" spans="1:4" ht="6" customHeight="1">
      <c r="A137" s="57"/>
      <c r="B137" s="58"/>
      <c r="C137" s="58"/>
      <c r="D137" s="58"/>
    </row>
    <row r="138" spans="1:11" s="65" customFormat="1" ht="21.75" customHeight="1">
      <c r="A138" s="92"/>
      <c r="B138" s="198" t="s">
        <v>294</v>
      </c>
      <c r="C138" s="198"/>
      <c r="D138" s="198"/>
      <c r="E138" s="198"/>
      <c r="F138" s="198"/>
      <c r="G138" s="198"/>
      <c r="H138" s="198"/>
      <c r="I138" s="198"/>
      <c r="J138" s="198"/>
      <c r="K138" s="198"/>
    </row>
    <row r="139" spans="1:4" ht="3.75" customHeight="1">
      <c r="A139" s="57"/>
      <c r="B139" s="58"/>
      <c r="C139" s="58"/>
      <c r="D139" s="58"/>
    </row>
    <row r="140" spans="1:11" s="25" customFormat="1" ht="12.75" customHeight="1">
      <c r="A140" s="58">
        <v>13</v>
      </c>
      <c r="B140" s="58" t="s">
        <v>266</v>
      </c>
      <c r="H140" s="93"/>
      <c r="I140" s="1"/>
      <c r="J140" s="94"/>
      <c r="K140" s="1"/>
    </row>
    <row r="141" spans="8:11" s="25" customFormat="1" ht="6" customHeight="1">
      <c r="H141" s="94"/>
      <c r="I141" s="1"/>
      <c r="J141" s="94"/>
      <c r="K141" s="1"/>
    </row>
    <row r="142" spans="2:11" s="25" customFormat="1" ht="12.75" customHeight="1">
      <c r="B142" s="25" t="s">
        <v>92</v>
      </c>
      <c r="C142" s="25" t="s">
        <v>268</v>
      </c>
      <c r="H142" s="94"/>
      <c r="I142" s="1"/>
      <c r="J142" s="94"/>
      <c r="K142" s="1"/>
    </row>
    <row r="143" spans="8:11" s="25" customFormat="1" ht="3.75" customHeight="1">
      <c r="H143" s="94"/>
      <c r="I143" s="1"/>
      <c r="J143" s="94"/>
      <c r="K143" s="1"/>
    </row>
    <row r="144" spans="3:11" s="73" customFormat="1" ht="40.5" customHeight="1">
      <c r="C144" s="198" t="s">
        <v>267</v>
      </c>
      <c r="D144" s="198"/>
      <c r="E144" s="198"/>
      <c r="F144" s="198"/>
      <c r="G144" s="198"/>
      <c r="H144" s="198"/>
      <c r="I144" s="198"/>
      <c r="J144" s="198"/>
      <c r="K144" s="198"/>
    </row>
    <row r="145" spans="8:11" s="25" customFormat="1" ht="3" customHeight="1">
      <c r="H145" s="94"/>
      <c r="I145" s="1"/>
      <c r="J145" s="94"/>
      <c r="K145" s="1"/>
    </row>
    <row r="146" spans="2:11" s="25" customFormat="1" ht="12.75" customHeight="1">
      <c r="B146" s="25" t="s">
        <v>93</v>
      </c>
      <c r="C146" s="25" t="s">
        <v>269</v>
      </c>
      <c r="H146" s="94"/>
      <c r="I146" s="1"/>
      <c r="J146" s="94"/>
      <c r="K146" s="1"/>
    </row>
    <row r="147" spans="8:11" s="25" customFormat="1" ht="4.5" customHeight="1">
      <c r="H147" s="94"/>
      <c r="I147" s="1"/>
      <c r="J147" s="94"/>
      <c r="K147" s="1"/>
    </row>
    <row r="148" spans="3:11" s="73" customFormat="1" ht="56.25" customHeight="1">
      <c r="C148" s="198" t="s">
        <v>270</v>
      </c>
      <c r="D148" s="198"/>
      <c r="E148" s="198"/>
      <c r="F148" s="198"/>
      <c r="G148" s="198"/>
      <c r="H148" s="198"/>
      <c r="I148" s="198"/>
      <c r="J148" s="198"/>
      <c r="K148" s="198"/>
    </row>
    <row r="149" spans="8:11" s="25" customFormat="1" ht="6" customHeight="1">
      <c r="H149" s="94"/>
      <c r="I149" s="1"/>
      <c r="J149" s="94"/>
      <c r="K149" s="1"/>
    </row>
    <row r="150" spans="8:11" s="25" customFormat="1" ht="9.75" customHeight="1">
      <c r="H150" s="94"/>
      <c r="I150" s="1"/>
      <c r="J150" s="94"/>
      <c r="K150" s="1"/>
    </row>
    <row r="151" ht="12.75" customHeight="1">
      <c r="A151" s="57" t="s">
        <v>120</v>
      </c>
    </row>
    <row r="152" ht="12.75" customHeight="1">
      <c r="A152" s="57" t="s">
        <v>74</v>
      </c>
    </row>
    <row r="153" ht="12.75" customHeight="1">
      <c r="A153" s="57"/>
    </row>
    <row r="154" ht="12.75" customHeight="1">
      <c r="A154" s="57"/>
    </row>
    <row r="155" ht="7.5" customHeight="1">
      <c r="A155" s="57"/>
    </row>
    <row r="156" ht="12.75" customHeight="1">
      <c r="A156" s="57"/>
    </row>
    <row r="157" ht="12.75" customHeight="1">
      <c r="A157" s="57" t="s">
        <v>210</v>
      </c>
    </row>
    <row r="158" ht="12.75" customHeight="1">
      <c r="A158" s="57" t="s">
        <v>61</v>
      </c>
    </row>
    <row r="159" ht="7.5" customHeight="1">
      <c r="A159" s="57"/>
    </row>
    <row r="160" spans="1:4" ht="12.75" customHeight="1">
      <c r="A160" s="57" t="s">
        <v>295</v>
      </c>
      <c r="B160" s="95"/>
      <c r="C160" s="95"/>
      <c r="D160" s="95"/>
    </row>
  </sheetData>
  <sheetProtection password="CF7A" sheet="1" objects="1" scenarios="1"/>
  <mergeCells count="33">
    <mergeCell ref="B10:K10"/>
    <mergeCell ref="B16:K16"/>
    <mergeCell ref="B18:K18"/>
    <mergeCell ref="B24:K24"/>
    <mergeCell ref="B14:K14"/>
    <mergeCell ref="B12:K12"/>
    <mergeCell ref="B30:K30"/>
    <mergeCell ref="B20:K20"/>
    <mergeCell ref="C108:K108"/>
    <mergeCell ref="C98:K98"/>
    <mergeCell ref="B94:K94"/>
    <mergeCell ref="H39:I39"/>
    <mergeCell ref="B80:K80"/>
    <mergeCell ref="B28:K28"/>
    <mergeCell ref="C66:K66"/>
    <mergeCell ref="J39:K39"/>
    <mergeCell ref="C57:K57"/>
    <mergeCell ref="B49:K49"/>
    <mergeCell ref="B53:K53"/>
    <mergeCell ref="B124:K124"/>
    <mergeCell ref="C119:K119"/>
    <mergeCell ref="B82:K82"/>
    <mergeCell ref="B90:K90"/>
    <mergeCell ref="B92:K92"/>
    <mergeCell ref="B86:K86"/>
    <mergeCell ref="B126:K126"/>
    <mergeCell ref="B123:K123"/>
    <mergeCell ref="C148:K148"/>
    <mergeCell ref="B134:K134"/>
    <mergeCell ref="B130:K130"/>
    <mergeCell ref="C144:K144"/>
    <mergeCell ref="B138:K138"/>
    <mergeCell ref="B132:K132"/>
  </mergeCells>
  <printOptions horizontalCentered="1"/>
  <pageMargins left="0.5905511811023623" right="0.5905511811023623" top="0.49" bottom="0.48" header="0.1968503937007874" footer="0.1968503937007874"/>
  <pageSetup firstPageNumber="8" useFirstPageNumber="1" horizontalDpi="600" verticalDpi="600" orientation="portrait" paperSize="9" scale="88" r:id="rId2"/>
  <headerFooter alignWithMargins="0">
    <oddFooter>&amp;C - &amp;P -</oddFooter>
  </headerFooter>
  <rowBreaks count="3" manualBreakCount="3">
    <brk id="35" max="11" man="1"/>
    <brk id="82" max="11" man="1"/>
    <brk id="12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mpbste</cp:lastModifiedBy>
  <cp:lastPrinted>2007-08-28T08:47:07Z</cp:lastPrinted>
  <dcterms:created xsi:type="dcterms:W3CDTF">2002-02-25T08:33:19Z</dcterms:created>
  <dcterms:modified xsi:type="dcterms:W3CDTF">2007-08-28T08:47:58Z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