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030" tabRatio="851" activeTab="0"/>
  </bookViews>
  <sheets>
    <sheet name="Income" sheetId="1" r:id="rId1"/>
    <sheet name="BS" sheetId="2" r:id="rId2"/>
    <sheet name="Equity" sheetId="3" r:id="rId3"/>
    <sheet name="Cash Flow" sheetId="4" r:id="rId4"/>
    <sheet name="Notes to Int. Fin. Report" sheetId="5" r:id="rId5"/>
    <sheet name="Notes per Bursa Securities LR" sheetId="6" r:id="rId6"/>
  </sheets>
  <definedNames>
    <definedName name="_xlnm.Print_Area" localSheetId="1">'BS'!$B$1:$H$98</definedName>
    <definedName name="_xlnm.Print_Area" localSheetId="3">'Cash Flow'!$A$1:$J$91</definedName>
    <definedName name="_xlnm.Print_Area" localSheetId="2">'Equity'!$A$1:$Q$116</definedName>
    <definedName name="_xlnm.Print_Area" localSheetId="0">'Income'!$A$1:$M$84</definedName>
    <definedName name="_xlnm.Print_Area" localSheetId="5">'Notes per Bursa Securities LR'!$A$1:$L$166</definedName>
    <definedName name="_xlnm.Print_Area" localSheetId="4">'Notes to Int. Fin. Report'!$A$1:$M$212</definedName>
    <definedName name="_xlnm.Print_Titles" localSheetId="5">'Notes per Bursa Securities LR'!$1:$5</definedName>
    <definedName name="_xlnm.Print_Titles" localSheetId="4">'Notes to Int. Fin. Report'!$1:$5</definedName>
    <definedName name="Z_4098D3AA_A201_4207_B88D_A7EBF7DFFF6D_.wvu.PrintArea" localSheetId="1" hidden="1">'BS'!$B$1:$H$98</definedName>
    <definedName name="Z_4098D3AA_A201_4207_B88D_A7EBF7DFFF6D_.wvu.PrintArea" localSheetId="3" hidden="1">'Cash Flow'!$A$1:$J$91</definedName>
    <definedName name="Z_4098D3AA_A201_4207_B88D_A7EBF7DFFF6D_.wvu.PrintArea" localSheetId="2" hidden="1">'Equity'!$A$1:$Q$116</definedName>
    <definedName name="Z_4098D3AA_A201_4207_B88D_A7EBF7DFFF6D_.wvu.PrintArea" localSheetId="0" hidden="1">'Income'!$A$1:$M$84</definedName>
    <definedName name="Z_4098D3AA_A201_4207_B88D_A7EBF7DFFF6D_.wvu.PrintArea" localSheetId="5" hidden="1">'Notes per Bursa Securities LR'!$A$1:$L$166</definedName>
    <definedName name="Z_4098D3AA_A201_4207_B88D_A7EBF7DFFF6D_.wvu.PrintArea" localSheetId="4" hidden="1">'Notes to Int. Fin. Report'!$A$1:$M$205</definedName>
    <definedName name="Z_4098D3AA_A201_4207_B88D_A7EBF7DFFF6D_.wvu.PrintTitles" localSheetId="5" hidden="1">'Notes per Bursa Securities LR'!$1:$5</definedName>
    <definedName name="Z_4098D3AA_A201_4207_B88D_A7EBF7DFFF6D_.wvu.PrintTitles" localSheetId="4" hidden="1">'Notes to Int. Fin. Report'!$1:$5</definedName>
    <definedName name="Z_4098D3AA_A201_4207_B88D_A7EBF7DFFF6D_.wvu.Rows" localSheetId="5" hidden="1">'Notes per Bursa Securities LR'!#REF!</definedName>
  </definedNames>
  <calcPr fullCalcOnLoad="1"/>
</workbook>
</file>

<file path=xl/sharedStrings.xml><?xml version="1.0" encoding="utf-8"?>
<sst xmlns="http://schemas.openxmlformats.org/spreadsheetml/2006/main" count="499" uniqueCount="379">
  <si>
    <t xml:space="preserve">The rationalisation exercise undertaken by the Group continued to progress well. In the nine months to 30 September 2006, 25 hotel assets in UK were disposed off. Proceeds from the disposal of assets amounted to about RM1,040.1 million which were substantially utilised to repay the Group's borrowings. The total reduction in bank borrowings during the period amounted to RM1,068.3 million. These are in addition to the proceeds from disposal of assets of RM1,648.3 million and reduction in borrowings of RM1,087.2 million in the last three financial years. </t>
  </si>
  <si>
    <t xml:space="preserve">The Group's hotel operations in Malaysia continued to performed well. As mentioned above, the hotel operations in UK continued to be affected by the on-going rationalisation exercise. </t>
  </si>
  <si>
    <t>On 31 October 2006, Libertyray (M) Sdn Bhd, a wholly-owned subsidiary of MUIB, entered into a conditional share sale agreement with Pan Malaysian Industries Berhad ("PMI") and Excelton Sdn Bhd ("Excelton"), a wholly-owned subsidiary of PMI, for the proposed acquisition of 113,751,983 ordinary shares of RM1.00 each in Metrojaya Berhad ("MJB"), representating approximately 91.06% equity interest of MJB for a total purchase consideration of RM273.0 million ("Proposed Acquisition"). The Proposed Acquisition is subject to approvals to be obtained from the respective shareholders of MUIB and PMI and relevant authorities.</t>
  </si>
  <si>
    <t>Under the retailing operations of the Group, Laura Ashley Holdings plc ("Laura Ashley") has reported revenue of £106.5 million (RM712.5 million) and pre-tax profit of £3.0 million (RM20.0 million) for the 6 months ended 29 July 2006 compared to revenue of £100.7 million (RM673.7 million) and pre-tax loss of £0.2 million (RM1.34 million)  in its previous year corresponding period. Its UK like-for-like sales increased by 13.2% driven by a continued strong performance in the Home product categories and a positive Fashion performance. Laura Ashley has increased margins as a result of improvements in underlying gross product performance, savings in distribution costs and reduced stock losses. The UK market remains challenging and competitive. However, Laura Ashley looks forward to a much improved performance for the full year ending 27 January 2007.</t>
  </si>
  <si>
    <t>The Group recorded revenue of RM179.9 million and net loss of RM16.0 million for the current quarter compared to revenue of RM175.3 million and net loss of RM17.2 million in the preceding quarter. There were no material changes in the results of the current quarter compared to the preceding quarter.</t>
  </si>
  <si>
    <t>Total purchases and disposals of quoted securities of the Group for the financial period ended 30 September 2006, other than those of the insurance subsidiary, are as follows:-</t>
  </si>
  <si>
    <t>On 24 February 2006, Corus Hotels plc ("Corus") and its wholly-owned subsidiaries, namely Delaquest Limited, Etrop Grange Limited, Wright Hotels (NQ) Limited, Flamepro Limited, County Hotels Limited and Echostand Limited, entered into a sale and purchase agreement with Washington Hotels LLP for the disposal of nineteen (19) hotels located in the United Kingdom and the entire issued share capital held in The Reservation Company Limited for a total cash consideration of £116.0 million (RM751.7 million). The disposal was completed on 6 March 2006 and was subsequently ratified by shareholders of the Company at an extraordinary general meeting held on 13 April 2006.</t>
  </si>
  <si>
    <t>On 7 December 2004, County Hotels Ltd, a wholly-owned subsidiary of Corus, entered into a conditional sale and purchase agreement with Status Property Group Ltd for the disposal of a piece of freehold property located at Briggens Park, Stanstead Road, Stanstead Abbotts, Hertfordshire SG 12 8LD, United Kingdom together with a 54-room hotel erected thereon operating under the name of "Briggens House Hotel" for a cash consideration of £6.4 million (RM43.5 million). The disposal was completed on 31 May 2006.</t>
  </si>
  <si>
    <t>On 19 September 2006, Bidou Holdings Sdn Bhd, a wholly owned subsidiary of PMC, disposed of 322,313,000 ordinary shares of RM0.50 each representing 13.0% of the issued and paid up share capital of Pan Malaysian Industries Berhad ("PMI") for a total cash consideration of RM9.7 million. With the said disposal, PMI ceased to be an associated company of PMC as PMC's equity interest in PMI has decreased from 32.9% to below 20.0%.</t>
  </si>
  <si>
    <t>Purchase of government bonds and securities</t>
  </si>
  <si>
    <t>On 17 October 2006, Network Foods Limited ("NFL"), a 92.92% owned subsidiary of PMC and listed on the Australian Stock Exchange Limited ("ASX"), announced that it has submitted a request to ASX that quotation of its shares be ended and that it be removed from the official list. On 20 October 2006, NFL reported that it has received the decision from ASX which resolved to remove NFL from the official list of ASX pursuant to its listing rule on a date to be decided by ASX subject to compliance with certain conditions. The said removal is expected to be done by 9 February 2007.</t>
  </si>
  <si>
    <t>Under the financial services division, the insurance operation achieved better performance. The stockbroking operation also recorded better performance due to increase in value of market transactions on Bursa Securities.</t>
  </si>
  <si>
    <t>The property development operations continued to be challenging with the property market remaining soft.</t>
  </si>
  <si>
    <t>For the financial period under review, the Group recorded revenue of RM571.5 million and loss before tax of RM14.8 million compared to RM952.6 million and RM54.6 million respectively in the previous year corresponding period. The on-going rationalisation exercise, which saw the disposal of assets that included several hotel assets in the United Kingdom ("UK") continued to have some effects on the operational results of the Group for the time being due to the timing of the impact on revenue with the corresponding impact on expenses. However, interest expense decreased significantly by RM62.1 million, a 35.4% decrease from the previous year corresponding period. The reversal of deferred tax arising from the disposal of hotel assets in UK resulted in the Group recording a lower net loss of RM10.4 million in the current financial period compared to net loss of RM68.1 million in the previous year corresponding period.</t>
  </si>
  <si>
    <t>The performance of the food and confectionery division continued to be affected by the soft markets in Australia and the increased prices of raw materials and fuel.</t>
  </si>
  <si>
    <t xml:space="preserve">On 2 March 2006, PM Holdings announced a proposed share capital reduction pursuant to Section 64(1) of the Companies Act, 1965 (the "Act") involving the cancellation of RM0.90 of par value of each existing ordinary share of RM1.00 each of PM Holdings in issue and a proposed reduction of its share premium account of up to RM34.7 million pursuant to Section 64(1) and 60(2) of the Act (collectively, the "Capital Reconstruction"). Upon the completion of its Capital Reconstruction, PM Holdings' existing issued and paid-up share capital would be reduced from RM928.9 million to approximately RM92.9 million. The Capital Reconstruction was approved by PM Holdings' shareholders at the extraordinary general meeting held on 15 May 2006. On 28 August 2006, the High Court of Malaya approved PM Holdings' petition for the Capital Reconstruction. On 29 September 2006, PM Holdings annouced that the Proposed Capital Reconstruction has been completed. </t>
  </si>
  <si>
    <t>Other than the above, there were no changes in the composition of the Group during the financial period ended 30 September 2006.</t>
  </si>
  <si>
    <t xml:space="preserve">On 22 September 2005, PMRI Invesments (Singapore) Pte Ltd ("PMRI") and Network Foods International Ltd ("NFIL") jointly annouced to the Singapore Exchange Securities Trading Limited a proposal to privatise NFIL by way of a scheme of arrangement under Section 210 of the Companies Act, Chapter 50 of Singapore ("Scheme"). The then issued and paid-up share capital of NFIL consisted of 356,153,824 ordinary shares of S$0.25 each with PMRI holding 281,664,132 ordinary shares of S$0.25 each representing 79.08% equity interest in NFIL. The Scheme involved the following : - </t>
  </si>
  <si>
    <t>in consideration of the cancellation of their shares, the Scheme shareholders received from PMRI an amount of S$0.09 in cash for each Scheme share.</t>
  </si>
  <si>
    <t>Diluted earnings per share</t>
  </si>
  <si>
    <t>For the purpose of calculating diluted earnings per share, the number of ordinary shares in issue during the financial period has been adjusted for the dilutive effects of all potential ordinary shares, i.e. Irredeemable Convertible Unsecured Loan Stocks issued by the Company.</t>
  </si>
  <si>
    <t>(ii)</t>
  </si>
  <si>
    <t>The Scheme was approved by Scheme shareholders of NFIL at a Court Meeting and also the shareholders of NFIL at an Extraordinary General Meeting on 28 February 2006. The ordinary shares of NFIL was withdrawn from the official list of the SGX-ST on 24 April 2006 and the Scheme was completed accordingly. NFIL is now a wholly-owned subsidiary of PMC.</t>
  </si>
  <si>
    <t>FRS 101: Presentation of Financial Statements</t>
  </si>
  <si>
    <t>The current period's presentation of the Group's financial statements is based on the revised requirements of FRS 101, with the comparatives restated to conform with the current period's presentation.</t>
  </si>
  <si>
    <t>ASSETS</t>
  </si>
  <si>
    <t>Non-Current Assets</t>
  </si>
  <si>
    <t xml:space="preserve">     Investments in associates</t>
  </si>
  <si>
    <t xml:space="preserve">     Land held for property development</t>
  </si>
  <si>
    <t xml:space="preserve">     Deferred tax assets</t>
  </si>
  <si>
    <t>TOTAL ASSETS</t>
  </si>
  <si>
    <t>EQUITY AND LIABILITIES</t>
  </si>
  <si>
    <t xml:space="preserve">     Share Capital</t>
  </si>
  <si>
    <t xml:space="preserve">     ICULS</t>
  </si>
  <si>
    <t>Non-Current Liabilities</t>
  </si>
  <si>
    <t xml:space="preserve">ICULS distributed to minority </t>
  </si>
  <si>
    <t xml:space="preserve">Reserve realised on disposal of </t>
  </si>
  <si>
    <t>The Condensed Consolidated Statement Of Changes In Equity should be read in conjunction with the Annual Financial Report for the financial year ended 31 December 2005</t>
  </si>
  <si>
    <t>The Condensed Consolidated Balance Sheet should be read in conjunction with the Annual Financial Report for the financial year ended 31 December 2005</t>
  </si>
  <si>
    <t>The Condensed Consolidated Income Statements should be read in conjunction with the Annual Financial Report for the financial year ended 31 December 2005.</t>
  </si>
  <si>
    <t>At 1 January 2006</t>
  </si>
  <si>
    <t>FRS 101</t>
  </si>
  <si>
    <t>FRS 3</t>
  </si>
  <si>
    <t>FRS 5</t>
  </si>
  <si>
    <t>Business Combinations</t>
  </si>
  <si>
    <t>Non-current Assets Held for Sale and Discontinued Operations</t>
  </si>
  <si>
    <t>Presentation of Financial Statements</t>
  </si>
  <si>
    <t>FRS 102</t>
  </si>
  <si>
    <t>Investories</t>
  </si>
  <si>
    <t>FRS 108</t>
  </si>
  <si>
    <t>Accounting Policies, Changes in Estimates and Errors</t>
  </si>
  <si>
    <t>FRS 110</t>
  </si>
  <si>
    <t>Events after the Balance Sheet Date</t>
  </si>
  <si>
    <t>FRS 116</t>
  </si>
  <si>
    <t>FRS 121</t>
  </si>
  <si>
    <t>The Effects of Changes in Foreign Exchange Rates</t>
  </si>
  <si>
    <t>FRS 127</t>
  </si>
  <si>
    <t>Consolidated and Separate Financial Statements</t>
  </si>
  <si>
    <t>FRS 128</t>
  </si>
  <si>
    <t>Investments in Associates</t>
  </si>
  <si>
    <t>FRS 131</t>
  </si>
  <si>
    <t>Interests in Joint Ventures</t>
  </si>
  <si>
    <t>FRS 132</t>
  </si>
  <si>
    <t>Financial Instruments: Disclosure and Presentation</t>
  </si>
  <si>
    <t>FRS 133</t>
  </si>
  <si>
    <t>FRS 136</t>
  </si>
  <si>
    <t>Impairment of Assets</t>
  </si>
  <si>
    <t>FRS 138</t>
  </si>
  <si>
    <t>Intangible Assets</t>
  </si>
  <si>
    <t>FRS 140</t>
  </si>
  <si>
    <t>Investment Property</t>
  </si>
  <si>
    <t>The auditors' report on the financial statements for the financial year ended 31 December 2005 was not qualified.</t>
  </si>
  <si>
    <t>FRS 3: Business Combinations</t>
  </si>
  <si>
    <t>FRS 5: Non-current Assets Held for Sale and Discontinued Operations</t>
  </si>
  <si>
    <t>Restated</t>
  </si>
  <si>
    <t>Previously</t>
  </si>
  <si>
    <t>stated</t>
  </si>
  <si>
    <t>At 31 December 2005</t>
  </si>
  <si>
    <t>Property, plant and equipment</t>
  </si>
  <si>
    <t>Non-distributable reserves</t>
  </si>
  <si>
    <t>Assets classified as held for sale</t>
  </si>
  <si>
    <t>Pan Malaysia Holdings Berhad  ("PM Holdings")</t>
  </si>
  <si>
    <t>Attributable to:</t>
  </si>
  <si>
    <t>Equity holders of the parent</t>
  </si>
  <si>
    <t>Minority</t>
  </si>
  <si>
    <t>Attributable to Equity Holders of the Parent</t>
  </si>
  <si>
    <t xml:space="preserve">     Tax liabilities</t>
  </si>
  <si>
    <t xml:space="preserve">     Available-for-sale financial assets </t>
  </si>
  <si>
    <t xml:space="preserve">     Property development costs</t>
  </si>
  <si>
    <t xml:space="preserve">Net Assets Per Share Attributable to </t>
  </si>
  <si>
    <t>equity holders of the parent:-</t>
  </si>
  <si>
    <t>shareholders in subsidiaries</t>
  </si>
  <si>
    <t>Issue of shares to minority</t>
  </si>
  <si>
    <t>Acquisition of additional interest</t>
  </si>
  <si>
    <t>Share buyback by subsidiaries</t>
  </si>
  <si>
    <t>At 1 January 2006 (restated)</t>
  </si>
  <si>
    <t>Company Secretary</t>
  </si>
  <si>
    <t>There were no significant changes in estimates of the amounts reported in prior financial years which have a material effect in the current financial period.</t>
  </si>
  <si>
    <t>US Dollars</t>
  </si>
  <si>
    <t>Net loss for the financial period</t>
  </si>
  <si>
    <t xml:space="preserve">Auditors' Report </t>
  </si>
  <si>
    <r>
      <t xml:space="preserve">  * </t>
    </r>
    <r>
      <rPr>
        <i/>
        <sz val="8"/>
        <rFont val="Arial"/>
        <family val="2"/>
      </rPr>
      <t>Based on estimated results</t>
    </r>
  </si>
  <si>
    <t>The foreign borrowings above are taken by the foreign subsidiaries of the Group.</t>
  </si>
  <si>
    <t xml:space="preserve">     Provisions</t>
  </si>
  <si>
    <t>Retailing</t>
  </si>
  <si>
    <t xml:space="preserve">Profit/(Loss) before </t>
  </si>
  <si>
    <t xml:space="preserve">  taxation</t>
  </si>
  <si>
    <t>Net adjustments</t>
  </si>
  <si>
    <t xml:space="preserve">INTERIM FINANCIAL REPORT </t>
  </si>
  <si>
    <t>Deferred taxation</t>
  </si>
  <si>
    <t>Proceeds from issue of shares to minority shareholders</t>
  </si>
  <si>
    <t>MALAYAN UNITED INDUSTRIES BERHAD</t>
  </si>
  <si>
    <t>Revenue</t>
  </si>
  <si>
    <t>Finance cost</t>
  </si>
  <si>
    <t>associated companies</t>
  </si>
  <si>
    <t>Exceptional items</t>
  </si>
  <si>
    <t>Property, Plant and Equipment</t>
  </si>
  <si>
    <t>Current Assets</t>
  </si>
  <si>
    <t xml:space="preserve">     Inventories</t>
  </si>
  <si>
    <t xml:space="preserve">     Tax recoverable</t>
  </si>
  <si>
    <t xml:space="preserve">     Deposits, bank balances and cash</t>
  </si>
  <si>
    <t>Current Liabilities</t>
  </si>
  <si>
    <t>Reserves</t>
  </si>
  <si>
    <t>Minority Interests</t>
  </si>
  <si>
    <t>Long Term Borrowings</t>
  </si>
  <si>
    <t>RM'000</t>
  </si>
  <si>
    <t>Taxation</t>
  </si>
  <si>
    <t>Taxation comprises:-</t>
  </si>
  <si>
    <t>Quoted Securities</t>
  </si>
  <si>
    <t>(a)</t>
  </si>
  <si>
    <t>(b)</t>
  </si>
  <si>
    <t>At cost</t>
  </si>
  <si>
    <t>At book value</t>
  </si>
  <si>
    <t>Market value</t>
  </si>
  <si>
    <t>Changes in the Composition of the Group</t>
  </si>
  <si>
    <t>(c)</t>
  </si>
  <si>
    <t>Status of Corporate Proposals</t>
  </si>
  <si>
    <t>Issuances or Repayments of Debts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</si>
  <si>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</si>
  <si>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</si>
  <si>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</si>
  <si>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</si>
  <si>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</si>
  <si>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</si>
  <si>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</si>
  <si>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</si>
  <si>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</si>
  <si>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</si>
  <si>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Hong Kong Dollars</t>
  </si>
  <si>
    <t>Singapore Dollars</t>
  </si>
  <si>
    <t>Off Balance Sheet Financial Instruments</t>
  </si>
  <si>
    <t>Material Litigation</t>
  </si>
  <si>
    <t>Material Changes in the Quarterly Results Compared to the Results of the Preceding Quarter</t>
  </si>
  <si>
    <t>Review of Performance of the Company and its Principal Subsidiaries</t>
  </si>
  <si>
    <t>Seasonal or Cyclical Factors</t>
  </si>
  <si>
    <t>Variance of Actual Profit from Forecast Profit</t>
  </si>
  <si>
    <t>Dividend</t>
  </si>
  <si>
    <t>On behalf of the Board</t>
  </si>
  <si>
    <t>N/A</t>
  </si>
  <si>
    <t>(i)</t>
  </si>
  <si>
    <t>Other operating income</t>
  </si>
  <si>
    <t>Distributable</t>
  </si>
  <si>
    <t>Share</t>
  </si>
  <si>
    <t>Capital</t>
  </si>
  <si>
    <t>Accumulated</t>
  </si>
  <si>
    <t>Losses</t>
  </si>
  <si>
    <t>Group's share of post-</t>
  </si>
  <si>
    <t>acquisition reserves of</t>
  </si>
  <si>
    <t>Difference on translation of</t>
  </si>
  <si>
    <t>net assets of overseas</t>
  </si>
  <si>
    <t>subsidiary and associated</t>
  </si>
  <si>
    <t>companies</t>
  </si>
  <si>
    <t>CONDENSED CONSOLIDATED CASH FLOW STATEMENT</t>
  </si>
  <si>
    <t>As previously reported</t>
  </si>
  <si>
    <t>Effects of exchange rate changes</t>
  </si>
  <si>
    <t xml:space="preserve">    on cash and cash equivalents</t>
  </si>
  <si>
    <t>Basis of preparation</t>
  </si>
  <si>
    <t>Hotels</t>
  </si>
  <si>
    <t>Segment Information</t>
  </si>
  <si>
    <t>Property</t>
  </si>
  <si>
    <t>Dividend Paid</t>
  </si>
  <si>
    <t>Capital Commitments</t>
  </si>
  <si>
    <t xml:space="preserve">     Trade and other receivables</t>
  </si>
  <si>
    <t xml:space="preserve">     Government securities and bonds</t>
  </si>
  <si>
    <t xml:space="preserve">     Trade and other payables</t>
  </si>
  <si>
    <t>Cash Flows From Operating Activities</t>
  </si>
  <si>
    <t>Proceeds from disposal of investments</t>
  </si>
  <si>
    <t>Proceeds from disposal of property, plant and equipment</t>
  </si>
  <si>
    <t>Dividends received</t>
  </si>
  <si>
    <t>Cash Flows From Investing Activities</t>
  </si>
  <si>
    <t>Cash Flows From Financing Activities</t>
  </si>
  <si>
    <t>Interest income</t>
  </si>
  <si>
    <t>Minority interests</t>
  </si>
  <si>
    <t xml:space="preserve">Fully diluted (sen) </t>
  </si>
  <si>
    <t>Basic (sen)</t>
  </si>
  <si>
    <t>CONDENSED CONSOLIDATED BALANCE SHEET</t>
  </si>
  <si>
    <t>Reserves For Unearned Premium</t>
  </si>
  <si>
    <t>CONDENSED CONSOLIDATED STATEMENT OF CHANGES IN EQUITY</t>
  </si>
  <si>
    <t xml:space="preserve">Non- </t>
  </si>
  <si>
    <t>Net change in working capital</t>
  </si>
  <si>
    <t>Foods &amp;</t>
  </si>
  <si>
    <t>Financial</t>
  </si>
  <si>
    <t xml:space="preserve">Travel &amp; </t>
  </si>
  <si>
    <t xml:space="preserve">Investment </t>
  </si>
  <si>
    <t>Confectionery</t>
  </si>
  <si>
    <t>Services</t>
  </si>
  <si>
    <t>Tourism</t>
  </si>
  <si>
    <t xml:space="preserve">REVENUE </t>
  </si>
  <si>
    <t>RESULTS</t>
  </si>
  <si>
    <t>Finance costs</t>
  </si>
  <si>
    <t>Events Subsequent to the End of the Interim Reporting Period</t>
  </si>
  <si>
    <t>Share of results of</t>
  </si>
  <si>
    <t>CONDENSED CONSOLIDATED INCOME STATEMENTS</t>
  </si>
  <si>
    <t>Company No: 3809-W</t>
  </si>
  <si>
    <t>(Incorporated in Malaysia)</t>
  </si>
  <si>
    <t>NOTES TO THE INTERIM FINANCIAL REPORT</t>
  </si>
  <si>
    <t>Holding</t>
  </si>
  <si>
    <t>Current taxation</t>
  </si>
  <si>
    <t>- foreign</t>
  </si>
  <si>
    <t>- Malaysia</t>
  </si>
  <si>
    <t>N/A - Not applicable</t>
  </si>
  <si>
    <t>The Group's businesses where seasonal or cyclical factors, other than economic factors, would have some effects on operations are as follows:-</t>
  </si>
  <si>
    <t>The retail operations in United Kingdom normally record better sales in the fourth quarter of the financial year due to the Christmas season.  Similarly, the retail operations in Malaysia have seasonal peaks in tandem with the various festive seasons;</t>
  </si>
  <si>
    <t>Not applicable.</t>
  </si>
  <si>
    <t>Operating expenses</t>
  </si>
  <si>
    <t>Changes in estimates</t>
  </si>
  <si>
    <t>(The figures are unaudited)</t>
  </si>
  <si>
    <t>Net</t>
  </si>
  <si>
    <t>Share of  results of associated companies</t>
  </si>
  <si>
    <t>Other than the above, the Group does not have any material financial instruments with off balance sheet risk as at the date of this report.</t>
  </si>
  <si>
    <t>Net cash generated from investing activities</t>
  </si>
  <si>
    <t>Net cash used in financing activities</t>
  </si>
  <si>
    <t>As restated</t>
  </si>
  <si>
    <t xml:space="preserve">  associated companies</t>
  </si>
  <si>
    <t>Repayment of bank borrowings (net)</t>
  </si>
  <si>
    <t>The food and confectionery operations in Australia normally perform well during the winter season due to increase in demand.  As for the other Asia Pacific regions such as Malaysia, Singapore and Hong Kong, sales are better during the various festive seasons.</t>
  </si>
  <si>
    <t>Segment results</t>
  </si>
  <si>
    <t>Gross revenue</t>
  </si>
  <si>
    <t>Inter-segment revenue</t>
  </si>
  <si>
    <t>Less: Allowance for diminution in value</t>
  </si>
  <si>
    <t xml:space="preserve">Profit/(Loss) from </t>
  </si>
  <si>
    <t xml:space="preserve">  operations</t>
  </si>
  <si>
    <t>Purchase of investments</t>
  </si>
  <si>
    <t>Pan Malaysia Corporation Berhad ("PMC")</t>
  </si>
  <si>
    <t>Malayan United Industries Berhad ("MUIB")</t>
  </si>
  <si>
    <t>in subsidiaries</t>
  </si>
  <si>
    <t>Exceptional items comprise:-</t>
  </si>
  <si>
    <t xml:space="preserve">Cash and cash equivalents at 1 January </t>
  </si>
  <si>
    <t>prior years</t>
  </si>
  <si>
    <t>Share of  results of joint venture</t>
  </si>
  <si>
    <t>NOTES PER BURSA SECURITIES LISTING REQUIREMENTS</t>
  </si>
  <si>
    <t>Under / (Over) provision in respect of</t>
  </si>
  <si>
    <t>Loss before taxation</t>
  </si>
  <si>
    <t>ICULS</t>
  </si>
  <si>
    <t>At 1 January 2005</t>
  </si>
  <si>
    <t>Purchase of property, plant and equipment</t>
  </si>
  <si>
    <t>Total purchases</t>
  </si>
  <si>
    <t xml:space="preserve">(ii) </t>
  </si>
  <si>
    <t>Total disposals</t>
  </si>
  <si>
    <t>ICULS refers to Class A1 and Class A2, 8-year Irredeemable Convertible Unsecured Loan Stocks stated net of discount.</t>
  </si>
  <si>
    <t>ICULS refers to Class A1 and Class A2, 8-year Irredeemable Convertible Unsecured Loan Stocks stated net of discount</t>
  </si>
  <si>
    <t>Share buy back by subsidiaries</t>
  </si>
  <si>
    <t>Leong Park Yip</t>
  </si>
  <si>
    <t>The hotel operations in United Kingdom normally will experience low trading after Christmas, New Year and Easter due to the after effects of the holiday seasons. Additionally, winter periods will also experience a decline in trading; and</t>
  </si>
  <si>
    <t>the cancellation of all the issued shares held by Scheme shareholders (excluding PMRI) by NFIL ; and</t>
  </si>
  <si>
    <t>The changes in material litigation of the Group as at the date of this report are as follows:-</t>
  </si>
  <si>
    <t xml:space="preserve"> Gain / (Loss) in foreign exchange</t>
  </si>
  <si>
    <t xml:space="preserve"> Gain / (Loss) on disposal of joint venture</t>
  </si>
  <si>
    <t>Net expense recognised directly</t>
  </si>
  <si>
    <t>in equity</t>
  </si>
  <si>
    <t>Less: Group's share of associated companies' revenue</t>
  </si>
  <si>
    <t>Equity</t>
  </si>
  <si>
    <t>Exceptional items (refer Note 5)</t>
  </si>
  <si>
    <t>Equity Attributable To Equity Holders Of The Parent</t>
  </si>
  <si>
    <t>Total Equity</t>
  </si>
  <si>
    <t>Total Liabilities</t>
  </si>
  <si>
    <t>TOTAL EQUITY AND LIABILITIES</t>
  </si>
  <si>
    <t>Equity Holders of The Parent (RM)</t>
  </si>
  <si>
    <t>At 1 January 2005 (restated)</t>
  </si>
  <si>
    <t>Earnings Per Share</t>
  </si>
  <si>
    <t>On 6 March 2006, Corus Hotels plc ("Corus") completed the disposal of its entire interest in The Reservation Company Limited, a wholly-owned subsidiary of Corus as mentioned in Note 8(a)(i) of the Notes Per Bursa Securities Listing Requirements.</t>
  </si>
  <si>
    <t>Total gain on disposals</t>
  </si>
  <si>
    <t>Adjustments</t>
  </si>
  <si>
    <t>Share of results of associates companies</t>
  </si>
  <si>
    <t>Share of results of joint venture</t>
  </si>
  <si>
    <t>(Restated)</t>
  </si>
  <si>
    <t xml:space="preserve">     Property, plant and equipment </t>
  </si>
  <si>
    <t xml:space="preserve">     Goodwill on consolidation </t>
  </si>
  <si>
    <t xml:space="preserve">Assets Classified As Held For Sale </t>
  </si>
  <si>
    <t xml:space="preserve">     Reserves </t>
  </si>
  <si>
    <t>The adoption of the revised FRS 101 has changed the presentation of minority interests, share of net after-tax results of associates and other disclosures. In the consolidated balance sheet, minority interests are now presented within total equity. In the consolidated income statement, minority interests are now presented as an allocation of the total profit or loss for the period. A similiar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interests.</t>
  </si>
  <si>
    <t>FRS 119</t>
  </si>
  <si>
    <t>Profit from operations</t>
  </si>
  <si>
    <t xml:space="preserve"> Earnings / (Loss) per share attributable to </t>
  </si>
  <si>
    <t>Basic earnings / (loss) per share</t>
  </si>
  <si>
    <t>Earnings / (Loss) Per Share</t>
  </si>
  <si>
    <t>Investments in associates</t>
  </si>
  <si>
    <t xml:space="preserve">          Adjustments</t>
  </si>
  <si>
    <t xml:space="preserve">   As previously stated</t>
  </si>
  <si>
    <t xml:space="preserve">   Prior year adjustments - effects of</t>
  </si>
  <si>
    <t xml:space="preserve"> adopting FRS 5</t>
  </si>
  <si>
    <t xml:space="preserve">   Prior year adjustments due to adoption of</t>
  </si>
  <si>
    <t>The following comparative amounts have been restated due to the adoption of new and revised FRSs:-</t>
  </si>
  <si>
    <t>FRS 119 by an associated company</t>
  </si>
  <si>
    <t>Effects of adopting FRS 3</t>
  </si>
  <si>
    <t>The Condensed Consolidated Cash Flow Statement should be read in conjunction with the Annual Financial Report for the financial year ended 31 December 2005</t>
  </si>
  <si>
    <t>Net profit for the financial period</t>
  </si>
  <si>
    <t>*</t>
  </si>
  <si>
    <t>Impairment of property, plant &amp; equipment</t>
  </si>
  <si>
    <t>Interests</t>
  </si>
  <si>
    <t>Basic earnings / (loss) per share of the Group is calculated by dividing the net profit / (loss) attributable to ordinary equity holders of the parent for the financial period by the number of ordinary shares in issue during the said financial period.</t>
  </si>
  <si>
    <t>Contracted but not provided for</t>
  </si>
  <si>
    <t xml:space="preserve">Authorised but not contracted for </t>
  </si>
  <si>
    <t>Dividends paid to minority shareholders of subsidiaries</t>
  </si>
  <si>
    <t>Net (decrease) / increase in cash and cash equivalents</t>
  </si>
  <si>
    <t>Contingent Liabilities</t>
  </si>
  <si>
    <t>There are no material contingent liabilities as at the date of this report.</t>
  </si>
  <si>
    <t xml:space="preserve">     Bank borrowings and debentures</t>
  </si>
  <si>
    <t>The interim financial report of the Group is unaudited and has been prepared in accordance with FRS 134 "Interim Financial Reporting". The Interim Financial Report should be read in conjuction with the audited financial statements of the Group for the financial year ended 31 December 2005.</t>
  </si>
  <si>
    <t>The accounting policies, methods of computation and basis of consolidation adopted by the Group in this interim financial report are consistent with those of the audited financial statements for the financial year ended 31 December 2005 except for the adoption of the following new/revised Financial Reporting Standards ("FRS") effective for financial period beginning 1 January 2006:-</t>
  </si>
  <si>
    <t>The adoption of the above FRS does not have any significant financial impact on the Group except for the following:-</t>
  </si>
  <si>
    <t>Accumulated losses</t>
  </si>
  <si>
    <t>Prospects for Current Financial Year</t>
  </si>
  <si>
    <t>Sale of Investments and/or Properties</t>
  </si>
  <si>
    <t>Net cash (used in) / generated from operating activities</t>
  </si>
  <si>
    <t>The streamlining and rationalisation exercise of the Group has been progressing well. The Group will continue to dispose of non-core assets and significantly reduce its overall borrowings. Additional cash raised will be channelled towards expanding the core businesses of the Group, thereby putting the Group in a financially much stronger position upon completion of the rationalisation exercise.</t>
  </si>
  <si>
    <t>A suit was filed on 17 May 1996, in the High Court of Kuala Lumpur by LDSB against PM Holdings and all its former directors for breach of directors' duties in conducting the affairs of PM Holdings during the period involved with the takeover offer by the Company for PM Holdings.  The suit also sought to declare, inter alia, that various options granted by PM Holdings under the PM Holdings' Executive Share Option Scheme were void. The parties to the suit had agreed to effect a full and final settlement by way of a compromise and a consent order was recorded on 12 January 2006. The salient terms of the compromise are set out in the Company's announcement to Bursa Securities on 13 January 2006.</t>
  </si>
  <si>
    <t>Under the compromise, the estimated number of shares in PM Holdings that would be transferred to the former employees of PM Holdings ("former employees") who had either accepted the compromise or had not responded to the compromise as listed in the said consent order was up to 11,926,000. The said former employees had options to sell back the said shares to the Company at a consideration of RM0.25 per share. Accordingly, the cost, estimated to be up to RM2.98 million, had been provided for by the Group. In addition to the said former employees, there were former employees with 2,664,000 shares who did not accept the compromise as at 12 January 2006.</t>
  </si>
  <si>
    <t>On 10 July 2006, the Company announced that former employees with 7,234,000 shares had accepted the compromise and exercised the option to sell, whilst former employees with 6,880,000 shares had rejected the compromise and had filed applications for leave to intervene in the suit. As against former employees with 379,000 shares who failed to respond within the specified time period, the compromise lapsed and accordingly, the action in the suit stands dismissed against them.</t>
  </si>
  <si>
    <t>THIRD FINANCIAL QUARTER ENDED 30 SEPTEMBER 2006</t>
  </si>
  <si>
    <t xml:space="preserve"> FOR THE FINANCIAL PERIOD ENDED 30 SEPTEMBER 2006</t>
  </si>
  <si>
    <t>THIRD QUARTER</t>
  </si>
  <si>
    <t>CUMULATIVE 9 MONTHS</t>
  </si>
  <si>
    <t>AT 30 SEPTEMBER 2006</t>
  </si>
  <si>
    <t>30.09.2006</t>
  </si>
  <si>
    <t xml:space="preserve"> At 30 September 2006</t>
  </si>
  <si>
    <t>At 30 September 2005</t>
  </si>
  <si>
    <t xml:space="preserve">Cash and cash equivalents at 30 September </t>
  </si>
  <si>
    <t>Third quarter ended 30 September 2005</t>
  </si>
  <si>
    <t>Cumulative 9 months ended 30 September 2005</t>
  </si>
  <si>
    <t xml:space="preserve">  CUMULATIVE 9 MONTHS</t>
  </si>
  <si>
    <t>There were no issuances and repayments of debt and equity securities, share buy-backs, share cancellations, shares held as treasury shares and resale of treasury shares by the Company for the financial period ended 30 September 2006.</t>
  </si>
  <si>
    <t>No dividend has been paid by the Company during the financial period ended 30 September 2006 (30 September 2005 : Nil).</t>
  </si>
  <si>
    <t>There are no material events subsequent to the end of the financial period ended 30 September 2006 that have not been reflected in the financial statements for the said period as at the date of this report.</t>
  </si>
  <si>
    <t>The changes in the composition of the Group during the financial period 30 September 2006 are as follows:-</t>
  </si>
  <si>
    <t>As at 30 September 2006, the Group has commitments in respect of capital expenditure as follows:-</t>
  </si>
  <si>
    <t>Total investments in quoted securities by the Group as at 30 September 2006, other than those by the insurance subsidiary, are as follows:-</t>
  </si>
  <si>
    <t>Total Group borrowings as at 30 September 2006 are as follows:-</t>
  </si>
  <si>
    <t>Foreign borrowings in Ringgit equivalent as at 30 September 2006 included in (a) above are as follows:-</t>
  </si>
  <si>
    <t>No dividend has been recommended by the Board for the financial period ended 30 September 2006 (30 September 2005 : Nil).</t>
  </si>
  <si>
    <t>Date:  27 November 2006</t>
  </si>
  <si>
    <t>There were no profits on sale of investments and/or properties for the financial period ended 30 September 2006 other than as disclosed in Note 5 of the Notes to the interim financial report.</t>
  </si>
  <si>
    <t>The tax provision of the Group for the financial period ended 30 September 2006 is mainly due to taxable profits of certain subsidiaries and the absence of group relief on losses incurred by other subsidiaries.</t>
  </si>
  <si>
    <t>(iii)</t>
  </si>
  <si>
    <t>FRS 3 requires goodwill acquired in a business combination to be measured at cost and tested annually for impairment. In accordance with the transitional provisions of FRS 3, the negative goodwill as at 1 January 2006 of RM115,887,000 was derecognised with a corresponding decrease in opening accumulated losses.</t>
  </si>
  <si>
    <t>Property, plant and equipment written off</t>
  </si>
  <si>
    <t>equipment</t>
  </si>
  <si>
    <t xml:space="preserve"> Profit / (Loss) before taxation</t>
  </si>
  <si>
    <t xml:space="preserve"> Net loss for the period</t>
  </si>
  <si>
    <t>Dividend paid to minority shareholders</t>
  </si>
  <si>
    <t>With the adoption of FRS 5 and in conjunction with the rationalisation exercise undertaken by the Group, the Group has classified certain assets as assets held for sale. These assets that are classified as held for sale are measured in accordance with FRS 5. The result of this change in accounting policy is that an asset held for sale is recognised by the Group at the lower of carrying amount and fair value less costs to sell and has been disclosed as such on the face of the balance sheet. The Group has applied FRS 5 restrospectively.</t>
  </si>
  <si>
    <t>Gain on disposal of investments</t>
  </si>
  <si>
    <t>Gain on disposal of property, plant and</t>
  </si>
  <si>
    <t>Gain / (Loss) on disposal of subsidiaries</t>
  </si>
  <si>
    <t>Loss on disposal of associated company</t>
  </si>
  <si>
    <t>doubtful debts</t>
  </si>
  <si>
    <t xml:space="preserve">Writeback of allowance / (Allowance) for </t>
  </si>
  <si>
    <t>diminution in value of investments</t>
  </si>
  <si>
    <t>Writeback of allowance / (Allowance) for</t>
  </si>
  <si>
    <t>The analysis of the Group's operations for the nine months ended 30 September 2006 is as follows:-</t>
  </si>
  <si>
    <t>As mentioned in Note 8(c)(i) of the Notes per Bursa Securities Listing Requirements, Network Foods International Ltd ('NFIL"), a subsidiary of Pan Malaysia Corporation Berhad ("PMC") had been privatised by way of a scheme of arrangement under Section 210 of the Companies Act, Chapter 50 of Singapore (the "Scheme"). The Scheme was completed on 24 April 2006 and NFIL is now a wholly-owned subsidiary of PMC.</t>
  </si>
  <si>
    <t>Utilisation of cash deposits in sinking funds</t>
  </si>
  <si>
    <t>Operating profit before working capital changes</t>
  </si>
  <si>
    <t>Proceeds from government bonds and securities</t>
  </si>
  <si>
    <t>Prior year adjustments taken up by an overseas associated company due to adoption of FRS 119 "Employee Benefits". As a result, the Group's share of results of the associated company are adjusted accordingly.</t>
  </si>
  <si>
    <t>The valuations of land and buildings have been brought forward without amendment from the previous annual report.</t>
  </si>
  <si>
    <t>As mentioned in Note 8(c)(ii) of the Notes per Bursa Securities Listing Requirements, Bidou Holdings Sdn Bhd, a wholly-owned subsidiary of PMC, has disposed of 322,313,000 ordinary shares of RM0.50 each representing 13.0% of the issued and paid-up share capital of Pan Malaysian Industries Berhad ("PMI") on 19 September 2006. With the said disposal, PMI ceased to be an associated company of PMC as PMC's equity interest in PMI has decreased from 32.9% to below 20.0%.</t>
  </si>
  <si>
    <t>shareholders of subsidiaries</t>
  </si>
  <si>
    <t>The various operating divisions of the Group are expected to perform better in the current financial year with strategic plans put in place and in tandem with the expected improvement in the Malaysian economy. In addition, the later part of the financial year normally sees better trading for the Group. However, high fuel and input costs will continue to pose challenges to the Group’s operations.</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</si>
</sst>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quot;$&quot;;#,##0&quot;$&quot;"/>
    <numFmt numFmtId="185" formatCode="#,##0&quot;$&quot;;[Red]#,##0&quot;$&quot;"/>
    <numFmt numFmtId="186" formatCode="#,##0.00&quot;$&quot;;#,##0.00&quot;$&quot;"/>
    <numFmt numFmtId="187" formatCode="#,##0.00&quot;$&quot;;[Red]#,##0.00&quot;$&quot;"/>
    <numFmt numFmtId="188" formatCode="_ * #,##0&quot;$&quot;_ ;_ * #,##0&quot;$&quot;_ ;_ * &quot;-&quot;&quot;$&quot;_ ;_ @_ "/>
    <numFmt numFmtId="189" formatCode="_ * #,##0_$_ ;_ * #,##0_$_ ;_ * &quot;-&quot;_$_ ;_ @_ "/>
    <numFmt numFmtId="190" formatCode="_ * #,##0.00&quot;$&quot;_ ;_ * #,##0.00&quot;$&quot;_ ;_ * &quot;-&quot;??&quot;$&quot;_ ;_ @_ "/>
    <numFmt numFmtId="191" formatCode="_ * #,##0.00_$_ ;_ * #,##0.00_$_ ;_ * &quot;-&quot;??_$_ ;_ @_ "/>
    <numFmt numFmtId="192" formatCode="_(* #,##0.0_);_(* \(#,##0.0\);_(* &quot;-&quot;??_);_(@_)"/>
    <numFmt numFmtId="193" formatCode="_(* #,##0_);_(* \(#,##0\);_(* &quot;-&quot;??_);_(@_)"/>
    <numFmt numFmtId="194" formatCode="_(* #,##0.000_);_(* \(#,##0.000\);_(* &quot;-&quot;??_);_(@_)"/>
    <numFmt numFmtId="195" formatCode="0.0000"/>
    <numFmt numFmtId="196" formatCode="_-* #,##0.0_-;\-* #,##0.0_-;_-* &quot;-&quot;??_-;_-@_-"/>
    <numFmt numFmtId="197" formatCode="_-* #,##0_-;\-* #,##0_-;_-* &quot;-&quot;??_-;_-@_-"/>
    <numFmt numFmtId="198" formatCode="0_);[Red]\(0\)"/>
    <numFmt numFmtId="199" formatCode="dd\ mmmm"/>
    <numFmt numFmtId="200" formatCode="dd\ mmmm\ \ "/>
    <numFmt numFmtId="201" formatCode="dd\ mmmm\ "/>
    <numFmt numFmtId="202" formatCode="dd\ mmmm\ yyyy\ "/>
    <numFmt numFmtId="203" formatCode="0_);\(0\)"/>
    <numFmt numFmtId="204" formatCode="mmm\-yyyy"/>
    <numFmt numFmtId="205" formatCode="mmmm\ yyyy"/>
    <numFmt numFmtId="206" formatCode="mmm\ yyyy"/>
    <numFmt numFmtId="207" formatCode="0."/>
    <numFmt numFmtId="208" formatCode="dd\.mm\.yyyy"/>
    <numFmt numFmtId="209" formatCode="dd\.mm\.yyyy\ \ "/>
    <numFmt numFmtId="210" formatCode="dd\.mm\.yyyy\ "/>
    <numFmt numFmtId="211" formatCode="_(* #,##0&quot;*&quot;_);_(* \(#,##0\);_(* &quot;-&quot;??_);_(@_)"/>
    <numFmt numFmtId="212" formatCode="#,##0_);\(#,##0\)&quot;*&quot;"/>
    <numFmt numFmtId="213" formatCode="_(* #,##0&quot;~&quot;_);_(* \(#,##0\);_(* &quot;-&quot;??_);_(@_)"/>
    <numFmt numFmtId="214" formatCode="_(* #,##0&quot;^&quot;_);_(* \(#,##0\);_(* &quot;-&quot;??_);_(@_)"/>
    <numFmt numFmtId="215" formatCode="&quot;AT&quot;\ dd\ mmmm\ yyyy"/>
    <numFmt numFmtId="216" formatCode="&quot; AT&quot;\ dd\ mmmm\ yyyy"/>
    <numFmt numFmtId="217" formatCode="_(* #,##0\ \ \ _);_(* \(#,##0\);_(* &quot;-&quot;??_);_(@_)"/>
    <numFmt numFmtId="218" formatCode="_(* #,##0\ \ _);_(* \(#,##0\);_(* &quot;-&quot;??_);_(@_)"/>
    <numFmt numFmtId="219" formatCode="_(* #,##0\ _);_(* \(#,##0\);_(* &quot;-&quot;??_);_(@_)"/>
    <numFmt numFmtId="220" formatCode="&quot; At&quot;\ dd\ mmmm\ yyyy"/>
    <numFmt numFmtId="221" formatCode="&quot; Cash and cash equivalents at&quot;\ dd\ mmmm\ yyyy"/>
    <numFmt numFmtId="222" formatCode="&quot;Cash and cash equivalents at&quot;\ dd\ mmmm\ yyyy"/>
    <numFmt numFmtId="223" formatCode="_(\ #,##0_);_(\ \(#,##0\);_(\ &quot;-&quot;??_);_(@_)"/>
    <numFmt numFmtId="224" formatCode="00000"/>
  </numFmts>
  <fonts count="23">
    <font>
      <sz val="10"/>
      <name val="Arial"/>
      <family val="0"/>
    </font>
    <font>
      <b/>
      <sz val="8"/>
      <name val="Arial"/>
      <family val="2"/>
    </font>
    <font>
      <b/>
      <sz val="10"/>
      <name val="Arial"/>
      <family val="2"/>
    </font>
    <font>
      <b/>
      <sz val="9"/>
      <name val="Arial"/>
      <family val="2"/>
    </font>
    <font>
      <b/>
      <sz val="11"/>
      <name val="Arial"/>
      <family val="2"/>
    </font>
    <font>
      <sz val="11"/>
      <name val="Arial"/>
      <family val="2"/>
    </font>
    <font>
      <sz val="9"/>
      <name val="Arial"/>
      <family val="2"/>
    </font>
    <font>
      <sz val="9.5"/>
      <name val="Arial"/>
      <family val="2"/>
    </font>
    <font>
      <sz val="8"/>
      <name val="Arial"/>
      <family val="2"/>
    </font>
    <font>
      <b/>
      <sz val="12"/>
      <name val="Arial"/>
      <family val="2"/>
    </font>
    <font>
      <b/>
      <sz val="9.5"/>
      <name val="Arial"/>
      <family val="2"/>
    </font>
    <font>
      <b/>
      <i/>
      <sz val="10"/>
      <name val="Arial"/>
      <family val="2"/>
    </font>
    <font>
      <b/>
      <u val="single"/>
      <sz val="10"/>
      <name val="Arial"/>
      <family val="2"/>
    </font>
    <font>
      <i/>
      <sz val="10"/>
      <name val="Arial"/>
      <family val="2"/>
    </font>
    <font>
      <i/>
      <sz val="8"/>
      <name val="Arial"/>
      <family val="2"/>
    </font>
    <font>
      <b/>
      <i/>
      <u val="single"/>
      <sz val="10"/>
      <name val="Arial"/>
      <family val="2"/>
    </font>
    <font>
      <sz val="11"/>
      <name val="Times New Roman"/>
      <family val="1"/>
    </font>
    <font>
      <b/>
      <sz val="11"/>
      <name val="Times New Roman"/>
      <family val="1"/>
    </font>
    <font>
      <u val="single"/>
      <sz val="10"/>
      <color indexed="12"/>
      <name val="Arial"/>
      <family val="0"/>
    </font>
    <font>
      <u val="single"/>
      <sz val="10"/>
      <color indexed="36"/>
      <name val="Arial"/>
      <family val="0"/>
    </font>
    <font>
      <i/>
      <sz val="9"/>
      <name val="Arial"/>
      <family val="2"/>
    </font>
    <font>
      <b/>
      <sz val="14"/>
      <name val="Arial"/>
      <family val="2"/>
    </font>
    <font>
      <sz val="12"/>
      <name val="Arial"/>
      <family val="2"/>
    </font>
  </fonts>
  <fills count="3">
    <fill>
      <patternFill/>
    </fill>
    <fill>
      <patternFill patternType="gray125"/>
    </fill>
    <fill>
      <patternFill patternType="solid">
        <fgColor indexed="9"/>
        <bgColor indexed="64"/>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230">
    <xf numFmtId="0" fontId="0" fillId="0" borderId="0" xfId="0" applyAlignment="1">
      <alignment/>
    </xf>
    <xf numFmtId="193" fontId="0" fillId="2" borderId="0" xfId="15" applyNumberFormat="1" applyFont="1" applyFill="1" applyAlignment="1">
      <alignment/>
    </xf>
    <xf numFmtId="49" fontId="5" fillId="2" borderId="0" xfId="15" applyNumberFormat="1" applyFont="1" applyFill="1" applyAlignment="1">
      <alignment/>
    </xf>
    <xf numFmtId="49" fontId="6" fillId="2" borderId="0" xfId="15" applyNumberFormat="1" applyFont="1" applyFill="1" applyAlignment="1">
      <alignment/>
    </xf>
    <xf numFmtId="193" fontId="2" fillId="2" borderId="0" xfId="15" applyNumberFormat="1" applyFont="1" applyFill="1" applyAlignment="1">
      <alignment horizontal="right"/>
    </xf>
    <xf numFmtId="193" fontId="2" fillId="2" borderId="0" xfId="15" applyNumberFormat="1" applyFont="1" applyFill="1" applyBorder="1" applyAlignment="1">
      <alignment horizontal="right"/>
    </xf>
    <xf numFmtId="43" fontId="2" fillId="2" borderId="0" xfId="15" applyFont="1" applyFill="1" applyAlignment="1">
      <alignment horizontal="right"/>
    </xf>
    <xf numFmtId="193" fontId="0" fillId="2" borderId="1" xfId="15" applyNumberFormat="1" applyFont="1" applyFill="1" applyBorder="1" applyAlignment="1">
      <alignment/>
    </xf>
    <xf numFmtId="193" fontId="0" fillId="2" borderId="2" xfId="15" applyNumberFormat="1" applyFont="1" applyFill="1" applyBorder="1" applyAlignment="1">
      <alignment/>
    </xf>
    <xf numFmtId="193" fontId="0" fillId="2" borderId="3" xfId="15" applyNumberFormat="1" applyFont="1" applyFill="1" applyBorder="1" applyAlignment="1">
      <alignment/>
    </xf>
    <xf numFmtId="193" fontId="0" fillId="2" borderId="4" xfId="15" applyNumberFormat="1" applyFont="1" applyFill="1" applyBorder="1" applyAlignment="1">
      <alignment/>
    </xf>
    <xf numFmtId="193" fontId="0" fillId="2" borderId="5" xfId="15" applyNumberFormat="1" applyFont="1" applyFill="1" applyBorder="1" applyAlignment="1">
      <alignment/>
    </xf>
    <xf numFmtId="193" fontId="0" fillId="2" borderId="6" xfId="15" applyNumberFormat="1" applyFont="1" applyFill="1" applyBorder="1" applyAlignment="1">
      <alignment/>
    </xf>
    <xf numFmtId="0" fontId="0" fillId="2" borderId="0" xfId="15" applyNumberFormat="1" applyFont="1" applyFill="1" applyAlignment="1">
      <alignment/>
    </xf>
    <xf numFmtId="193" fontId="0" fillId="2" borderId="7" xfId="15" applyNumberFormat="1" applyFont="1" applyFill="1" applyBorder="1" applyAlignment="1">
      <alignment/>
    </xf>
    <xf numFmtId="193" fontId="0" fillId="2" borderId="0" xfId="15" applyNumberFormat="1" applyFont="1" applyFill="1" applyBorder="1" applyAlignment="1">
      <alignment/>
    </xf>
    <xf numFmtId="193" fontId="0" fillId="2" borderId="8" xfId="15" applyNumberFormat="1" applyFont="1" applyFill="1" applyBorder="1" applyAlignment="1">
      <alignment/>
    </xf>
    <xf numFmtId="193" fontId="0" fillId="2" borderId="9" xfId="15" applyNumberFormat="1" applyFont="1" applyFill="1" applyBorder="1" applyAlignment="1">
      <alignment/>
    </xf>
    <xf numFmtId="0" fontId="7" fillId="2" borderId="0" xfId="0" applyFont="1" applyFill="1" applyAlignment="1" quotePrefix="1">
      <alignment horizontal="left"/>
    </xf>
    <xf numFmtId="0" fontId="7" fillId="2" borderId="0" xfId="0" applyFont="1" applyFill="1" applyAlignment="1">
      <alignment/>
    </xf>
    <xf numFmtId="43" fontId="7" fillId="2" borderId="0" xfId="15" applyNumberFormat="1" applyFont="1" applyFill="1" applyAlignment="1">
      <alignment/>
    </xf>
    <xf numFmtId="0" fontId="8" fillId="2" borderId="0" xfId="0" applyFont="1" applyFill="1" applyAlignment="1">
      <alignment/>
    </xf>
    <xf numFmtId="0" fontId="0" fillId="2" borderId="0" xfId="0" applyFont="1" applyFill="1" applyAlignment="1">
      <alignment horizontal="justify" wrapText="1"/>
    </xf>
    <xf numFmtId="0" fontId="8" fillId="2" borderId="0" xfId="0" applyFont="1" applyFill="1" applyAlignment="1">
      <alignment horizontal="justify"/>
    </xf>
    <xf numFmtId="0" fontId="9" fillId="2" borderId="0" xfId="0" applyFont="1" applyFill="1" applyAlignment="1">
      <alignment horizontal="center"/>
    </xf>
    <xf numFmtId="0" fontId="0" fillId="2" borderId="0" xfId="0" applyFont="1" applyFill="1" applyAlignment="1">
      <alignment/>
    </xf>
    <xf numFmtId="0" fontId="9" fillId="2" borderId="0" xfId="0" applyFont="1" applyFill="1" applyAlignment="1">
      <alignment/>
    </xf>
    <xf numFmtId="0" fontId="0" fillId="2" borderId="0" xfId="0" applyFont="1" applyFill="1" applyAlignment="1">
      <alignment horizontal="center"/>
    </xf>
    <xf numFmtId="0" fontId="5" fillId="2" borderId="0" xfId="0" applyFont="1" applyFill="1" applyAlignment="1">
      <alignment/>
    </xf>
    <xf numFmtId="49" fontId="3" fillId="2" borderId="0" xfId="0" applyNumberFormat="1" applyFont="1" applyFill="1" applyAlignment="1">
      <alignment/>
    </xf>
    <xf numFmtId="0" fontId="2" fillId="2" borderId="0" xfId="0" applyFont="1" applyFill="1" applyBorder="1" applyAlignment="1">
      <alignment horizontal="center"/>
    </xf>
    <xf numFmtId="0" fontId="1" fillId="2" borderId="0" xfId="0" applyFont="1" applyFill="1" applyAlignment="1">
      <alignment horizontal="center"/>
    </xf>
    <xf numFmtId="0" fontId="8"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center"/>
    </xf>
    <xf numFmtId="210" fontId="2" fillId="2" borderId="0" xfId="0" applyNumberFormat="1" applyFont="1" applyFill="1" applyBorder="1" applyAlignment="1">
      <alignment/>
    </xf>
    <xf numFmtId="0" fontId="0" fillId="2" borderId="0" xfId="0" applyFont="1" applyFill="1" applyBorder="1" applyAlignment="1">
      <alignment/>
    </xf>
    <xf numFmtId="0" fontId="2" fillId="2" borderId="0" xfId="0" applyFont="1" applyFill="1" applyAlignment="1">
      <alignment horizontal="center"/>
    </xf>
    <xf numFmtId="0" fontId="0" fillId="2" borderId="0" xfId="0" applyFont="1" applyFill="1" applyBorder="1" applyAlignment="1">
      <alignment horizontal="center"/>
    </xf>
    <xf numFmtId="193" fontId="8" fillId="2" borderId="0" xfId="0" applyNumberFormat="1" applyFont="1" applyFill="1" applyAlignment="1">
      <alignment/>
    </xf>
    <xf numFmtId="0" fontId="0" fillId="2" borderId="0" xfId="0" applyFont="1" applyFill="1" applyAlignment="1" quotePrefix="1">
      <alignment/>
    </xf>
    <xf numFmtId="193" fontId="0" fillId="2" borderId="0" xfId="15" applyNumberFormat="1" applyFont="1" applyFill="1" applyBorder="1" applyAlignment="1">
      <alignment/>
    </xf>
    <xf numFmtId="193" fontId="0" fillId="2" borderId="0" xfId="15" applyNumberFormat="1" applyFont="1" applyFill="1" applyAlignment="1">
      <alignment/>
    </xf>
    <xf numFmtId="0" fontId="0" fillId="2" borderId="9" xfId="0" applyFont="1" applyFill="1" applyBorder="1" applyAlignment="1">
      <alignment horizontal="center"/>
    </xf>
    <xf numFmtId="43" fontId="0" fillId="2" borderId="0" xfId="15" applyNumberFormat="1" applyFont="1" applyFill="1" applyAlignment="1">
      <alignment/>
    </xf>
    <xf numFmtId="193" fontId="0" fillId="2" borderId="0" xfId="15" applyNumberFormat="1" applyFont="1" applyFill="1" applyAlignment="1">
      <alignment horizontal="right"/>
    </xf>
    <xf numFmtId="0" fontId="4" fillId="2" borderId="0" xfId="0" applyFont="1" applyFill="1" applyAlignment="1">
      <alignment/>
    </xf>
    <xf numFmtId="193" fontId="8" fillId="2" borderId="0" xfId="15" applyNumberFormat="1" applyFont="1" applyFill="1" applyAlignment="1">
      <alignment/>
    </xf>
    <xf numFmtId="0" fontId="8" fillId="2" borderId="0" xfId="0" applyFont="1" applyFill="1" applyAlignment="1">
      <alignment horizontal="center"/>
    </xf>
    <xf numFmtId="0" fontId="0" fillId="2" borderId="0" xfId="0" applyFont="1" applyFill="1" applyAlignment="1">
      <alignment horizontal="justify" vertical="top" wrapText="1"/>
    </xf>
    <xf numFmtId="0" fontId="3" fillId="2" borderId="0" xfId="0" applyFont="1" applyFill="1" applyAlignment="1">
      <alignment horizontal="centerContinuous"/>
    </xf>
    <xf numFmtId="0" fontId="10" fillId="2" borderId="0" xfId="0" applyFont="1" applyFill="1" applyAlignment="1">
      <alignment/>
    </xf>
    <xf numFmtId="0" fontId="2" fillId="2" borderId="0" xfId="0" applyFont="1" applyFill="1" applyBorder="1" applyAlignment="1">
      <alignment horizontal="right"/>
    </xf>
    <xf numFmtId="193" fontId="0" fillId="2" borderId="0" xfId="0" applyNumberFormat="1" applyFont="1" applyFill="1" applyAlignment="1">
      <alignment/>
    </xf>
    <xf numFmtId="193" fontId="0" fillId="2" borderId="10" xfId="15" applyNumberFormat="1" applyFont="1" applyFill="1" applyBorder="1" applyAlignment="1">
      <alignment/>
    </xf>
    <xf numFmtId="193" fontId="0" fillId="2" borderId="11" xfId="15" applyNumberFormat="1" applyFont="1" applyFill="1" applyBorder="1" applyAlignment="1">
      <alignment/>
    </xf>
    <xf numFmtId="193" fontId="0" fillId="2" borderId="12" xfId="15" applyNumberFormat="1" applyFont="1" applyFill="1" applyBorder="1" applyAlignment="1">
      <alignment/>
    </xf>
    <xf numFmtId="43" fontId="0" fillId="2" borderId="0" xfId="15" applyNumberFormat="1" applyFont="1" applyFill="1" applyAlignment="1">
      <alignment/>
    </xf>
    <xf numFmtId="43" fontId="0" fillId="2" borderId="0" xfId="15" applyNumberFormat="1" applyFont="1" applyFill="1" applyBorder="1" applyAlignment="1">
      <alignment/>
    </xf>
    <xf numFmtId="0" fontId="2" fillId="2" borderId="0" xfId="0" applyFont="1" applyFill="1" applyAlignment="1">
      <alignment horizontal="left"/>
    </xf>
    <xf numFmtId="0" fontId="2" fillId="2" borderId="0" xfId="0" applyFont="1" applyFill="1" applyAlignment="1">
      <alignment/>
    </xf>
    <xf numFmtId="0" fontId="0" fillId="2" borderId="0" xfId="0" applyFont="1" applyFill="1" applyAlignment="1">
      <alignment/>
    </xf>
    <xf numFmtId="0" fontId="2" fillId="2" borderId="0" xfId="0" applyFont="1" applyFill="1" applyAlignment="1">
      <alignment horizontal="left" vertical="top"/>
    </xf>
    <xf numFmtId="0" fontId="0" fillId="2" borderId="0" xfId="0" applyFont="1" applyFill="1" applyAlignment="1">
      <alignment vertical="top"/>
    </xf>
    <xf numFmtId="0" fontId="2" fillId="2" borderId="0" xfId="0" applyFont="1" applyFill="1" applyAlignment="1">
      <alignment horizontal="justify" vertical="top" wrapText="1"/>
    </xf>
    <xf numFmtId="0" fontId="0" fillId="2" borderId="0" xfId="0" applyFont="1" applyFill="1" applyAlignment="1">
      <alignment horizontal="justify" vertical="top" wrapText="1"/>
    </xf>
    <xf numFmtId="0" fontId="2" fillId="2" borderId="0" xfId="0" applyFont="1" applyFill="1" applyAlignment="1">
      <alignment horizontal="left" vertical="top" wrapText="1"/>
    </xf>
    <xf numFmtId="0" fontId="0" fillId="2" borderId="0" xfId="0" applyFont="1" applyFill="1" applyAlignment="1">
      <alignment vertical="top" wrapText="1"/>
    </xf>
    <xf numFmtId="193" fontId="0" fillId="2" borderId="0" xfId="15" applyNumberFormat="1" applyFont="1" applyFill="1" applyAlignment="1">
      <alignment/>
    </xf>
    <xf numFmtId="0" fontId="0" fillId="2" borderId="0" xfId="0" applyFont="1" applyFill="1" applyAlignment="1" quotePrefix="1">
      <alignment/>
    </xf>
    <xf numFmtId="41" fontId="0" fillId="2" borderId="0" xfId="0" applyNumberFormat="1" applyFont="1" applyFill="1" applyAlignment="1">
      <alignment/>
    </xf>
    <xf numFmtId="41" fontId="0" fillId="2" borderId="0" xfId="0" applyNumberFormat="1" applyFont="1" applyFill="1" applyBorder="1" applyAlignment="1">
      <alignment/>
    </xf>
    <xf numFmtId="41" fontId="0" fillId="2" borderId="5" xfId="0" applyNumberFormat="1" applyFont="1" applyFill="1" applyBorder="1" applyAlignment="1">
      <alignment/>
    </xf>
    <xf numFmtId="41" fontId="0" fillId="2" borderId="13" xfId="0" applyNumberFormat="1" applyFont="1" applyFill="1" applyBorder="1" applyAlignment="1">
      <alignment/>
    </xf>
    <xf numFmtId="193" fontId="0" fillId="2" borderId="0" xfId="15" applyNumberFormat="1" applyFont="1" applyFill="1" applyBorder="1" applyAlignment="1">
      <alignment/>
    </xf>
    <xf numFmtId="0" fontId="0" fillId="2" borderId="0" xfId="0" applyFont="1" applyFill="1" applyAlignment="1">
      <alignment vertical="top" wrapText="1"/>
    </xf>
    <xf numFmtId="0" fontId="0" fillId="2" borderId="0" xfId="0" applyFont="1" applyFill="1" applyAlignment="1">
      <alignment horizontal="justify" vertical="top"/>
    </xf>
    <xf numFmtId="0" fontId="0" fillId="2" borderId="0" xfId="0" applyFont="1" applyFill="1" applyAlignment="1">
      <alignment horizontal="justify" vertical="top"/>
    </xf>
    <xf numFmtId="193" fontId="0" fillId="2" borderId="13" xfId="15" applyNumberFormat="1" applyFont="1" applyFill="1" applyBorder="1" applyAlignment="1">
      <alignment/>
    </xf>
    <xf numFmtId="193" fontId="0" fillId="2" borderId="9" xfId="15" applyNumberFormat="1" applyFont="1" applyFill="1" applyBorder="1" applyAlignment="1">
      <alignment/>
    </xf>
    <xf numFmtId="0" fontId="11" fillId="2" borderId="0" xfId="0" applyFont="1" applyFill="1" applyAlignment="1">
      <alignment/>
    </xf>
    <xf numFmtId="0" fontId="11" fillId="2" borderId="0" xfId="0" applyFont="1" applyFill="1" applyAlignment="1">
      <alignment/>
    </xf>
    <xf numFmtId="0" fontId="0" fillId="2" borderId="0" xfId="0" applyFont="1" applyFill="1" applyAlignment="1">
      <alignment/>
    </xf>
    <xf numFmtId="0" fontId="12" fillId="2" borderId="0" xfId="0" applyFont="1" applyFill="1" applyAlignment="1">
      <alignment/>
    </xf>
    <xf numFmtId="0" fontId="0" fillId="2" borderId="0" xfId="0" applyFont="1" applyFill="1" applyAlignment="1">
      <alignment/>
    </xf>
    <xf numFmtId="0" fontId="2" fillId="2" borderId="0" xfId="0" applyFont="1" applyFill="1" applyAlignment="1">
      <alignment horizontal="justify" vertical="top"/>
    </xf>
    <xf numFmtId="0" fontId="0" fillId="2" borderId="0" xfId="0" applyFont="1" applyFill="1" applyAlignment="1">
      <alignment horizontal="left"/>
    </xf>
    <xf numFmtId="0" fontId="0" fillId="2" borderId="0" xfId="0" applyFont="1" applyFill="1" applyAlignment="1">
      <alignment vertical="top"/>
    </xf>
    <xf numFmtId="0" fontId="13"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Alignment="1">
      <alignment horizontal="center"/>
    </xf>
    <xf numFmtId="193" fontId="0" fillId="2" borderId="0" xfId="0" applyNumberFormat="1" applyFont="1" applyFill="1" applyBorder="1" applyAlignment="1">
      <alignment/>
    </xf>
    <xf numFmtId="0" fontId="2"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vertical="top" wrapText="1"/>
    </xf>
    <xf numFmtId="43" fontId="2" fillId="2" borderId="0" xfId="15" applyFont="1" applyFill="1" applyAlignment="1">
      <alignment/>
    </xf>
    <xf numFmtId="193" fontId="2" fillId="2" borderId="0" xfId="15" applyNumberFormat="1" applyFont="1" applyFill="1" applyAlignment="1">
      <alignment/>
    </xf>
    <xf numFmtId="0" fontId="2" fillId="2" borderId="0" xfId="0" applyFont="1" applyFill="1" applyAlignment="1" quotePrefix="1">
      <alignment/>
    </xf>
    <xf numFmtId="0" fontId="2" fillId="2" borderId="0" xfId="0" applyFont="1" applyFill="1" applyAlignment="1">
      <alignment horizontal="centerContinuous"/>
    </xf>
    <xf numFmtId="193" fontId="2" fillId="2" borderId="0" xfId="15" applyNumberFormat="1" applyFont="1" applyFill="1" applyAlignment="1">
      <alignment horizontal="centerContinuous"/>
    </xf>
    <xf numFmtId="193" fontId="5" fillId="2" borderId="0" xfId="15" applyNumberFormat="1" applyFont="1" applyFill="1" applyAlignment="1">
      <alignment/>
    </xf>
    <xf numFmtId="0" fontId="3" fillId="2" borderId="0" xfId="0" applyFont="1" applyFill="1" applyAlignment="1">
      <alignment/>
    </xf>
    <xf numFmtId="0" fontId="6" fillId="2" borderId="0" xfId="0" applyFont="1" applyFill="1" applyAlignment="1">
      <alignment/>
    </xf>
    <xf numFmtId="0" fontId="2" fillId="2" borderId="0" xfId="0" applyFont="1" applyFill="1" applyAlignment="1">
      <alignment/>
    </xf>
    <xf numFmtId="0" fontId="0" fillId="2" borderId="0" xfId="0" applyNumberFormat="1" applyFont="1" applyFill="1" applyAlignment="1">
      <alignment/>
    </xf>
    <xf numFmtId="0" fontId="4" fillId="2" borderId="0" xfId="0" applyFont="1" applyFill="1" applyAlignment="1">
      <alignment horizontal="left"/>
    </xf>
    <xf numFmtId="0" fontId="2" fillId="2" borderId="0" xfId="0" applyFont="1" applyFill="1" applyAlignment="1">
      <alignment horizontal="justify"/>
    </xf>
    <xf numFmtId="0" fontId="0" fillId="2" borderId="0" xfId="0" applyFont="1" applyFill="1" applyAlignment="1">
      <alignment horizontal="justify"/>
    </xf>
    <xf numFmtId="0" fontId="3" fillId="2" borderId="0" xfId="0" applyFont="1" applyFill="1" applyAlignment="1">
      <alignment horizontal="left"/>
    </xf>
    <xf numFmtId="0" fontId="3" fillId="2" borderId="0" xfId="0" applyFont="1" applyFill="1" applyBorder="1" applyAlignment="1">
      <alignment horizontal="center"/>
    </xf>
    <xf numFmtId="0" fontId="6" fillId="2" borderId="0" xfId="0" applyFont="1" applyFill="1" applyBorder="1" applyAlignment="1">
      <alignment/>
    </xf>
    <xf numFmtId="210" fontId="3" fillId="2" borderId="0" xfId="0" applyNumberFormat="1" applyFont="1" applyFill="1" applyBorder="1" applyAlignment="1">
      <alignment/>
    </xf>
    <xf numFmtId="193" fontId="3" fillId="2" borderId="0" xfId="15" applyNumberFormat="1" applyFont="1" applyFill="1" applyBorder="1" applyAlignment="1">
      <alignment horizontal="right"/>
    </xf>
    <xf numFmtId="193" fontId="6" fillId="2" borderId="0" xfId="15" applyNumberFormat="1" applyFont="1" applyFill="1" applyAlignment="1">
      <alignment/>
    </xf>
    <xf numFmtId="193" fontId="6" fillId="2" borderId="0" xfId="15" applyNumberFormat="1" applyFont="1" applyFill="1" applyBorder="1" applyAlignment="1">
      <alignment/>
    </xf>
    <xf numFmtId="0" fontId="6" fillId="2" borderId="0" xfId="15" applyNumberFormat="1" applyFont="1" applyFill="1" applyAlignment="1">
      <alignment/>
    </xf>
    <xf numFmtId="193" fontId="1" fillId="2" borderId="0" xfId="15" applyNumberFormat="1" applyFont="1" applyFill="1" applyBorder="1" applyAlignment="1">
      <alignment horizontal="right"/>
    </xf>
    <xf numFmtId="0" fontId="1" fillId="2" borderId="0" xfId="15" applyNumberFormat="1" applyFont="1" applyFill="1" applyBorder="1" applyAlignment="1">
      <alignment/>
    </xf>
    <xf numFmtId="193" fontId="8" fillId="2" borderId="0" xfId="15" applyNumberFormat="1" applyFont="1" applyFill="1" applyBorder="1" applyAlignment="1">
      <alignment/>
    </xf>
    <xf numFmtId="0" fontId="8" fillId="2" borderId="0" xfId="15" applyNumberFormat="1" applyFont="1" applyFill="1" applyBorder="1" applyAlignment="1">
      <alignment/>
    </xf>
    <xf numFmtId="193" fontId="8" fillId="2" borderId="0" xfId="15" applyNumberFormat="1" applyFont="1" applyFill="1" applyBorder="1" applyAlignment="1">
      <alignment horizontal="center"/>
    </xf>
    <xf numFmtId="193" fontId="8" fillId="2" borderId="0" xfId="15" applyNumberFormat="1" applyFont="1" applyFill="1" applyBorder="1" applyAlignment="1">
      <alignment horizontal="right"/>
    </xf>
    <xf numFmtId="193" fontId="8" fillId="2" borderId="2" xfId="15" applyNumberFormat="1" applyFont="1" applyFill="1" applyBorder="1" applyAlignment="1">
      <alignment horizontal="center"/>
    </xf>
    <xf numFmtId="193" fontId="8" fillId="2" borderId="2" xfId="15" applyNumberFormat="1" applyFont="1" applyFill="1" applyBorder="1" applyAlignment="1">
      <alignment horizontal="right"/>
    </xf>
    <xf numFmtId="193" fontId="8" fillId="2" borderId="9" xfId="15" applyNumberFormat="1" applyFont="1" applyFill="1" applyBorder="1" applyAlignment="1">
      <alignment/>
    </xf>
    <xf numFmtId="193" fontId="8" fillId="2" borderId="9" xfId="15" applyNumberFormat="1" applyFont="1" applyFill="1" applyBorder="1" applyAlignment="1">
      <alignment horizontal="right"/>
    </xf>
    <xf numFmtId="193" fontId="0" fillId="2" borderId="0" xfId="15" applyNumberFormat="1" applyFont="1" applyFill="1" applyBorder="1" applyAlignment="1">
      <alignment horizontal="right"/>
    </xf>
    <xf numFmtId="193" fontId="0" fillId="2" borderId="0" xfId="15" applyNumberFormat="1" applyFont="1" applyFill="1" applyBorder="1" applyAlignment="1">
      <alignment horizontal="center"/>
    </xf>
    <xf numFmtId="193" fontId="8" fillId="2" borderId="5" xfId="15" applyNumberFormat="1" applyFont="1" applyFill="1" applyBorder="1" applyAlignment="1">
      <alignment/>
    </xf>
    <xf numFmtId="211" fontId="8" fillId="2" borderId="0" xfId="15" applyNumberFormat="1" applyFont="1" applyFill="1" applyBorder="1" applyAlignment="1">
      <alignment/>
    </xf>
    <xf numFmtId="193" fontId="8" fillId="2" borderId="5" xfId="15" applyNumberFormat="1" applyFont="1" applyFill="1" applyBorder="1" applyAlignment="1">
      <alignment horizontal="right"/>
    </xf>
    <xf numFmtId="193" fontId="0" fillId="2" borderId="0" xfId="0" applyNumberFormat="1" applyFont="1" applyFill="1" applyBorder="1" applyAlignment="1">
      <alignment/>
    </xf>
    <xf numFmtId="0" fontId="15" fillId="2" borderId="0" xfId="0" applyFont="1" applyFill="1" applyAlignment="1">
      <alignment/>
    </xf>
    <xf numFmtId="0" fontId="9" fillId="2" borderId="0" xfId="0" applyNumberFormat="1" applyFont="1" applyFill="1" applyAlignment="1">
      <alignment horizontal="left"/>
    </xf>
    <xf numFmtId="0" fontId="0" fillId="2" borderId="0" xfId="0" applyNumberFormat="1" applyFont="1" applyFill="1" applyAlignment="1">
      <alignment horizontal="left"/>
    </xf>
    <xf numFmtId="0" fontId="4" fillId="2" borderId="0" xfId="0" applyNumberFormat="1" applyFont="1" applyFill="1" applyAlignment="1">
      <alignment horizontal="left"/>
    </xf>
    <xf numFmtId="0" fontId="8" fillId="2" borderId="0" xfId="0" applyNumberFormat="1" applyFont="1" applyFill="1" applyAlignment="1">
      <alignment horizontal="left"/>
    </xf>
    <xf numFmtId="219" fontId="8" fillId="2" borderId="0" xfId="15" applyNumberFormat="1" applyFont="1" applyFill="1" applyBorder="1" applyAlignment="1">
      <alignment/>
    </xf>
    <xf numFmtId="0" fontId="2" fillId="2" borderId="0" xfId="15" applyNumberFormat="1" applyFont="1" applyFill="1" applyAlignment="1">
      <alignment horizontal="justify"/>
    </xf>
    <xf numFmtId="43" fontId="3" fillId="2" borderId="0" xfId="15" applyFont="1" applyFill="1" applyBorder="1" applyAlignment="1">
      <alignment horizontal="right"/>
    </xf>
    <xf numFmtId="0" fontId="0" fillId="2" borderId="0" xfId="0" applyFont="1" applyFill="1" applyAlignment="1">
      <alignment vertical="top" wrapText="1"/>
    </xf>
    <xf numFmtId="0" fontId="0" fillId="2" borderId="0" xfId="0" applyFont="1" applyFill="1" applyAlignment="1">
      <alignment/>
    </xf>
    <xf numFmtId="0" fontId="0" fillId="2" borderId="0" xfId="0" applyFont="1" applyFill="1" applyAlignment="1" quotePrefix="1">
      <alignment horizontal="center" vertical="top"/>
    </xf>
    <xf numFmtId="0" fontId="0" fillId="2" borderId="0" xfId="0" applyFont="1" applyFill="1" applyAlignment="1">
      <alignment vertical="top"/>
    </xf>
    <xf numFmtId="207" fontId="0" fillId="2" borderId="0" xfId="0" applyNumberFormat="1" applyFont="1" applyFill="1" applyAlignment="1">
      <alignment vertical="top"/>
    </xf>
    <xf numFmtId="41" fontId="0" fillId="2" borderId="0" xfId="0" applyNumberFormat="1" applyFont="1" applyFill="1" applyAlignment="1">
      <alignment/>
    </xf>
    <xf numFmtId="41" fontId="0" fillId="2" borderId="5" xfId="0" applyNumberFormat="1" applyFont="1" applyFill="1" applyBorder="1" applyAlignment="1">
      <alignment/>
    </xf>
    <xf numFmtId="41" fontId="0" fillId="2" borderId="13" xfId="0" applyNumberFormat="1" applyFont="1" applyFill="1" applyBorder="1" applyAlignment="1">
      <alignment/>
    </xf>
    <xf numFmtId="0" fontId="16" fillId="2" borderId="0" xfId="0" applyFont="1" applyFill="1" applyAlignment="1">
      <alignment/>
    </xf>
    <xf numFmtId="207" fontId="17" fillId="2" borderId="0" xfId="0" applyNumberFormat="1" applyFont="1" applyFill="1" applyAlignment="1">
      <alignment/>
    </xf>
    <xf numFmtId="3" fontId="2" fillId="2" borderId="0" xfId="15" applyNumberFormat="1" applyFont="1" applyFill="1" applyAlignment="1">
      <alignment/>
    </xf>
    <xf numFmtId="207" fontId="0" fillId="2" borderId="0" xfId="0" applyNumberFormat="1" applyFont="1" applyFill="1" applyAlignment="1">
      <alignment/>
    </xf>
    <xf numFmtId="207" fontId="0" fillId="2" borderId="0" xfId="0" applyNumberFormat="1" applyFont="1" applyFill="1" applyAlignment="1">
      <alignment horizontal="right"/>
    </xf>
    <xf numFmtId="0" fontId="0" fillId="2" borderId="0" xfId="0" applyFont="1" applyFill="1" applyAlignment="1">
      <alignment/>
    </xf>
    <xf numFmtId="0" fontId="0" fillId="2" borderId="0" xfId="15" applyNumberFormat="1" applyFont="1" applyFill="1" applyAlignment="1">
      <alignment/>
    </xf>
    <xf numFmtId="193" fontId="0" fillId="2" borderId="0" xfId="15" applyNumberFormat="1" applyFont="1" applyFill="1" applyAlignment="1">
      <alignment/>
    </xf>
    <xf numFmtId="193" fontId="0" fillId="2" borderId="0" xfId="15" applyNumberFormat="1" applyFont="1" applyFill="1" applyBorder="1" applyAlignment="1">
      <alignment/>
    </xf>
    <xf numFmtId="43" fontId="0" fillId="2" borderId="0" xfId="15" applyFont="1" applyFill="1" applyAlignment="1">
      <alignment/>
    </xf>
    <xf numFmtId="0" fontId="7" fillId="2" borderId="0" xfId="0" applyFont="1" applyFill="1" applyAlignment="1">
      <alignment horizontal="right" vertical="top" wrapText="1"/>
    </xf>
    <xf numFmtId="0" fontId="8" fillId="2" borderId="0" xfId="0" applyFont="1" applyFill="1" applyAlignment="1">
      <alignment vertical="top" wrapText="1"/>
    </xf>
    <xf numFmtId="193" fontId="6" fillId="2" borderId="0" xfId="15" applyNumberFormat="1" applyFont="1" applyFill="1" applyAlignment="1">
      <alignment/>
    </xf>
    <xf numFmtId="0" fontId="6" fillId="0" borderId="0" xfId="0" applyFont="1" applyAlignment="1">
      <alignment/>
    </xf>
    <xf numFmtId="3" fontId="8" fillId="0" borderId="0" xfId="15" applyNumberFormat="1" applyFont="1" applyFill="1" applyAlignment="1">
      <alignment/>
    </xf>
    <xf numFmtId="0" fontId="7" fillId="2" borderId="0" xfId="0" applyFont="1" applyFill="1" applyAlignment="1">
      <alignment horizontal="right"/>
    </xf>
    <xf numFmtId="210" fontId="2" fillId="2" borderId="0" xfId="0" applyNumberFormat="1" applyFont="1" applyFill="1" applyBorder="1" applyAlignment="1">
      <alignment horizontal="right"/>
    </xf>
    <xf numFmtId="193" fontId="6" fillId="2" borderId="13" xfId="0" applyNumberFormat="1" applyFont="1" applyFill="1" applyBorder="1" applyAlignment="1">
      <alignment/>
    </xf>
    <xf numFmtId="193" fontId="6" fillId="0" borderId="0" xfId="15" applyNumberFormat="1" applyFont="1" applyFill="1" applyBorder="1" applyAlignment="1">
      <alignment/>
    </xf>
    <xf numFmtId="0" fontId="6" fillId="0" borderId="0" xfId="0" applyFont="1" applyFill="1" applyAlignment="1">
      <alignment/>
    </xf>
    <xf numFmtId="193" fontId="6" fillId="0" borderId="13" xfId="0" applyNumberFormat="1" applyFont="1" applyFill="1" applyBorder="1" applyAlignment="1">
      <alignment/>
    </xf>
    <xf numFmtId="193" fontId="13" fillId="2" borderId="0" xfId="15" applyNumberFormat="1" applyFont="1" applyFill="1" applyAlignment="1">
      <alignment/>
    </xf>
    <xf numFmtId="0" fontId="0" fillId="0" borderId="0" xfId="0" applyAlignment="1">
      <alignment horizontal="justify"/>
    </xf>
    <xf numFmtId="0" fontId="2" fillId="2" borderId="0" xfId="0" applyFont="1" applyFill="1" applyAlignment="1">
      <alignment horizontal="right"/>
    </xf>
    <xf numFmtId="49" fontId="2" fillId="2" borderId="0" xfId="0" applyNumberFormat="1" applyFont="1" applyFill="1" applyAlignment="1">
      <alignment horizontal="centerContinuous"/>
    </xf>
    <xf numFmtId="49" fontId="3" fillId="0" borderId="0" xfId="0" applyNumberFormat="1" applyFont="1" applyAlignment="1">
      <alignment/>
    </xf>
    <xf numFmtId="193" fontId="0" fillId="2" borderId="5" xfId="15" applyNumberFormat="1" applyFont="1" applyFill="1" applyBorder="1" applyAlignment="1">
      <alignment vertical="center"/>
    </xf>
    <xf numFmtId="193" fontId="2" fillId="2" borderId="0" xfId="15" applyNumberFormat="1" applyFont="1" applyFill="1" applyBorder="1" applyAlignment="1">
      <alignment horizontal="center"/>
    </xf>
    <xf numFmtId="193" fontId="2" fillId="2" borderId="9" xfId="15" applyNumberFormat="1" applyFont="1" applyFill="1" applyBorder="1" applyAlignment="1">
      <alignment horizontal="right"/>
    </xf>
    <xf numFmtId="0" fontId="0" fillId="0" borderId="0" xfId="0" applyAlignment="1">
      <alignment horizontal="right" vertical="top" wrapText="1"/>
    </xf>
    <xf numFmtId="193" fontId="0" fillId="2" borderId="0" xfId="15" applyNumberFormat="1" applyFont="1" applyFill="1" applyBorder="1" applyAlignment="1">
      <alignment vertical="center"/>
    </xf>
    <xf numFmtId="0" fontId="3" fillId="2" borderId="0" xfId="0" applyFont="1" applyFill="1" applyAlignment="1">
      <alignment horizontal="right"/>
    </xf>
    <xf numFmtId="0" fontId="3" fillId="2" borderId="0" xfId="0" applyFont="1" applyFill="1" applyAlignment="1">
      <alignment/>
    </xf>
    <xf numFmtId="193" fontId="6" fillId="2" borderId="0" xfId="0" applyNumberFormat="1" applyFont="1" applyFill="1" applyAlignment="1">
      <alignment/>
    </xf>
    <xf numFmtId="0" fontId="6" fillId="2" borderId="9" xfId="0" applyFont="1" applyFill="1" applyBorder="1" applyAlignment="1">
      <alignment/>
    </xf>
    <xf numFmtId="0" fontId="0" fillId="2" borderId="0" xfId="0" applyFont="1" applyFill="1" applyAlignment="1">
      <alignment horizontal="center" vertical="top"/>
    </xf>
    <xf numFmtId="193" fontId="6" fillId="0" borderId="0" xfId="15" applyNumberFormat="1" applyFont="1" applyBorder="1" applyAlignment="1">
      <alignment/>
    </xf>
    <xf numFmtId="0" fontId="0" fillId="2" borderId="0" xfId="0" applyFont="1" applyFill="1" applyAlignment="1">
      <alignment horizontal="center" vertical="top"/>
    </xf>
    <xf numFmtId="49" fontId="21" fillId="2" borderId="0" xfId="15" applyNumberFormat="1" applyFont="1" applyFill="1" applyAlignment="1">
      <alignment/>
    </xf>
    <xf numFmtId="49" fontId="4" fillId="0" borderId="0" xfId="0" applyNumberFormat="1" applyFont="1" applyAlignment="1">
      <alignment/>
    </xf>
    <xf numFmtId="0" fontId="0" fillId="0" borderId="0" xfId="0" applyAlignment="1">
      <alignment horizontal="justify" vertical="top" wrapText="1"/>
    </xf>
    <xf numFmtId="0" fontId="0" fillId="2" borderId="0" xfId="0" applyFont="1" applyFill="1" applyAlignment="1">
      <alignment horizontal="center" vertical="top"/>
    </xf>
    <xf numFmtId="14" fontId="9" fillId="2" borderId="0" xfId="0" applyNumberFormat="1" applyFont="1" applyFill="1" applyAlignment="1" quotePrefix="1">
      <alignment horizontal="center"/>
    </xf>
    <xf numFmtId="193" fontId="0" fillId="2" borderId="13" xfId="15" applyNumberFormat="1" applyFont="1" applyFill="1" applyBorder="1" applyAlignment="1">
      <alignment vertical="center" wrapText="1"/>
    </xf>
    <xf numFmtId="0" fontId="7" fillId="2" borderId="0" xfId="0" applyFont="1" applyFill="1" applyAlignment="1">
      <alignment horizontal="justify" vertical="top" wrapText="1"/>
    </xf>
    <xf numFmtId="193" fontId="2" fillId="2" borderId="9" xfId="15" applyNumberFormat="1" applyFont="1" applyFill="1" applyBorder="1" applyAlignment="1">
      <alignment horizontal="center"/>
    </xf>
    <xf numFmtId="222" fontId="0" fillId="2" borderId="0" xfId="0" applyNumberFormat="1" applyFont="1" applyFill="1" applyAlignment="1">
      <alignment horizontal="left"/>
    </xf>
    <xf numFmtId="0" fontId="0" fillId="2" borderId="0" xfId="0" applyFont="1" applyFill="1" applyAlignment="1">
      <alignment horizontal="justify" wrapText="1"/>
    </xf>
    <xf numFmtId="0" fontId="4" fillId="2" borderId="0" xfId="0" applyFont="1" applyFill="1" applyAlignment="1">
      <alignment horizontal="center"/>
    </xf>
    <xf numFmtId="49" fontId="4" fillId="2" borderId="0" xfId="0" applyNumberFormat="1" applyFont="1" applyFill="1" applyAlignment="1">
      <alignment/>
    </xf>
    <xf numFmtId="49" fontId="3" fillId="2" borderId="0" xfId="0" applyNumberFormat="1" applyFont="1" applyFill="1" applyAlignment="1">
      <alignment/>
    </xf>
    <xf numFmtId="43" fontId="2" fillId="2" borderId="0" xfId="15" applyFont="1" applyFill="1" applyBorder="1" applyAlignment="1">
      <alignment horizontal="center"/>
    </xf>
    <xf numFmtId="0" fontId="2" fillId="2" borderId="0" xfId="0" applyFont="1" applyFill="1" applyBorder="1" applyAlignment="1">
      <alignment horizontal="center"/>
    </xf>
    <xf numFmtId="0" fontId="0" fillId="2" borderId="0" xfId="0" applyFont="1" applyFill="1" applyAlignment="1">
      <alignment horizontal="center"/>
    </xf>
    <xf numFmtId="0" fontId="9" fillId="2" borderId="0" xfId="0" applyFont="1" applyFill="1" applyAlignment="1">
      <alignment horizontal="center"/>
    </xf>
    <xf numFmtId="0" fontId="3" fillId="2" borderId="0" xfId="0" applyFont="1" applyFill="1" applyAlignment="1">
      <alignment horizontal="center"/>
    </xf>
    <xf numFmtId="0" fontId="9" fillId="2" borderId="0" xfId="0" applyFont="1" applyFill="1" applyAlignment="1">
      <alignment/>
    </xf>
    <xf numFmtId="0" fontId="4" fillId="2" borderId="0" xfId="0" applyFont="1" applyFill="1" applyAlignment="1">
      <alignment/>
    </xf>
    <xf numFmtId="216" fontId="3" fillId="2" borderId="0" xfId="0" applyNumberFormat="1" applyFont="1" applyFill="1" applyAlignment="1">
      <alignment horizontal="left"/>
    </xf>
    <xf numFmtId="0" fontId="20" fillId="2" borderId="0" xfId="15" applyNumberFormat="1" applyFont="1" applyFill="1" applyAlignment="1">
      <alignment vertical="top" wrapText="1"/>
    </xf>
    <xf numFmtId="0" fontId="20" fillId="2" borderId="0" xfId="0" applyFont="1" applyFill="1" applyAlignment="1">
      <alignment horizontal="justify" vertical="top" wrapText="1"/>
    </xf>
    <xf numFmtId="0" fontId="20" fillId="0" borderId="0" xfId="0" applyFont="1" applyAlignment="1">
      <alignment horizontal="justify" vertical="top"/>
    </xf>
    <xf numFmtId="0" fontId="22" fillId="2" borderId="0" xfId="0" applyFont="1" applyFill="1" applyAlignment="1">
      <alignment horizontal="justify" wrapText="1"/>
    </xf>
    <xf numFmtId="220" fontId="0" fillId="2" borderId="0" xfId="15" applyNumberFormat="1" applyFont="1" applyFill="1" applyAlignment="1">
      <alignment horizontal="left"/>
    </xf>
    <xf numFmtId="43" fontId="2" fillId="2" borderId="0" xfId="0" applyNumberFormat="1" applyFont="1" applyFill="1" applyAlignment="1">
      <alignment horizontal="center"/>
    </xf>
    <xf numFmtId="0" fontId="2" fillId="2" borderId="0" xfId="0" applyFont="1" applyFill="1" applyAlignment="1">
      <alignment horizontal="center"/>
    </xf>
    <xf numFmtId="0" fontId="0" fillId="2" borderId="0" xfId="0" applyFont="1" applyFill="1" applyAlignment="1">
      <alignment horizontal="justify" vertical="top" wrapText="1"/>
    </xf>
    <xf numFmtId="0" fontId="0" fillId="0" borderId="0" xfId="0" applyAlignment="1">
      <alignment horizontal="justify" wrapText="1"/>
    </xf>
    <xf numFmtId="0" fontId="0" fillId="0" borderId="0" xfId="0" applyAlignment="1">
      <alignment horizontal="justify"/>
    </xf>
    <xf numFmtId="0" fontId="2" fillId="2" borderId="0" xfId="0" applyFont="1" applyFill="1" applyAlignment="1">
      <alignment/>
    </xf>
    <xf numFmtId="0" fontId="0" fillId="2" borderId="0" xfId="0" applyFont="1" applyFill="1" applyAlignment="1">
      <alignment horizontal="justify" vertical="top" wrapText="1"/>
    </xf>
    <xf numFmtId="0" fontId="0" fillId="0" borderId="0" xfId="0" applyAlignment="1">
      <alignment horizontal="justify" vertical="top" wrapText="1"/>
    </xf>
    <xf numFmtId="43" fontId="3" fillId="2" borderId="0" xfId="15" applyNumberFormat="1" applyFont="1" applyFill="1" applyBorder="1" applyAlignment="1">
      <alignment/>
    </xf>
    <xf numFmtId="0" fontId="3" fillId="2" borderId="0" xfId="15" applyNumberFormat="1" applyFont="1" applyFill="1" applyBorder="1" applyAlignment="1">
      <alignment/>
    </xf>
    <xf numFmtId="0" fontId="3" fillId="2" borderId="0" xfId="0" applyFont="1" applyFill="1" applyBorder="1" applyAlignment="1">
      <alignment horizontal="center"/>
    </xf>
    <xf numFmtId="0" fontId="0" fillId="2" borderId="0" xfId="0" applyFont="1" applyFill="1" applyAlignment="1">
      <alignment/>
    </xf>
    <xf numFmtId="0" fontId="0" fillId="2" borderId="0" xfId="0" applyFont="1" applyFill="1" applyAlignment="1">
      <alignment horizontal="justify" vertical="top" wrapText="1"/>
    </xf>
    <xf numFmtId="0" fontId="0" fillId="2" borderId="0" xfId="0" applyFont="1" applyFill="1" applyAlignment="1">
      <alignment/>
    </xf>
    <xf numFmtId="43" fontId="3" fillId="2" borderId="0" xfId="15" applyNumberFormat="1" applyFont="1" applyFill="1" applyAlignment="1">
      <alignment horizontal="right"/>
    </xf>
    <xf numFmtId="0" fontId="0" fillId="2" borderId="0" xfId="0" applyFont="1" applyFill="1" applyAlignment="1" quotePrefix="1">
      <alignment horizontal="justify" vertical="top" wrapText="1"/>
    </xf>
    <xf numFmtId="0" fontId="0" fillId="2" borderId="0" xfId="0" applyFont="1" applyFill="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FFE1FF"/>
      <rgbColor rgb="00FFFFFF"/>
      <rgbColor rgb="00FF0000"/>
      <rgbColor rgb="0000FF00"/>
      <rgbColor rgb="000000FF"/>
      <rgbColor rgb="00FFFF00"/>
      <rgbColor rgb="00FF00FF"/>
      <rgbColor rgb="0000FFFF"/>
      <rgbColor rgb="00FFC9C9"/>
      <rgbColor rgb="00EBFFEB"/>
      <rgbColor rgb="00E1E1FF"/>
      <rgbColor rgb="00FBE9FB"/>
      <rgbColor rgb="00800080"/>
      <rgbColor rgb="00E5FFFF"/>
      <rgbColor rgb="00C0C0C0"/>
      <rgbColor rgb="00F4F4F4"/>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EDE1"/>
      <rgbColor rgb="00666699"/>
      <rgbColor rgb="00969696"/>
      <rgbColor rgb="00E1F0FF"/>
      <rgbColor rgb="00339966"/>
      <rgbColor rgb="00DDFFDD"/>
      <rgbColor rgb="00FFFFD5"/>
      <rgbColor rgb="00FFE6D9"/>
      <rgbColor rgb="00993366"/>
      <rgbColor rgb="00010000"/>
      <rgbColor rgb="00DEFEF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152400</xdr:colOff>
      <xdr:row>0</xdr:row>
      <xdr:rowOff>19050</xdr:rowOff>
    </xdr:from>
    <xdr:to>
      <xdr:col>7</xdr:col>
      <xdr:colOff>219075</xdr:colOff>
      <xdr:row>5</xdr:row>
      <xdr:rowOff>19050</xdr:rowOff>
    </xdr:to>
    <xdr:pic>
      <xdr:nvPicPr>
        <xdr:cNvPr id="1" name="Picture 9"/>
        <xdr:cNvPicPr preferRelativeResize="1">
          <a:picLocks noChangeAspect="1"/>
        </xdr:cNvPicPr>
      </xdr:nvPicPr>
      <xdr:blipFill>
        <a:blip r:embed="rId1"/>
        <a:stretch>
          <a:fillRect/>
        </a:stretch>
      </xdr:blipFill>
      <xdr:spPr>
        <a:xfrm>
          <a:off x="5495925" y="19050"/>
          <a:ext cx="1133475" cy="666750"/>
        </a:xfrm>
        <a:prstGeom prst="rect">
          <a:avLst/>
        </a:prstGeom>
        <a:noFill/>
        <a:ln w="9525" cmpd="sng">
          <a:noFill/>
        </a:ln>
      </xdr:spPr>
    </xdr:pic>
    <xdr:clientData/>
  </xdr:twoCellAnchor>
  <xdr:twoCellAnchor>
    <xdr:from>
      <xdr:col>1</xdr:col>
      <xdr:colOff>561975</xdr:colOff>
      <xdr:row>53</xdr:row>
      <xdr:rowOff>133350</xdr:rowOff>
    </xdr:from>
    <xdr:to>
      <xdr:col>1</xdr:col>
      <xdr:colOff>695325</xdr:colOff>
      <xdr:row>54</xdr:row>
      <xdr:rowOff>133350</xdr:rowOff>
    </xdr:to>
    <xdr:sp>
      <xdr:nvSpPr>
        <xdr:cNvPr id="2" name="TextBox 19"/>
        <xdr:cNvSpPr txBox="1">
          <a:spLocks noChangeArrowheads="1"/>
        </xdr:cNvSpPr>
      </xdr:nvSpPr>
      <xdr:spPr>
        <a:xfrm>
          <a:off x="742950" y="6334125"/>
          <a:ext cx="1333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95250</xdr:colOff>
      <xdr:row>94</xdr:row>
      <xdr:rowOff>66675</xdr:rowOff>
    </xdr:from>
    <xdr:to>
      <xdr:col>1</xdr:col>
      <xdr:colOff>19050</xdr:colOff>
      <xdr:row>95</xdr:row>
      <xdr:rowOff>104775</xdr:rowOff>
    </xdr:to>
    <xdr:sp>
      <xdr:nvSpPr>
        <xdr:cNvPr id="3" name="TextBox 20"/>
        <xdr:cNvSpPr txBox="1">
          <a:spLocks noChangeArrowheads="1"/>
        </xdr:cNvSpPr>
      </xdr:nvSpPr>
      <xdr:spPr>
        <a:xfrm>
          <a:off x="95250" y="10744200"/>
          <a:ext cx="104775" cy="1047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333375</xdr:colOff>
      <xdr:row>0</xdr:row>
      <xdr:rowOff>0</xdr:rowOff>
    </xdr:from>
    <xdr:to>
      <xdr:col>15</xdr:col>
      <xdr:colOff>685800</xdr:colOff>
      <xdr:row>5</xdr:row>
      <xdr:rowOff>0</xdr:rowOff>
    </xdr:to>
    <xdr:pic>
      <xdr:nvPicPr>
        <xdr:cNvPr id="1" name="Picture 7"/>
        <xdr:cNvPicPr preferRelativeResize="1">
          <a:picLocks noChangeAspect="1"/>
        </xdr:cNvPicPr>
      </xdr:nvPicPr>
      <xdr:blipFill>
        <a:blip r:embed="rId1"/>
        <a:stretch>
          <a:fillRect/>
        </a:stretch>
      </xdr:blipFill>
      <xdr:spPr>
        <a:xfrm>
          <a:off x="7658100" y="0"/>
          <a:ext cx="1181100" cy="695325"/>
        </a:xfrm>
        <a:prstGeom prst="rect">
          <a:avLst/>
        </a:prstGeom>
        <a:noFill/>
        <a:ln w="9525" cmpd="sng">
          <a:noFill/>
        </a:ln>
      </xdr:spPr>
    </xdr:pic>
    <xdr:clientData/>
  </xdr:twoCellAnchor>
  <xdr:twoCellAnchor>
    <xdr:from>
      <xdr:col>6</xdr:col>
      <xdr:colOff>742950</xdr:colOff>
      <xdr:row>11</xdr:row>
      <xdr:rowOff>123825</xdr:rowOff>
    </xdr:from>
    <xdr:to>
      <xdr:col>7</xdr:col>
      <xdr:colOff>47625</xdr:colOff>
      <xdr:row>12</xdr:row>
      <xdr:rowOff>104775</xdr:rowOff>
    </xdr:to>
    <xdr:sp>
      <xdr:nvSpPr>
        <xdr:cNvPr id="2" name="TextBox 9"/>
        <xdr:cNvSpPr txBox="1">
          <a:spLocks noChangeArrowheads="1"/>
        </xdr:cNvSpPr>
      </xdr:nvSpPr>
      <xdr:spPr>
        <a:xfrm>
          <a:off x="3848100" y="1790700"/>
          <a:ext cx="1333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114300</xdr:colOff>
      <xdr:row>99</xdr:row>
      <xdr:rowOff>28575</xdr:rowOff>
    </xdr:from>
    <xdr:to>
      <xdr:col>1</xdr:col>
      <xdr:colOff>57150</xdr:colOff>
      <xdr:row>100</xdr:row>
      <xdr:rowOff>123825</xdr:rowOff>
    </xdr:to>
    <xdr:sp>
      <xdr:nvSpPr>
        <xdr:cNvPr id="3" name="TextBox 10"/>
        <xdr:cNvSpPr txBox="1">
          <a:spLocks noChangeArrowheads="1"/>
        </xdr:cNvSpPr>
      </xdr:nvSpPr>
      <xdr:spPr>
        <a:xfrm>
          <a:off x="114300" y="12773025"/>
          <a:ext cx="1333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152400</xdr:rowOff>
    </xdr:from>
    <xdr:to>
      <xdr:col>9</xdr:col>
      <xdr:colOff>0</xdr:colOff>
      <xdr:row>14</xdr:row>
      <xdr:rowOff>38100</xdr:rowOff>
    </xdr:to>
    <xdr:sp>
      <xdr:nvSpPr>
        <xdr:cNvPr id="1" name="Text 2"/>
        <xdr:cNvSpPr txBox="1">
          <a:spLocks noChangeArrowheads="1"/>
        </xdr:cNvSpPr>
      </xdr:nvSpPr>
      <xdr:spPr>
        <a:xfrm>
          <a:off x="5857875" y="962025"/>
          <a:ext cx="0" cy="1114425"/>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a:t>
          </a:r>
          <a:r>
            <a:rPr lang="en-US" cap="none" sz="900" b="1" i="0" u="none" baseline="0">
              <a:latin typeface="Arial"/>
              <a:ea typeface="Arial"/>
              <a:cs typeface="Arial"/>
            </a:rPr>
            <a:t>31/12/2001</a:t>
          </a:r>
          <a:r>
            <a:rPr lang="en-US" cap="none" sz="1000" b="1" i="0" u="none" baseline="0">
              <a:latin typeface="Arial"/>
              <a:ea typeface="Arial"/>
              <a:cs typeface="Arial"/>
            </a:rPr>
            <a:t>
(audited)
RM'000</a:t>
          </a:r>
        </a:p>
      </xdr:txBody>
    </xdr:sp>
    <xdr:clientData/>
  </xdr:twoCellAnchor>
  <xdr:twoCellAnchor editAs="oneCell">
    <xdr:from>
      <xdr:col>6</xdr:col>
      <xdr:colOff>447675</xdr:colOff>
      <xdr:row>0</xdr:row>
      <xdr:rowOff>0</xdr:rowOff>
    </xdr:from>
    <xdr:to>
      <xdr:col>9</xdr:col>
      <xdr:colOff>142875</xdr:colOff>
      <xdr:row>4</xdr:row>
      <xdr:rowOff>133350</xdr:rowOff>
    </xdr:to>
    <xdr:pic>
      <xdr:nvPicPr>
        <xdr:cNvPr id="2" name="Picture 9"/>
        <xdr:cNvPicPr preferRelativeResize="1">
          <a:picLocks noChangeAspect="1"/>
        </xdr:cNvPicPr>
      </xdr:nvPicPr>
      <xdr:blipFill>
        <a:blip r:embed="rId1"/>
        <a:stretch>
          <a:fillRect/>
        </a:stretch>
      </xdr:blipFill>
      <xdr:spPr>
        <a:xfrm>
          <a:off x="4676775" y="0"/>
          <a:ext cx="13239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204</xdr:row>
      <xdr:rowOff>0</xdr:rowOff>
    </xdr:from>
    <xdr:to>
      <xdr:col>13</xdr:col>
      <xdr:colOff>0</xdr:colOff>
      <xdr:row>204</xdr:row>
      <xdr:rowOff>0</xdr:rowOff>
    </xdr:to>
    <xdr:sp>
      <xdr:nvSpPr>
        <xdr:cNvPr id="1" name="Text 3"/>
        <xdr:cNvSpPr txBox="1">
          <a:spLocks noChangeArrowheads="1"/>
        </xdr:cNvSpPr>
      </xdr:nvSpPr>
      <xdr:spPr>
        <a:xfrm>
          <a:off x="180975" y="34509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xdr:colOff>
      <xdr:row>204</xdr:row>
      <xdr:rowOff>0</xdr:rowOff>
    </xdr:from>
    <xdr:to>
      <xdr:col>13</xdr:col>
      <xdr:colOff>0</xdr:colOff>
      <xdr:row>204</xdr:row>
      <xdr:rowOff>0</xdr:rowOff>
    </xdr:to>
    <xdr:sp>
      <xdr:nvSpPr>
        <xdr:cNvPr id="2" name="Text 8"/>
        <xdr:cNvSpPr txBox="1">
          <a:spLocks noChangeArrowheads="1"/>
        </xdr:cNvSpPr>
      </xdr:nvSpPr>
      <xdr:spPr>
        <a:xfrm>
          <a:off x="200025" y="3450907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9525</xdr:colOff>
      <xdr:row>224</xdr:row>
      <xdr:rowOff>0</xdr:rowOff>
    </xdr:from>
    <xdr:to>
      <xdr:col>13</xdr:col>
      <xdr:colOff>0</xdr:colOff>
      <xdr:row>224</xdr:row>
      <xdr:rowOff>0</xdr:rowOff>
    </xdr:to>
    <xdr:sp>
      <xdr:nvSpPr>
        <xdr:cNvPr id="3" name="Text 32"/>
        <xdr:cNvSpPr txBox="1">
          <a:spLocks noChangeArrowheads="1"/>
        </xdr:cNvSpPr>
      </xdr:nvSpPr>
      <xdr:spPr>
        <a:xfrm>
          <a:off x="190500" y="37690425"/>
          <a:ext cx="6543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under review is as follows:-</a:t>
          </a:r>
        </a:p>
      </xdr:txBody>
    </xdr:sp>
    <xdr:clientData/>
  </xdr:twoCellAnchor>
  <xdr:twoCellAnchor>
    <xdr:from>
      <xdr:col>4</xdr:col>
      <xdr:colOff>9525</xdr:colOff>
      <xdr:row>131</xdr:row>
      <xdr:rowOff>0</xdr:rowOff>
    </xdr:from>
    <xdr:to>
      <xdr:col>10</xdr:col>
      <xdr:colOff>590550</xdr:colOff>
      <xdr:row>131</xdr:row>
      <xdr:rowOff>0</xdr:rowOff>
    </xdr:to>
    <xdr:sp>
      <xdr:nvSpPr>
        <xdr:cNvPr id="4" name="Text 70"/>
        <xdr:cNvSpPr txBox="1">
          <a:spLocks noChangeArrowheads="1"/>
        </xdr:cNvSpPr>
      </xdr:nvSpPr>
      <xdr:spPr>
        <a:xfrm>
          <a:off x="923925" y="22926675"/>
          <a:ext cx="4295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 of associated companies' exceptional items included under 2(f) of the Consolidated Income Statement
</a:t>
          </a:r>
        </a:p>
      </xdr:txBody>
    </xdr:sp>
    <xdr:clientData/>
  </xdr:twoCellAnchor>
  <xdr:twoCellAnchor>
    <xdr:from>
      <xdr:col>13</xdr:col>
      <xdr:colOff>0</xdr:colOff>
      <xdr:row>224</xdr:row>
      <xdr:rowOff>0</xdr:rowOff>
    </xdr:from>
    <xdr:to>
      <xdr:col>13</xdr:col>
      <xdr:colOff>0</xdr:colOff>
      <xdr:row>224</xdr:row>
      <xdr:rowOff>0</xdr:rowOff>
    </xdr:to>
    <xdr:sp>
      <xdr:nvSpPr>
        <xdr:cNvPr id="5" name="Text 71"/>
        <xdr:cNvSpPr txBox="1">
          <a:spLocks noChangeArrowheads="1"/>
        </xdr:cNvSpPr>
      </xdr:nvSpPr>
      <xdr:spPr>
        <a:xfrm>
          <a:off x="6734175" y="3769042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13</xdr:col>
      <xdr:colOff>0</xdr:colOff>
      <xdr:row>224</xdr:row>
      <xdr:rowOff>0</xdr:rowOff>
    </xdr:from>
    <xdr:to>
      <xdr:col>13</xdr:col>
      <xdr:colOff>0</xdr:colOff>
      <xdr:row>224</xdr:row>
      <xdr:rowOff>0</xdr:rowOff>
    </xdr:to>
    <xdr:sp>
      <xdr:nvSpPr>
        <xdr:cNvPr id="6" name="Text 72"/>
        <xdr:cNvSpPr txBox="1">
          <a:spLocks noChangeArrowheads="1"/>
        </xdr:cNvSpPr>
      </xdr:nvSpPr>
      <xdr:spPr>
        <a:xfrm>
          <a:off x="6734175" y="3769042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12</xdr:col>
      <xdr:colOff>209550</xdr:colOff>
      <xdr:row>224</xdr:row>
      <xdr:rowOff>0</xdr:rowOff>
    </xdr:from>
    <xdr:to>
      <xdr:col>13</xdr:col>
      <xdr:colOff>0</xdr:colOff>
      <xdr:row>224</xdr:row>
      <xdr:rowOff>0</xdr:rowOff>
    </xdr:to>
    <xdr:sp>
      <xdr:nvSpPr>
        <xdr:cNvPr id="7" name="Text 82"/>
        <xdr:cNvSpPr txBox="1">
          <a:spLocks noChangeArrowheads="1"/>
        </xdr:cNvSpPr>
      </xdr:nvSpPr>
      <xdr:spPr>
        <a:xfrm>
          <a:off x="6305550" y="37690425"/>
          <a:ext cx="4286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12</xdr:col>
      <xdr:colOff>638175</xdr:colOff>
      <xdr:row>224</xdr:row>
      <xdr:rowOff>0</xdr:rowOff>
    </xdr:from>
    <xdr:to>
      <xdr:col>13</xdr:col>
      <xdr:colOff>0</xdr:colOff>
      <xdr:row>224</xdr:row>
      <xdr:rowOff>0</xdr:rowOff>
    </xdr:to>
    <xdr:sp>
      <xdr:nvSpPr>
        <xdr:cNvPr id="8" name="Text 94"/>
        <xdr:cNvSpPr txBox="1">
          <a:spLocks noChangeArrowheads="1"/>
        </xdr:cNvSpPr>
      </xdr:nvSpPr>
      <xdr:spPr>
        <a:xfrm>
          <a:off x="6734175" y="3769042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224</xdr:row>
      <xdr:rowOff>0</xdr:rowOff>
    </xdr:from>
    <xdr:to>
      <xdr:col>13</xdr:col>
      <xdr:colOff>0</xdr:colOff>
      <xdr:row>224</xdr:row>
      <xdr:rowOff>0</xdr:rowOff>
    </xdr:to>
    <xdr:sp>
      <xdr:nvSpPr>
        <xdr:cNvPr id="9" name="Text 95"/>
        <xdr:cNvSpPr txBox="1">
          <a:spLocks noChangeArrowheads="1"/>
        </xdr:cNvSpPr>
      </xdr:nvSpPr>
      <xdr:spPr>
        <a:xfrm>
          <a:off x="6734175" y="3769042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219075</xdr:colOff>
      <xdr:row>204</xdr:row>
      <xdr:rowOff>0</xdr:rowOff>
    </xdr:from>
    <xdr:to>
      <xdr:col>13</xdr:col>
      <xdr:colOff>0</xdr:colOff>
      <xdr:row>204</xdr:row>
      <xdr:rowOff>0</xdr:rowOff>
    </xdr:to>
    <xdr:sp>
      <xdr:nvSpPr>
        <xdr:cNvPr id="10" name="Text 103"/>
        <xdr:cNvSpPr txBox="1">
          <a:spLocks noChangeArrowheads="1"/>
        </xdr:cNvSpPr>
      </xdr:nvSpPr>
      <xdr:spPr>
        <a:xfrm>
          <a:off x="400050" y="34509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204</xdr:row>
      <xdr:rowOff>0</xdr:rowOff>
    </xdr:from>
    <xdr:to>
      <xdr:col>13</xdr:col>
      <xdr:colOff>0</xdr:colOff>
      <xdr:row>204</xdr:row>
      <xdr:rowOff>0</xdr:rowOff>
    </xdr:to>
    <xdr:sp>
      <xdr:nvSpPr>
        <xdr:cNvPr id="11" name="Text 105"/>
        <xdr:cNvSpPr txBox="1">
          <a:spLocks noChangeArrowheads="1"/>
        </xdr:cNvSpPr>
      </xdr:nvSpPr>
      <xdr:spPr>
        <a:xfrm>
          <a:off x="180975" y="34509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28575</xdr:colOff>
      <xdr:row>204</xdr:row>
      <xdr:rowOff>0</xdr:rowOff>
    </xdr:from>
    <xdr:to>
      <xdr:col>13</xdr:col>
      <xdr:colOff>0</xdr:colOff>
      <xdr:row>204</xdr:row>
      <xdr:rowOff>0</xdr:rowOff>
    </xdr:to>
    <xdr:sp>
      <xdr:nvSpPr>
        <xdr:cNvPr id="12" name="Text 118"/>
        <xdr:cNvSpPr txBox="1">
          <a:spLocks noChangeArrowheads="1"/>
        </xdr:cNvSpPr>
      </xdr:nvSpPr>
      <xdr:spPr>
        <a:xfrm>
          <a:off x="209550" y="3450907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of PMC, had on 14 December 2000 entered into a sale and purchase agreement with Dimensi Bersatu Sdn Bhd for the acquisition of 46,000,000 ordinary shares of RM1.00 each representing 12.9% of the existing issued and paid-up capital of Chemical Company Of Malaysia Berhad at RM2.30 per share for a total cash consideration of RM105.8 million ("Acquisition").  The Acquisition, which was approved by FIC and SC on 16 March 2001 and 26 April 2001 respectively, has been completed on 21 May 2001.
</a:t>
          </a:r>
        </a:p>
      </xdr:txBody>
    </xdr:sp>
    <xdr:clientData/>
  </xdr:twoCellAnchor>
  <xdr:twoCellAnchor>
    <xdr:from>
      <xdr:col>2</xdr:col>
      <xdr:colOff>0</xdr:colOff>
      <xdr:row>204</xdr:row>
      <xdr:rowOff>0</xdr:rowOff>
    </xdr:from>
    <xdr:to>
      <xdr:col>13</xdr:col>
      <xdr:colOff>0</xdr:colOff>
      <xdr:row>204</xdr:row>
      <xdr:rowOff>0</xdr:rowOff>
    </xdr:to>
    <xdr:sp>
      <xdr:nvSpPr>
        <xdr:cNvPr id="13" name="Text 129"/>
        <xdr:cNvSpPr txBox="1">
          <a:spLocks noChangeArrowheads="1"/>
        </xdr:cNvSpPr>
      </xdr:nvSpPr>
      <xdr:spPr>
        <a:xfrm>
          <a:off x="400050" y="34509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2</xdr:col>
      <xdr:colOff>0</xdr:colOff>
      <xdr:row>204</xdr:row>
      <xdr:rowOff>0</xdr:rowOff>
    </xdr:from>
    <xdr:to>
      <xdr:col>13</xdr:col>
      <xdr:colOff>0</xdr:colOff>
      <xdr:row>204</xdr:row>
      <xdr:rowOff>0</xdr:rowOff>
    </xdr:to>
    <xdr:sp>
      <xdr:nvSpPr>
        <xdr:cNvPr id="14" name="Text 130"/>
        <xdr:cNvSpPr txBox="1">
          <a:spLocks noChangeArrowheads="1"/>
        </xdr:cNvSpPr>
      </xdr:nvSpPr>
      <xdr:spPr>
        <a:xfrm>
          <a:off x="400050" y="34509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Pan Malaysia Holdings Berhad ("PM Holdings"), a subsidiary company, continuing rationalisation exercise to divest and wind-up non-core businesses and focus on financial services activities, two of its subsidiary companies, namely, Fibercorp (Sarawak) Sdn Bhd and Cocoa Specialities (Malaysia) Sdn Bhd, were placed under members' voluntary winding-up on 9 January 2002 and creditors' voluntary winding-up on 28 June 2002 respectively.</a:t>
          </a:r>
        </a:p>
      </xdr:txBody>
    </xdr:sp>
    <xdr:clientData/>
  </xdr:twoCellAnchor>
  <xdr:twoCellAnchor>
    <xdr:from>
      <xdr:col>1</xdr:col>
      <xdr:colOff>219075</xdr:colOff>
      <xdr:row>204</xdr:row>
      <xdr:rowOff>0</xdr:rowOff>
    </xdr:from>
    <xdr:to>
      <xdr:col>13</xdr:col>
      <xdr:colOff>0</xdr:colOff>
      <xdr:row>204</xdr:row>
      <xdr:rowOff>0</xdr:rowOff>
    </xdr:to>
    <xdr:sp>
      <xdr:nvSpPr>
        <xdr:cNvPr id="15" name="Text 142"/>
        <xdr:cNvSpPr txBox="1">
          <a:spLocks noChangeArrowheads="1"/>
        </xdr:cNvSpPr>
      </xdr:nvSpPr>
      <xdr:spPr>
        <a:xfrm>
          <a:off x="400050" y="34509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219075</xdr:colOff>
      <xdr:row>204</xdr:row>
      <xdr:rowOff>0</xdr:rowOff>
    </xdr:from>
    <xdr:to>
      <xdr:col>13</xdr:col>
      <xdr:colOff>0</xdr:colOff>
      <xdr:row>204</xdr:row>
      <xdr:rowOff>0</xdr:rowOff>
    </xdr:to>
    <xdr:sp>
      <xdr:nvSpPr>
        <xdr:cNvPr id="16" name="Text 152"/>
        <xdr:cNvSpPr txBox="1">
          <a:spLocks noChangeArrowheads="1"/>
        </xdr:cNvSpPr>
      </xdr:nvSpPr>
      <xdr:spPr>
        <a:xfrm>
          <a:off x="400050" y="34509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Transfer by PM Capital to PM Securities of the Entire Issued and Paid-Up Share Capital of PM Equities</a:t>
          </a:r>
        </a:p>
      </xdr:txBody>
    </xdr:sp>
    <xdr:clientData/>
  </xdr:twoCellAnchor>
  <xdr:twoCellAnchor>
    <xdr:from>
      <xdr:col>1</xdr:col>
      <xdr:colOff>219075</xdr:colOff>
      <xdr:row>204</xdr:row>
      <xdr:rowOff>0</xdr:rowOff>
    </xdr:from>
    <xdr:to>
      <xdr:col>13</xdr:col>
      <xdr:colOff>0</xdr:colOff>
      <xdr:row>204</xdr:row>
      <xdr:rowOff>0</xdr:rowOff>
    </xdr:to>
    <xdr:sp>
      <xdr:nvSpPr>
        <xdr:cNvPr id="17" name="Text 153"/>
        <xdr:cNvSpPr txBox="1">
          <a:spLocks noChangeArrowheads="1"/>
        </xdr:cNvSpPr>
      </xdr:nvSpPr>
      <xdr:spPr>
        <a:xfrm>
          <a:off x="400050" y="34509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entered into a sale and purchase agreement with PM Securities for the proposed sale and transfer of the entire issued and paid-up share capital of PM Equities comprising 237,123,722 ordinary shares of RM1.00 each, 91,934,379 redeemable non-convertible preference shares of RM1.00 each and 36,000,000 redeemable exchangeable preference shares of RM1.00 each for a sale consideration of RM117.9 million (or such sum as may be adjusted) ("PME Consideration") to be satisfied by the issuance of up to 100,000,000 new ordinary shares of RM1.00 each in PM Securities at an issue price of RM1.00 per share and the balance consideration to be payable in cash ("Proposed PME Transaction"). </a:t>
          </a:r>
        </a:p>
      </xdr:txBody>
    </xdr:sp>
    <xdr:clientData/>
  </xdr:twoCellAnchor>
  <xdr:twoCellAnchor>
    <xdr:from>
      <xdr:col>1</xdr:col>
      <xdr:colOff>219075</xdr:colOff>
      <xdr:row>204</xdr:row>
      <xdr:rowOff>0</xdr:rowOff>
    </xdr:from>
    <xdr:to>
      <xdr:col>13</xdr:col>
      <xdr:colOff>0</xdr:colOff>
      <xdr:row>204</xdr:row>
      <xdr:rowOff>0</xdr:rowOff>
    </xdr:to>
    <xdr:sp>
      <xdr:nvSpPr>
        <xdr:cNvPr id="18" name="Text 154"/>
        <xdr:cNvSpPr txBox="1">
          <a:spLocks noChangeArrowheads="1"/>
        </xdr:cNvSpPr>
      </xdr:nvSpPr>
      <xdr:spPr>
        <a:xfrm>
          <a:off x="400050" y="34509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Restructuring Involving the Proposed Transfer of 99.99% of The Issued and Paid-Up Ordinary Share Capital of PM Securities and 100% of the Redeemable Non-Convertible Preference Shares of RM1.00 each in PM Securities to Kimara Asset Management Sdn Bhd ("Kimara Asset")</a:t>
          </a:r>
        </a:p>
      </xdr:txBody>
    </xdr:sp>
    <xdr:clientData/>
  </xdr:twoCellAnchor>
  <xdr:twoCellAnchor>
    <xdr:from>
      <xdr:col>1</xdr:col>
      <xdr:colOff>219075</xdr:colOff>
      <xdr:row>204</xdr:row>
      <xdr:rowOff>0</xdr:rowOff>
    </xdr:from>
    <xdr:to>
      <xdr:col>13</xdr:col>
      <xdr:colOff>0</xdr:colOff>
      <xdr:row>204</xdr:row>
      <xdr:rowOff>0</xdr:rowOff>
    </xdr:to>
    <xdr:sp>
      <xdr:nvSpPr>
        <xdr:cNvPr id="19" name="Text 155"/>
        <xdr:cNvSpPr txBox="1">
          <a:spLocks noChangeArrowheads="1"/>
        </xdr:cNvSpPr>
      </xdr:nvSpPr>
      <xdr:spPr>
        <a:xfrm>
          <a:off x="400050" y="34509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has also entered into an agreement with Kimara Asset, a wholly-owned subsidiary of PM Capital, whereby PM Capital agreed to the proposed sale and transfer of PM Capital's entire interest in the issued and paid-up share capital of PM Securities comprising 261,448,133 ordinary shares of RM1.00 each and 174,048,160 redeemable non-convertible preference shares of RM1.00 each, together with the new ordinary shares of RM1.00 each in PM Securities to be issued to PM Capital pursuant to the Proposed PME Transaction, to Kimara Asset for a sale consideration of RM361.0 million ("PMS Consideration") to be satisfied by the issuance of 361,000,000 new ordinary shares of RM1.00 each in Kimara Asset at an issue price of RM1.00 per share ("Proposed Restructuring").  </a:t>
          </a:r>
        </a:p>
      </xdr:txBody>
    </xdr:sp>
    <xdr:clientData/>
  </xdr:twoCellAnchor>
  <xdr:twoCellAnchor>
    <xdr:from>
      <xdr:col>1</xdr:col>
      <xdr:colOff>219075</xdr:colOff>
      <xdr:row>204</xdr:row>
      <xdr:rowOff>0</xdr:rowOff>
    </xdr:from>
    <xdr:to>
      <xdr:col>13</xdr:col>
      <xdr:colOff>0</xdr:colOff>
      <xdr:row>204</xdr:row>
      <xdr:rowOff>0</xdr:rowOff>
    </xdr:to>
    <xdr:sp>
      <xdr:nvSpPr>
        <xdr:cNvPr id="20" name="Text 153"/>
        <xdr:cNvSpPr txBox="1">
          <a:spLocks noChangeArrowheads="1"/>
        </xdr:cNvSpPr>
      </xdr:nvSpPr>
      <xdr:spPr>
        <a:xfrm>
          <a:off x="400050" y="34509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term of the agreement, upon certification of the financial statements of PM Equities by the auditors for the financial year ended 31 December 2000, if there is any variation to the net tangible assets ("NTA") of PM Equities as at 31 October 2000, the purchase consideration for the Proposed PME Transaction shall be adjusted accordingly on a Ringgit-for-Ringgit basis and the balance payable to PM Capital shall be based on the NTA as stated in the audited financial statements of PM Equities for the financial year ended 31 December 2000.  At their respective extraordinary general meetings held on 14 March 2001 and 17 April 2001, the shareholders of PM Capital and PM Securities approved the Proposed PME Transaction.  The Proposed PME Transaction is pending the approvals of the relevant authorities.</a:t>
          </a:r>
        </a:p>
      </xdr:txBody>
    </xdr:sp>
    <xdr:clientData/>
  </xdr:twoCellAnchor>
  <xdr:twoCellAnchor>
    <xdr:from>
      <xdr:col>1</xdr:col>
      <xdr:colOff>219075</xdr:colOff>
      <xdr:row>204</xdr:row>
      <xdr:rowOff>0</xdr:rowOff>
    </xdr:from>
    <xdr:to>
      <xdr:col>13</xdr:col>
      <xdr:colOff>0</xdr:colOff>
      <xdr:row>204</xdr:row>
      <xdr:rowOff>0</xdr:rowOff>
    </xdr:to>
    <xdr:sp>
      <xdr:nvSpPr>
        <xdr:cNvPr id="21" name="Text 155"/>
        <xdr:cNvSpPr txBox="1">
          <a:spLocks noChangeArrowheads="1"/>
        </xdr:cNvSpPr>
      </xdr:nvSpPr>
      <xdr:spPr>
        <a:xfrm>
          <a:off x="400050" y="34509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agreement, upon the certification of the financial statements of PM Equities by the auditors for the financial year ended 31 December 2000 which may result in a change in the PME Consideration, the PMS Consideration will also be adjusted accordingly.  At their respective extraordinary general meetings held on 14 March 2001 and 17 April 2001, the shareholders of PM Capital and Kimara Asset approved the Proposed Restructuring.  The Proposed Restructuring is pending the approvals of the relevant authorities.</a:t>
          </a:r>
        </a:p>
      </xdr:txBody>
    </xdr:sp>
    <xdr:clientData/>
  </xdr:twoCellAnchor>
  <xdr:twoCellAnchor>
    <xdr:from>
      <xdr:col>1</xdr:col>
      <xdr:colOff>28575</xdr:colOff>
      <xdr:row>204</xdr:row>
      <xdr:rowOff>0</xdr:rowOff>
    </xdr:from>
    <xdr:to>
      <xdr:col>13</xdr:col>
      <xdr:colOff>0</xdr:colOff>
      <xdr:row>204</xdr:row>
      <xdr:rowOff>0</xdr:rowOff>
    </xdr:to>
    <xdr:sp>
      <xdr:nvSpPr>
        <xdr:cNvPr id="22" name="Text 40"/>
        <xdr:cNvSpPr txBox="1">
          <a:spLocks noChangeArrowheads="1"/>
        </xdr:cNvSpPr>
      </xdr:nvSpPr>
      <xdr:spPr>
        <a:xfrm>
          <a:off x="209550" y="3450907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those matters disclosed in Note 13, the Group has no material contingent liabilities as at the date of this report.
</a:t>
          </a:r>
        </a:p>
      </xdr:txBody>
    </xdr:sp>
    <xdr:clientData/>
  </xdr:twoCellAnchor>
  <xdr:twoCellAnchor>
    <xdr:from>
      <xdr:col>1</xdr:col>
      <xdr:colOff>0</xdr:colOff>
      <xdr:row>204</xdr:row>
      <xdr:rowOff>0</xdr:rowOff>
    </xdr:from>
    <xdr:to>
      <xdr:col>13</xdr:col>
      <xdr:colOff>0</xdr:colOff>
      <xdr:row>204</xdr:row>
      <xdr:rowOff>0</xdr:rowOff>
    </xdr:to>
    <xdr:sp>
      <xdr:nvSpPr>
        <xdr:cNvPr id="23" name="Text 3"/>
        <xdr:cNvSpPr txBox="1">
          <a:spLocks noChangeArrowheads="1"/>
        </xdr:cNvSpPr>
      </xdr:nvSpPr>
      <xdr:spPr>
        <a:xfrm>
          <a:off x="180975" y="34509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changes in the composition of the Group during the financial periods under review are as follows: -.</a:t>
          </a:r>
        </a:p>
      </xdr:txBody>
    </xdr:sp>
    <xdr:clientData/>
  </xdr:twoCellAnchor>
  <xdr:twoCellAnchor>
    <xdr:from>
      <xdr:col>2</xdr:col>
      <xdr:colOff>0</xdr:colOff>
      <xdr:row>204</xdr:row>
      <xdr:rowOff>0</xdr:rowOff>
    </xdr:from>
    <xdr:to>
      <xdr:col>13</xdr:col>
      <xdr:colOff>0</xdr:colOff>
      <xdr:row>204</xdr:row>
      <xdr:rowOff>0</xdr:rowOff>
    </xdr:to>
    <xdr:sp>
      <xdr:nvSpPr>
        <xdr:cNvPr id="24" name="Text 129"/>
        <xdr:cNvSpPr txBox="1">
          <a:spLocks noChangeArrowheads="1"/>
        </xdr:cNvSpPr>
      </xdr:nvSpPr>
      <xdr:spPr>
        <a:xfrm>
          <a:off x="400050" y="34509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Remaining 800,000 Ordinary Shares of RM1.00 each in Pengkalen Holiday Resort Sdn Bhd ("PHR"), a subsidiary company of PM Holdings</a:t>
          </a:r>
        </a:p>
      </xdr:txBody>
    </xdr:sp>
    <xdr:clientData/>
  </xdr:twoCellAnchor>
  <xdr:twoCellAnchor>
    <xdr:from>
      <xdr:col>2</xdr:col>
      <xdr:colOff>0</xdr:colOff>
      <xdr:row>204</xdr:row>
      <xdr:rowOff>0</xdr:rowOff>
    </xdr:from>
    <xdr:to>
      <xdr:col>13</xdr:col>
      <xdr:colOff>0</xdr:colOff>
      <xdr:row>204</xdr:row>
      <xdr:rowOff>0</xdr:rowOff>
    </xdr:to>
    <xdr:sp>
      <xdr:nvSpPr>
        <xdr:cNvPr id="25" name="Text 130"/>
        <xdr:cNvSpPr txBox="1">
          <a:spLocks noChangeArrowheads="1"/>
        </xdr:cNvSpPr>
      </xdr:nvSpPr>
      <xdr:spPr>
        <a:xfrm>
          <a:off x="400050" y="34509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agreement with Lai Sun Development Company Limited ("Lai Sun") for the acquisition of 800,000 ordinary shares of RM1.00 each representing 10% of the total issued and paid-up share capital of PHR from Lai Sun for a cash consideration of RM1 and the acceptance by PM Holdings of the assignment of debt owing to Lai Sun by PHR for a cash consideration of RM0.55 million was completed on 2 April 2002 and interest in PHR increased from 90% to 100%.</a:t>
          </a:r>
        </a:p>
      </xdr:txBody>
    </xdr:sp>
    <xdr:clientData/>
  </xdr:twoCellAnchor>
  <xdr:twoCellAnchor>
    <xdr:from>
      <xdr:col>12</xdr:col>
      <xdr:colOff>0</xdr:colOff>
      <xdr:row>176</xdr:row>
      <xdr:rowOff>0</xdr:rowOff>
    </xdr:from>
    <xdr:to>
      <xdr:col>12</xdr:col>
      <xdr:colOff>0</xdr:colOff>
      <xdr:row>176</xdr:row>
      <xdr:rowOff>0</xdr:rowOff>
    </xdr:to>
    <xdr:sp>
      <xdr:nvSpPr>
        <xdr:cNvPr id="26" name="Text 94"/>
        <xdr:cNvSpPr txBox="1">
          <a:spLocks noChangeArrowheads="1"/>
        </xdr:cNvSpPr>
      </xdr:nvSpPr>
      <xdr:spPr>
        <a:xfrm>
          <a:off x="6096000" y="287845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176</xdr:row>
      <xdr:rowOff>0</xdr:rowOff>
    </xdr:from>
    <xdr:to>
      <xdr:col>12</xdr:col>
      <xdr:colOff>0</xdr:colOff>
      <xdr:row>176</xdr:row>
      <xdr:rowOff>0</xdr:rowOff>
    </xdr:to>
    <xdr:sp>
      <xdr:nvSpPr>
        <xdr:cNvPr id="27" name="Text 95"/>
        <xdr:cNvSpPr txBox="1">
          <a:spLocks noChangeArrowheads="1"/>
        </xdr:cNvSpPr>
      </xdr:nvSpPr>
      <xdr:spPr>
        <a:xfrm>
          <a:off x="6096000" y="287845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0</xdr:colOff>
      <xdr:row>185</xdr:row>
      <xdr:rowOff>0</xdr:rowOff>
    </xdr:from>
    <xdr:to>
      <xdr:col>13</xdr:col>
      <xdr:colOff>0</xdr:colOff>
      <xdr:row>185</xdr:row>
      <xdr:rowOff>0</xdr:rowOff>
    </xdr:to>
    <xdr:sp>
      <xdr:nvSpPr>
        <xdr:cNvPr id="28" name="Text 7"/>
        <xdr:cNvSpPr txBox="1">
          <a:spLocks noChangeArrowheads="1"/>
        </xdr:cNvSpPr>
      </xdr:nvSpPr>
      <xdr:spPr>
        <a:xfrm>
          <a:off x="180975" y="30375225"/>
          <a:ext cx="6553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land and buildings have been brought forward, without amendment from the previous annual report.</a:t>
          </a:r>
        </a:p>
      </xdr:txBody>
    </xdr:sp>
    <xdr:clientData/>
  </xdr:twoCellAnchor>
  <xdr:twoCellAnchor>
    <xdr:from>
      <xdr:col>1</xdr:col>
      <xdr:colOff>0</xdr:colOff>
      <xdr:row>185</xdr:row>
      <xdr:rowOff>0</xdr:rowOff>
    </xdr:from>
    <xdr:to>
      <xdr:col>13</xdr:col>
      <xdr:colOff>0</xdr:colOff>
      <xdr:row>185</xdr:row>
      <xdr:rowOff>0</xdr:rowOff>
    </xdr:to>
    <xdr:sp>
      <xdr:nvSpPr>
        <xdr:cNvPr id="29" name="Text 7"/>
        <xdr:cNvSpPr txBox="1">
          <a:spLocks noChangeArrowheads="1"/>
        </xdr:cNvSpPr>
      </xdr:nvSpPr>
      <xdr:spPr>
        <a:xfrm>
          <a:off x="180975" y="30375225"/>
          <a:ext cx="6553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other material acquisition and disposal of property, plant and equipment for the financial period under review except for the acquisition and disposal of properties made by the hotel operation in United Kingdom ("UK") amounting to RM15.2 million and RM47.9 million.</a:t>
          </a:r>
        </a:p>
      </xdr:txBody>
    </xdr:sp>
    <xdr:clientData/>
  </xdr:twoCellAnchor>
  <xdr:twoCellAnchor>
    <xdr:from>
      <xdr:col>1</xdr:col>
      <xdr:colOff>0</xdr:colOff>
      <xdr:row>191</xdr:row>
      <xdr:rowOff>0</xdr:rowOff>
    </xdr:from>
    <xdr:to>
      <xdr:col>13</xdr:col>
      <xdr:colOff>0</xdr:colOff>
      <xdr:row>191</xdr:row>
      <xdr:rowOff>0</xdr:rowOff>
    </xdr:to>
    <xdr:sp>
      <xdr:nvSpPr>
        <xdr:cNvPr id="30" name="Text 3"/>
        <xdr:cNvSpPr txBox="1">
          <a:spLocks noChangeArrowheads="1"/>
        </xdr:cNvSpPr>
      </xdr:nvSpPr>
      <xdr:spPr>
        <a:xfrm>
          <a:off x="180975" y="31461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191</xdr:row>
      <xdr:rowOff>0</xdr:rowOff>
    </xdr:from>
    <xdr:to>
      <xdr:col>13</xdr:col>
      <xdr:colOff>0</xdr:colOff>
      <xdr:row>191</xdr:row>
      <xdr:rowOff>0</xdr:rowOff>
    </xdr:to>
    <xdr:sp>
      <xdr:nvSpPr>
        <xdr:cNvPr id="31" name="Text 103"/>
        <xdr:cNvSpPr txBox="1">
          <a:spLocks noChangeArrowheads="1"/>
        </xdr:cNvSpPr>
      </xdr:nvSpPr>
      <xdr:spPr>
        <a:xfrm>
          <a:off x="400050" y="31461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191</xdr:row>
      <xdr:rowOff>0</xdr:rowOff>
    </xdr:from>
    <xdr:to>
      <xdr:col>13</xdr:col>
      <xdr:colOff>0</xdr:colOff>
      <xdr:row>191</xdr:row>
      <xdr:rowOff>0</xdr:rowOff>
    </xdr:to>
    <xdr:sp>
      <xdr:nvSpPr>
        <xdr:cNvPr id="32" name="Text 105"/>
        <xdr:cNvSpPr txBox="1">
          <a:spLocks noChangeArrowheads="1"/>
        </xdr:cNvSpPr>
      </xdr:nvSpPr>
      <xdr:spPr>
        <a:xfrm>
          <a:off x="180975" y="31461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2</xdr:col>
      <xdr:colOff>0</xdr:colOff>
      <xdr:row>191</xdr:row>
      <xdr:rowOff>0</xdr:rowOff>
    </xdr:from>
    <xdr:to>
      <xdr:col>13</xdr:col>
      <xdr:colOff>0</xdr:colOff>
      <xdr:row>191</xdr:row>
      <xdr:rowOff>0</xdr:rowOff>
    </xdr:to>
    <xdr:sp>
      <xdr:nvSpPr>
        <xdr:cNvPr id="33" name="Text 129"/>
        <xdr:cNvSpPr txBox="1">
          <a:spLocks noChangeArrowheads="1"/>
        </xdr:cNvSpPr>
      </xdr:nvSpPr>
      <xdr:spPr>
        <a:xfrm>
          <a:off x="400050" y="31461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1</xdr:col>
      <xdr:colOff>219075</xdr:colOff>
      <xdr:row>191</xdr:row>
      <xdr:rowOff>0</xdr:rowOff>
    </xdr:from>
    <xdr:to>
      <xdr:col>13</xdr:col>
      <xdr:colOff>0</xdr:colOff>
      <xdr:row>191</xdr:row>
      <xdr:rowOff>0</xdr:rowOff>
    </xdr:to>
    <xdr:sp>
      <xdr:nvSpPr>
        <xdr:cNvPr id="34" name="Text 142"/>
        <xdr:cNvSpPr txBox="1">
          <a:spLocks noChangeArrowheads="1"/>
        </xdr:cNvSpPr>
      </xdr:nvSpPr>
      <xdr:spPr>
        <a:xfrm>
          <a:off x="400050" y="31461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13</xdr:col>
      <xdr:colOff>0</xdr:colOff>
      <xdr:row>191</xdr:row>
      <xdr:rowOff>0</xdr:rowOff>
    </xdr:from>
    <xdr:to>
      <xdr:col>13</xdr:col>
      <xdr:colOff>0</xdr:colOff>
      <xdr:row>191</xdr:row>
      <xdr:rowOff>0</xdr:rowOff>
    </xdr:to>
    <xdr:sp>
      <xdr:nvSpPr>
        <xdr:cNvPr id="35" name="Text 49"/>
        <xdr:cNvSpPr txBox="1">
          <a:spLocks noChangeArrowheads="1"/>
        </xdr:cNvSpPr>
      </xdr:nvSpPr>
      <xdr:spPr>
        <a:xfrm>
          <a:off x="6734175" y="314610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191</xdr:row>
      <xdr:rowOff>0</xdr:rowOff>
    </xdr:from>
    <xdr:to>
      <xdr:col>13</xdr:col>
      <xdr:colOff>0</xdr:colOff>
      <xdr:row>191</xdr:row>
      <xdr:rowOff>0</xdr:rowOff>
    </xdr:to>
    <xdr:sp>
      <xdr:nvSpPr>
        <xdr:cNvPr id="36" name="Text 49"/>
        <xdr:cNvSpPr txBox="1">
          <a:spLocks noChangeArrowheads="1"/>
        </xdr:cNvSpPr>
      </xdr:nvSpPr>
      <xdr:spPr>
        <a:xfrm>
          <a:off x="6734175" y="314610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xdr:col>
      <xdr:colOff>19050</xdr:colOff>
      <xdr:row>191</xdr:row>
      <xdr:rowOff>0</xdr:rowOff>
    </xdr:from>
    <xdr:to>
      <xdr:col>13</xdr:col>
      <xdr:colOff>0</xdr:colOff>
      <xdr:row>191</xdr:row>
      <xdr:rowOff>0</xdr:rowOff>
    </xdr:to>
    <xdr:sp>
      <xdr:nvSpPr>
        <xdr:cNvPr id="37" name="Text 8"/>
        <xdr:cNvSpPr txBox="1">
          <a:spLocks noChangeArrowheads="1"/>
        </xdr:cNvSpPr>
      </xdr:nvSpPr>
      <xdr:spPr>
        <a:xfrm>
          <a:off x="200025" y="3146107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28575</xdr:colOff>
      <xdr:row>204</xdr:row>
      <xdr:rowOff>0</xdr:rowOff>
    </xdr:from>
    <xdr:to>
      <xdr:col>13</xdr:col>
      <xdr:colOff>0</xdr:colOff>
      <xdr:row>204</xdr:row>
      <xdr:rowOff>0</xdr:rowOff>
    </xdr:to>
    <xdr:sp>
      <xdr:nvSpPr>
        <xdr:cNvPr id="38" name="Text 40"/>
        <xdr:cNvSpPr txBox="1">
          <a:spLocks noChangeArrowheads="1"/>
        </xdr:cNvSpPr>
      </xdr:nvSpPr>
      <xdr:spPr>
        <a:xfrm>
          <a:off x="209550" y="3450907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addition to the above, the Group's share of capital commitments of the joint ventures in respect of capital expenditure contracted but not provided for amounting to RM___ million.</a:t>
          </a:r>
        </a:p>
      </xdr:txBody>
    </xdr:sp>
    <xdr:clientData/>
  </xdr:twoCellAnchor>
  <xdr:twoCellAnchor>
    <xdr:from>
      <xdr:col>13</xdr:col>
      <xdr:colOff>0</xdr:colOff>
      <xdr:row>191</xdr:row>
      <xdr:rowOff>0</xdr:rowOff>
    </xdr:from>
    <xdr:to>
      <xdr:col>13</xdr:col>
      <xdr:colOff>0</xdr:colOff>
      <xdr:row>191</xdr:row>
      <xdr:rowOff>0</xdr:rowOff>
    </xdr:to>
    <xdr:sp>
      <xdr:nvSpPr>
        <xdr:cNvPr id="39" name="Text 49"/>
        <xdr:cNvSpPr txBox="1">
          <a:spLocks noChangeArrowheads="1"/>
        </xdr:cNvSpPr>
      </xdr:nvSpPr>
      <xdr:spPr>
        <a:xfrm>
          <a:off x="6734175" y="314610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191</xdr:row>
      <xdr:rowOff>0</xdr:rowOff>
    </xdr:from>
    <xdr:to>
      <xdr:col>13</xdr:col>
      <xdr:colOff>0</xdr:colOff>
      <xdr:row>191</xdr:row>
      <xdr:rowOff>0</xdr:rowOff>
    </xdr:to>
    <xdr:sp>
      <xdr:nvSpPr>
        <xdr:cNvPr id="40" name="Text 49"/>
        <xdr:cNvSpPr txBox="1">
          <a:spLocks noChangeArrowheads="1"/>
        </xdr:cNvSpPr>
      </xdr:nvSpPr>
      <xdr:spPr>
        <a:xfrm>
          <a:off x="6734175" y="314610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11</xdr:col>
      <xdr:colOff>714375</xdr:colOff>
      <xdr:row>176</xdr:row>
      <xdr:rowOff>0</xdr:rowOff>
    </xdr:from>
    <xdr:to>
      <xdr:col>12</xdr:col>
      <xdr:colOff>0</xdr:colOff>
      <xdr:row>176</xdr:row>
      <xdr:rowOff>0</xdr:rowOff>
    </xdr:to>
    <xdr:sp>
      <xdr:nvSpPr>
        <xdr:cNvPr id="41" name="Text 94"/>
        <xdr:cNvSpPr txBox="1">
          <a:spLocks noChangeArrowheads="1"/>
        </xdr:cNvSpPr>
      </xdr:nvSpPr>
      <xdr:spPr>
        <a:xfrm>
          <a:off x="6019800" y="28784550"/>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176</xdr:row>
      <xdr:rowOff>0</xdr:rowOff>
    </xdr:from>
    <xdr:to>
      <xdr:col>12</xdr:col>
      <xdr:colOff>0</xdr:colOff>
      <xdr:row>176</xdr:row>
      <xdr:rowOff>0</xdr:rowOff>
    </xdr:to>
    <xdr:sp>
      <xdr:nvSpPr>
        <xdr:cNvPr id="42" name="Text 95"/>
        <xdr:cNvSpPr txBox="1">
          <a:spLocks noChangeArrowheads="1"/>
        </xdr:cNvSpPr>
      </xdr:nvSpPr>
      <xdr:spPr>
        <a:xfrm>
          <a:off x="6096000" y="287845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11</xdr:col>
      <xdr:colOff>714375</xdr:colOff>
      <xdr:row>176</xdr:row>
      <xdr:rowOff>0</xdr:rowOff>
    </xdr:from>
    <xdr:to>
      <xdr:col>12</xdr:col>
      <xdr:colOff>0</xdr:colOff>
      <xdr:row>176</xdr:row>
      <xdr:rowOff>0</xdr:rowOff>
    </xdr:to>
    <xdr:sp>
      <xdr:nvSpPr>
        <xdr:cNvPr id="43" name="Text 94"/>
        <xdr:cNvSpPr txBox="1">
          <a:spLocks noChangeArrowheads="1"/>
        </xdr:cNvSpPr>
      </xdr:nvSpPr>
      <xdr:spPr>
        <a:xfrm>
          <a:off x="6019800" y="28784550"/>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editAs="oneCell">
    <xdr:from>
      <xdr:col>10</xdr:col>
      <xdr:colOff>361950</xdr:colOff>
      <xdr:row>0</xdr:row>
      <xdr:rowOff>0</xdr:rowOff>
    </xdr:from>
    <xdr:to>
      <xdr:col>12</xdr:col>
      <xdr:colOff>76200</xdr:colOff>
      <xdr:row>4</xdr:row>
      <xdr:rowOff>66675</xdr:rowOff>
    </xdr:to>
    <xdr:pic>
      <xdr:nvPicPr>
        <xdr:cNvPr id="44" name="Picture 137"/>
        <xdr:cNvPicPr preferRelativeResize="1">
          <a:picLocks noChangeAspect="1"/>
        </xdr:cNvPicPr>
      </xdr:nvPicPr>
      <xdr:blipFill>
        <a:blip r:embed="rId1"/>
        <a:stretch>
          <a:fillRect/>
        </a:stretch>
      </xdr:blipFill>
      <xdr:spPr>
        <a:xfrm>
          <a:off x="4991100" y="0"/>
          <a:ext cx="1181100" cy="714375"/>
        </a:xfrm>
        <a:prstGeom prst="rect">
          <a:avLst/>
        </a:prstGeom>
        <a:noFill/>
        <a:ln w="9525" cmpd="sng">
          <a:noFill/>
        </a:ln>
      </xdr:spPr>
    </xdr:pic>
    <xdr:clientData/>
  </xdr:twoCellAnchor>
  <xdr:twoCellAnchor>
    <xdr:from>
      <xdr:col>13</xdr:col>
      <xdr:colOff>0</xdr:colOff>
      <xdr:row>191</xdr:row>
      <xdr:rowOff>0</xdr:rowOff>
    </xdr:from>
    <xdr:to>
      <xdr:col>13</xdr:col>
      <xdr:colOff>0</xdr:colOff>
      <xdr:row>191</xdr:row>
      <xdr:rowOff>0</xdr:rowOff>
    </xdr:to>
    <xdr:sp>
      <xdr:nvSpPr>
        <xdr:cNvPr id="45" name="Text 49"/>
        <xdr:cNvSpPr txBox="1">
          <a:spLocks noChangeArrowheads="1"/>
        </xdr:cNvSpPr>
      </xdr:nvSpPr>
      <xdr:spPr>
        <a:xfrm>
          <a:off x="6734175" y="314610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191</xdr:row>
      <xdr:rowOff>0</xdr:rowOff>
    </xdr:from>
    <xdr:to>
      <xdr:col>13</xdr:col>
      <xdr:colOff>0</xdr:colOff>
      <xdr:row>191</xdr:row>
      <xdr:rowOff>0</xdr:rowOff>
    </xdr:to>
    <xdr:sp>
      <xdr:nvSpPr>
        <xdr:cNvPr id="46" name="Text 49"/>
        <xdr:cNvSpPr txBox="1">
          <a:spLocks noChangeArrowheads="1"/>
        </xdr:cNvSpPr>
      </xdr:nvSpPr>
      <xdr:spPr>
        <a:xfrm>
          <a:off x="6734175" y="314610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191</xdr:row>
      <xdr:rowOff>0</xdr:rowOff>
    </xdr:from>
    <xdr:to>
      <xdr:col>13</xdr:col>
      <xdr:colOff>0</xdr:colOff>
      <xdr:row>191</xdr:row>
      <xdr:rowOff>0</xdr:rowOff>
    </xdr:to>
    <xdr:sp>
      <xdr:nvSpPr>
        <xdr:cNvPr id="47" name="Text 49"/>
        <xdr:cNvSpPr txBox="1">
          <a:spLocks noChangeArrowheads="1"/>
        </xdr:cNvSpPr>
      </xdr:nvSpPr>
      <xdr:spPr>
        <a:xfrm>
          <a:off x="6734175" y="314610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191</xdr:row>
      <xdr:rowOff>0</xdr:rowOff>
    </xdr:from>
    <xdr:to>
      <xdr:col>13</xdr:col>
      <xdr:colOff>0</xdr:colOff>
      <xdr:row>191</xdr:row>
      <xdr:rowOff>0</xdr:rowOff>
    </xdr:to>
    <xdr:sp>
      <xdr:nvSpPr>
        <xdr:cNvPr id="48" name="Text 49"/>
        <xdr:cNvSpPr txBox="1">
          <a:spLocks noChangeArrowheads="1"/>
        </xdr:cNvSpPr>
      </xdr:nvSpPr>
      <xdr:spPr>
        <a:xfrm>
          <a:off x="6734175" y="314610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5</xdr:col>
      <xdr:colOff>457200</xdr:colOff>
      <xdr:row>148</xdr:row>
      <xdr:rowOff>9525</xdr:rowOff>
    </xdr:from>
    <xdr:to>
      <xdr:col>6</xdr:col>
      <xdr:colOff>66675</xdr:colOff>
      <xdr:row>148</xdr:row>
      <xdr:rowOff>114300</xdr:rowOff>
    </xdr:to>
    <xdr:sp>
      <xdr:nvSpPr>
        <xdr:cNvPr id="49" name="TextBox 142"/>
        <xdr:cNvSpPr txBox="1">
          <a:spLocks noChangeArrowheads="1"/>
        </xdr:cNvSpPr>
      </xdr:nvSpPr>
      <xdr:spPr>
        <a:xfrm>
          <a:off x="1828800" y="25631775"/>
          <a:ext cx="133350" cy="104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a:r>
        </a:p>
      </xdr:txBody>
    </xdr:sp>
    <xdr:clientData/>
  </xdr:twoCellAnchor>
  <xdr:oneCellAnchor>
    <xdr:from>
      <xdr:col>4</xdr:col>
      <xdr:colOff>238125</xdr:colOff>
      <xdr:row>128</xdr:row>
      <xdr:rowOff>0</xdr:rowOff>
    </xdr:from>
    <xdr:ext cx="76200" cy="200025"/>
    <xdr:sp>
      <xdr:nvSpPr>
        <xdr:cNvPr id="50" name="TextBox 153"/>
        <xdr:cNvSpPr txBox="1">
          <a:spLocks noChangeArrowheads="1"/>
        </xdr:cNvSpPr>
      </xdr:nvSpPr>
      <xdr:spPr>
        <a:xfrm>
          <a:off x="1152525" y="22640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191</xdr:row>
      <xdr:rowOff>0</xdr:rowOff>
    </xdr:from>
    <xdr:to>
      <xdr:col>13</xdr:col>
      <xdr:colOff>0</xdr:colOff>
      <xdr:row>191</xdr:row>
      <xdr:rowOff>0</xdr:rowOff>
    </xdr:to>
    <xdr:sp>
      <xdr:nvSpPr>
        <xdr:cNvPr id="51" name="Text 3"/>
        <xdr:cNvSpPr txBox="1">
          <a:spLocks noChangeArrowheads="1"/>
        </xdr:cNvSpPr>
      </xdr:nvSpPr>
      <xdr:spPr>
        <a:xfrm>
          <a:off x="180975" y="31461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191</xdr:row>
      <xdr:rowOff>0</xdr:rowOff>
    </xdr:from>
    <xdr:to>
      <xdr:col>13</xdr:col>
      <xdr:colOff>0</xdr:colOff>
      <xdr:row>191</xdr:row>
      <xdr:rowOff>0</xdr:rowOff>
    </xdr:to>
    <xdr:sp>
      <xdr:nvSpPr>
        <xdr:cNvPr id="52" name="Text 103"/>
        <xdr:cNvSpPr txBox="1">
          <a:spLocks noChangeArrowheads="1"/>
        </xdr:cNvSpPr>
      </xdr:nvSpPr>
      <xdr:spPr>
        <a:xfrm>
          <a:off x="400050" y="31461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191</xdr:row>
      <xdr:rowOff>0</xdr:rowOff>
    </xdr:from>
    <xdr:to>
      <xdr:col>13</xdr:col>
      <xdr:colOff>0</xdr:colOff>
      <xdr:row>191</xdr:row>
      <xdr:rowOff>0</xdr:rowOff>
    </xdr:to>
    <xdr:sp>
      <xdr:nvSpPr>
        <xdr:cNvPr id="53" name="Text 105"/>
        <xdr:cNvSpPr txBox="1">
          <a:spLocks noChangeArrowheads="1"/>
        </xdr:cNvSpPr>
      </xdr:nvSpPr>
      <xdr:spPr>
        <a:xfrm>
          <a:off x="180975" y="31461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191</xdr:row>
      <xdr:rowOff>0</xdr:rowOff>
    </xdr:from>
    <xdr:to>
      <xdr:col>13</xdr:col>
      <xdr:colOff>0</xdr:colOff>
      <xdr:row>191</xdr:row>
      <xdr:rowOff>0</xdr:rowOff>
    </xdr:to>
    <xdr:sp>
      <xdr:nvSpPr>
        <xdr:cNvPr id="54" name="Text 142"/>
        <xdr:cNvSpPr txBox="1">
          <a:spLocks noChangeArrowheads="1"/>
        </xdr:cNvSpPr>
      </xdr:nvSpPr>
      <xdr:spPr>
        <a:xfrm>
          <a:off x="400050" y="31461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191</xdr:row>
      <xdr:rowOff>0</xdr:rowOff>
    </xdr:from>
    <xdr:to>
      <xdr:col>13</xdr:col>
      <xdr:colOff>0</xdr:colOff>
      <xdr:row>191</xdr:row>
      <xdr:rowOff>0</xdr:rowOff>
    </xdr:to>
    <xdr:sp>
      <xdr:nvSpPr>
        <xdr:cNvPr id="55" name="Text 3"/>
        <xdr:cNvSpPr txBox="1">
          <a:spLocks noChangeArrowheads="1"/>
        </xdr:cNvSpPr>
      </xdr:nvSpPr>
      <xdr:spPr>
        <a:xfrm>
          <a:off x="180975" y="31461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191</xdr:row>
      <xdr:rowOff>0</xdr:rowOff>
    </xdr:from>
    <xdr:to>
      <xdr:col>13</xdr:col>
      <xdr:colOff>0</xdr:colOff>
      <xdr:row>191</xdr:row>
      <xdr:rowOff>0</xdr:rowOff>
    </xdr:to>
    <xdr:sp>
      <xdr:nvSpPr>
        <xdr:cNvPr id="56" name="Text 103"/>
        <xdr:cNvSpPr txBox="1">
          <a:spLocks noChangeArrowheads="1"/>
        </xdr:cNvSpPr>
      </xdr:nvSpPr>
      <xdr:spPr>
        <a:xfrm>
          <a:off x="400050" y="31461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191</xdr:row>
      <xdr:rowOff>0</xdr:rowOff>
    </xdr:from>
    <xdr:to>
      <xdr:col>13</xdr:col>
      <xdr:colOff>0</xdr:colOff>
      <xdr:row>191</xdr:row>
      <xdr:rowOff>0</xdr:rowOff>
    </xdr:to>
    <xdr:sp>
      <xdr:nvSpPr>
        <xdr:cNvPr id="57" name="Text 105"/>
        <xdr:cNvSpPr txBox="1">
          <a:spLocks noChangeArrowheads="1"/>
        </xdr:cNvSpPr>
      </xdr:nvSpPr>
      <xdr:spPr>
        <a:xfrm>
          <a:off x="180975" y="31461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191</xdr:row>
      <xdr:rowOff>0</xdr:rowOff>
    </xdr:from>
    <xdr:to>
      <xdr:col>13</xdr:col>
      <xdr:colOff>0</xdr:colOff>
      <xdr:row>191</xdr:row>
      <xdr:rowOff>0</xdr:rowOff>
    </xdr:to>
    <xdr:sp>
      <xdr:nvSpPr>
        <xdr:cNvPr id="58" name="Text 142"/>
        <xdr:cNvSpPr txBox="1">
          <a:spLocks noChangeArrowheads="1"/>
        </xdr:cNvSpPr>
      </xdr:nvSpPr>
      <xdr:spPr>
        <a:xfrm>
          <a:off x="400050" y="31461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191</xdr:row>
      <xdr:rowOff>0</xdr:rowOff>
    </xdr:from>
    <xdr:to>
      <xdr:col>13</xdr:col>
      <xdr:colOff>0</xdr:colOff>
      <xdr:row>191</xdr:row>
      <xdr:rowOff>0</xdr:rowOff>
    </xdr:to>
    <xdr:sp>
      <xdr:nvSpPr>
        <xdr:cNvPr id="59" name="Text 3"/>
        <xdr:cNvSpPr txBox="1">
          <a:spLocks noChangeArrowheads="1"/>
        </xdr:cNvSpPr>
      </xdr:nvSpPr>
      <xdr:spPr>
        <a:xfrm>
          <a:off x="180975" y="31461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191</xdr:row>
      <xdr:rowOff>0</xdr:rowOff>
    </xdr:from>
    <xdr:to>
      <xdr:col>13</xdr:col>
      <xdr:colOff>0</xdr:colOff>
      <xdr:row>191</xdr:row>
      <xdr:rowOff>0</xdr:rowOff>
    </xdr:to>
    <xdr:sp>
      <xdr:nvSpPr>
        <xdr:cNvPr id="60" name="Text 103"/>
        <xdr:cNvSpPr txBox="1">
          <a:spLocks noChangeArrowheads="1"/>
        </xdr:cNvSpPr>
      </xdr:nvSpPr>
      <xdr:spPr>
        <a:xfrm>
          <a:off x="400050" y="31461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191</xdr:row>
      <xdr:rowOff>0</xdr:rowOff>
    </xdr:from>
    <xdr:to>
      <xdr:col>13</xdr:col>
      <xdr:colOff>0</xdr:colOff>
      <xdr:row>191</xdr:row>
      <xdr:rowOff>0</xdr:rowOff>
    </xdr:to>
    <xdr:sp>
      <xdr:nvSpPr>
        <xdr:cNvPr id="61" name="Text 105"/>
        <xdr:cNvSpPr txBox="1">
          <a:spLocks noChangeArrowheads="1"/>
        </xdr:cNvSpPr>
      </xdr:nvSpPr>
      <xdr:spPr>
        <a:xfrm>
          <a:off x="180975" y="31461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191</xdr:row>
      <xdr:rowOff>0</xdr:rowOff>
    </xdr:from>
    <xdr:to>
      <xdr:col>13</xdr:col>
      <xdr:colOff>0</xdr:colOff>
      <xdr:row>191</xdr:row>
      <xdr:rowOff>0</xdr:rowOff>
    </xdr:to>
    <xdr:sp>
      <xdr:nvSpPr>
        <xdr:cNvPr id="62" name="Text 142"/>
        <xdr:cNvSpPr txBox="1">
          <a:spLocks noChangeArrowheads="1"/>
        </xdr:cNvSpPr>
      </xdr:nvSpPr>
      <xdr:spPr>
        <a:xfrm>
          <a:off x="400050" y="31461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191</xdr:row>
      <xdr:rowOff>0</xdr:rowOff>
    </xdr:from>
    <xdr:to>
      <xdr:col>13</xdr:col>
      <xdr:colOff>0</xdr:colOff>
      <xdr:row>191</xdr:row>
      <xdr:rowOff>0</xdr:rowOff>
    </xdr:to>
    <xdr:sp>
      <xdr:nvSpPr>
        <xdr:cNvPr id="63" name="Text 3"/>
        <xdr:cNvSpPr txBox="1">
          <a:spLocks noChangeArrowheads="1"/>
        </xdr:cNvSpPr>
      </xdr:nvSpPr>
      <xdr:spPr>
        <a:xfrm>
          <a:off x="180975" y="31461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191</xdr:row>
      <xdr:rowOff>0</xdr:rowOff>
    </xdr:from>
    <xdr:to>
      <xdr:col>13</xdr:col>
      <xdr:colOff>0</xdr:colOff>
      <xdr:row>191</xdr:row>
      <xdr:rowOff>0</xdr:rowOff>
    </xdr:to>
    <xdr:sp>
      <xdr:nvSpPr>
        <xdr:cNvPr id="64" name="Text 103"/>
        <xdr:cNvSpPr txBox="1">
          <a:spLocks noChangeArrowheads="1"/>
        </xdr:cNvSpPr>
      </xdr:nvSpPr>
      <xdr:spPr>
        <a:xfrm>
          <a:off x="400050" y="31461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191</xdr:row>
      <xdr:rowOff>0</xdr:rowOff>
    </xdr:from>
    <xdr:to>
      <xdr:col>13</xdr:col>
      <xdr:colOff>0</xdr:colOff>
      <xdr:row>191</xdr:row>
      <xdr:rowOff>0</xdr:rowOff>
    </xdr:to>
    <xdr:sp>
      <xdr:nvSpPr>
        <xdr:cNvPr id="65" name="Text 105"/>
        <xdr:cNvSpPr txBox="1">
          <a:spLocks noChangeArrowheads="1"/>
        </xdr:cNvSpPr>
      </xdr:nvSpPr>
      <xdr:spPr>
        <a:xfrm>
          <a:off x="180975" y="31461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191</xdr:row>
      <xdr:rowOff>0</xdr:rowOff>
    </xdr:from>
    <xdr:to>
      <xdr:col>13</xdr:col>
      <xdr:colOff>0</xdr:colOff>
      <xdr:row>191</xdr:row>
      <xdr:rowOff>0</xdr:rowOff>
    </xdr:to>
    <xdr:sp>
      <xdr:nvSpPr>
        <xdr:cNvPr id="66" name="Text 142"/>
        <xdr:cNvSpPr txBox="1">
          <a:spLocks noChangeArrowheads="1"/>
        </xdr:cNvSpPr>
      </xdr:nvSpPr>
      <xdr:spPr>
        <a:xfrm>
          <a:off x="400050" y="31461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191</xdr:row>
      <xdr:rowOff>0</xdr:rowOff>
    </xdr:from>
    <xdr:to>
      <xdr:col>13</xdr:col>
      <xdr:colOff>0</xdr:colOff>
      <xdr:row>191</xdr:row>
      <xdr:rowOff>0</xdr:rowOff>
    </xdr:to>
    <xdr:sp>
      <xdr:nvSpPr>
        <xdr:cNvPr id="67" name="Text 3"/>
        <xdr:cNvSpPr txBox="1">
          <a:spLocks noChangeArrowheads="1"/>
        </xdr:cNvSpPr>
      </xdr:nvSpPr>
      <xdr:spPr>
        <a:xfrm>
          <a:off x="180975" y="31461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191</xdr:row>
      <xdr:rowOff>0</xdr:rowOff>
    </xdr:from>
    <xdr:to>
      <xdr:col>13</xdr:col>
      <xdr:colOff>0</xdr:colOff>
      <xdr:row>191</xdr:row>
      <xdr:rowOff>0</xdr:rowOff>
    </xdr:to>
    <xdr:sp>
      <xdr:nvSpPr>
        <xdr:cNvPr id="68" name="Text 103"/>
        <xdr:cNvSpPr txBox="1">
          <a:spLocks noChangeArrowheads="1"/>
        </xdr:cNvSpPr>
      </xdr:nvSpPr>
      <xdr:spPr>
        <a:xfrm>
          <a:off x="400050" y="31461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191</xdr:row>
      <xdr:rowOff>0</xdr:rowOff>
    </xdr:from>
    <xdr:to>
      <xdr:col>13</xdr:col>
      <xdr:colOff>0</xdr:colOff>
      <xdr:row>191</xdr:row>
      <xdr:rowOff>0</xdr:rowOff>
    </xdr:to>
    <xdr:sp>
      <xdr:nvSpPr>
        <xdr:cNvPr id="69" name="Text 105"/>
        <xdr:cNvSpPr txBox="1">
          <a:spLocks noChangeArrowheads="1"/>
        </xdr:cNvSpPr>
      </xdr:nvSpPr>
      <xdr:spPr>
        <a:xfrm>
          <a:off x="180975" y="31461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191</xdr:row>
      <xdr:rowOff>0</xdr:rowOff>
    </xdr:from>
    <xdr:to>
      <xdr:col>13</xdr:col>
      <xdr:colOff>0</xdr:colOff>
      <xdr:row>191</xdr:row>
      <xdr:rowOff>0</xdr:rowOff>
    </xdr:to>
    <xdr:sp>
      <xdr:nvSpPr>
        <xdr:cNvPr id="70" name="Text 142"/>
        <xdr:cNvSpPr txBox="1">
          <a:spLocks noChangeArrowheads="1"/>
        </xdr:cNvSpPr>
      </xdr:nvSpPr>
      <xdr:spPr>
        <a:xfrm>
          <a:off x="400050" y="31461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191</xdr:row>
      <xdr:rowOff>0</xdr:rowOff>
    </xdr:from>
    <xdr:to>
      <xdr:col>13</xdr:col>
      <xdr:colOff>0</xdr:colOff>
      <xdr:row>191</xdr:row>
      <xdr:rowOff>0</xdr:rowOff>
    </xdr:to>
    <xdr:sp>
      <xdr:nvSpPr>
        <xdr:cNvPr id="71" name="Text 3"/>
        <xdr:cNvSpPr txBox="1">
          <a:spLocks noChangeArrowheads="1"/>
        </xdr:cNvSpPr>
      </xdr:nvSpPr>
      <xdr:spPr>
        <a:xfrm>
          <a:off x="180975" y="31461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191</xdr:row>
      <xdr:rowOff>0</xdr:rowOff>
    </xdr:from>
    <xdr:to>
      <xdr:col>13</xdr:col>
      <xdr:colOff>0</xdr:colOff>
      <xdr:row>191</xdr:row>
      <xdr:rowOff>0</xdr:rowOff>
    </xdr:to>
    <xdr:sp>
      <xdr:nvSpPr>
        <xdr:cNvPr id="72" name="Text 103"/>
        <xdr:cNvSpPr txBox="1">
          <a:spLocks noChangeArrowheads="1"/>
        </xdr:cNvSpPr>
      </xdr:nvSpPr>
      <xdr:spPr>
        <a:xfrm>
          <a:off x="400050" y="31461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191</xdr:row>
      <xdr:rowOff>0</xdr:rowOff>
    </xdr:from>
    <xdr:to>
      <xdr:col>13</xdr:col>
      <xdr:colOff>0</xdr:colOff>
      <xdr:row>191</xdr:row>
      <xdr:rowOff>0</xdr:rowOff>
    </xdr:to>
    <xdr:sp>
      <xdr:nvSpPr>
        <xdr:cNvPr id="73" name="Text 105"/>
        <xdr:cNvSpPr txBox="1">
          <a:spLocks noChangeArrowheads="1"/>
        </xdr:cNvSpPr>
      </xdr:nvSpPr>
      <xdr:spPr>
        <a:xfrm>
          <a:off x="180975" y="31461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191</xdr:row>
      <xdr:rowOff>0</xdr:rowOff>
    </xdr:from>
    <xdr:to>
      <xdr:col>13</xdr:col>
      <xdr:colOff>0</xdr:colOff>
      <xdr:row>191</xdr:row>
      <xdr:rowOff>0</xdr:rowOff>
    </xdr:to>
    <xdr:sp>
      <xdr:nvSpPr>
        <xdr:cNvPr id="74" name="Text 142"/>
        <xdr:cNvSpPr txBox="1">
          <a:spLocks noChangeArrowheads="1"/>
        </xdr:cNvSpPr>
      </xdr:nvSpPr>
      <xdr:spPr>
        <a:xfrm>
          <a:off x="400050" y="31461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191</xdr:row>
      <xdr:rowOff>0</xdr:rowOff>
    </xdr:from>
    <xdr:to>
      <xdr:col>13</xdr:col>
      <xdr:colOff>0</xdr:colOff>
      <xdr:row>191</xdr:row>
      <xdr:rowOff>0</xdr:rowOff>
    </xdr:to>
    <xdr:sp>
      <xdr:nvSpPr>
        <xdr:cNvPr id="75" name="Text 3"/>
        <xdr:cNvSpPr txBox="1">
          <a:spLocks noChangeArrowheads="1"/>
        </xdr:cNvSpPr>
      </xdr:nvSpPr>
      <xdr:spPr>
        <a:xfrm>
          <a:off x="180975" y="31461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191</xdr:row>
      <xdr:rowOff>0</xdr:rowOff>
    </xdr:from>
    <xdr:to>
      <xdr:col>13</xdr:col>
      <xdr:colOff>0</xdr:colOff>
      <xdr:row>191</xdr:row>
      <xdr:rowOff>0</xdr:rowOff>
    </xdr:to>
    <xdr:sp>
      <xdr:nvSpPr>
        <xdr:cNvPr id="76" name="Text 103"/>
        <xdr:cNvSpPr txBox="1">
          <a:spLocks noChangeArrowheads="1"/>
        </xdr:cNvSpPr>
      </xdr:nvSpPr>
      <xdr:spPr>
        <a:xfrm>
          <a:off x="400050" y="31461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191</xdr:row>
      <xdr:rowOff>0</xdr:rowOff>
    </xdr:from>
    <xdr:to>
      <xdr:col>13</xdr:col>
      <xdr:colOff>0</xdr:colOff>
      <xdr:row>191</xdr:row>
      <xdr:rowOff>0</xdr:rowOff>
    </xdr:to>
    <xdr:sp>
      <xdr:nvSpPr>
        <xdr:cNvPr id="77" name="Text 105"/>
        <xdr:cNvSpPr txBox="1">
          <a:spLocks noChangeArrowheads="1"/>
        </xdr:cNvSpPr>
      </xdr:nvSpPr>
      <xdr:spPr>
        <a:xfrm>
          <a:off x="180975" y="31461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191</xdr:row>
      <xdr:rowOff>0</xdr:rowOff>
    </xdr:from>
    <xdr:to>
      <xdr:col>13</xdr:col>
      <xdr:colOff>0</xdr:colOff>
      <xdr:row>191</xdr:row>
      <xdr:rowOff>0</xdr:rowOff>
    </xdr:to>
    <xdr:sp>
      <xdr:nvSpPr>
        <xdr:cNvPr id="78" name="Text 142"/>
        <xdr:cNvSpPr txBox="1">
          <a:spLocks noChangeArrowheads="1"/>
        </xdr:cNvSpPr>
      </xdr:nvSpPr>
      <xdr:spPr>
        <a:xfrm>
          <a:off x="400050" y="31461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191</xdr:row>
      <xdr:rowOff>0</xdr:rowOff>
    </xdr:from>
    <xdr:to>
      <xdr:col>13</xdr:col>
      <xdr:colOff>0</xdr:colOff>
      <xdr:row>191</xdr:row>
      <xdr:rowOff>0</xdr:rowOff>
    </xdr:to>
    <xdr:sp>
      <xdr:nvSpPr>
        <xdr:cNvPr id="79" name="Text 3"/>
        <xdr:cNvSpPr txBox="1">
          <a:spLocks noChangeArrowheads="1"/>
        </xdr:cNvSpPr>
      </xdr:nvSpPr>
      <xdr:spPr>
        <a:xfrm>
          <a:off x="180975" y="31461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191</xdr:row>
      <xdr:rowOff>0</xdr:rowOff>
    </xdr:from>
    <xdr:to>
      <xdr:col>13</xdr:col>
      <xdr:colOff>0</xdr:colOff>
      <xdr:row>191</xdr:row>
      <xdr:rowOff>0</xdr:rowOff>
    </xdr:to>
    <xdr:sp>
      <xdr:nvSpPr>
        <xdr:cNvPr id="80" name="Text 103"/>
        <xdr:cNvSpPr txBox="1">
          <a:spLocks noChangeArrowheads="1"/>
        </xdr:cNvSpPr>
      </xdr:nvSpPr>
      <xdr:spPr>
        <a:xfrm>
          <a:off x="400050" y="31461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191</xdr:row>
      <xdr:rowOff>0</xdr:rowOff>
    </xdr:from>
    <xdr:to>
      <xdr:col>13</xdr:col>
      <xdr:colOff>0</xdr:colOff>
      <xdr:row>191</xdr:row>
      <xdr:rowOff>0</xdr:rowOff>
    </xdr:to>
    <xdr:sp>
      <xdr:nvSpPr>
        <xdr:cNvPr id="81" name="Text 105"/>
        <xdr:cNvSpPr txBox="1">
          <a:spLocks noChangeArrowheads="1"/>
        </xdr:cNvSpPr>
      </xdr:nvSpPr>
      <xdr:spPr>
        <a:xfrm>
          <a:off x="180975" y="314610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191</xdr:row>
      <xdr:rowOff>0</xdr:rowOff>
    </xdr:from>
    <xdr:to>
      <xdr:col>13</xdr:col>
      <xdr:colOff>0</xdr:colOff>
      <xdr:row>191</xdr:row>
      <xdr:rowOff>0</xdr:rowOff>
    </xdr:to>
    <xdr:sp>
      <xdr:nvSpPr>
        <xdr:cNvPr id="82" name="Text 142"/>
        <xdr:cNvSpPr txBox="1">
          <a:spLocks noChangeArrowheads="1"/>
        </xdr:cNvSpPr>
      </xdr:nvSpPr>
      <xdr:spPr>
        <a:xfrm>
          <a:off x="400050" y="314610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10</xdr:col>
      <xdr:colOff>495300</xdr:colOff>
      <xdr:row>50</xdr:row>
      <xdr:rowOff>85725</xdr:rowOff>
    </xdr:from>
    <xdr:to>
      <xdr:col>11</xdr:col>
      <xdr:colOff>104775</xdr:colOff>
      <xdr:row>50</xdr:row>
      <xdr:rowOff>85725</xdr:rowOff>
    </xdr:to>
    <xdr:sp>
      <xdr:nvSpPr>
        <xdr:cNvPr id="83" name="Line 199"/>
        <xdr:cNvSpPr>
          <a:spLocks/>
        </xdr:cNvSpPr>
      </xdr:nvSpPr>
      <xdr:spPr>
        <a:xfrm>
          <a:off x="5124450" y="106965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219075</xdr:colOff>
      <xdr:row>50</xdr:row>
      <xdr:rowOff>85725</xdr:rowOff>
    </xdr:from>
    <xdr:to>
      <xdr:col>9</xdr:col>
      <xdr:colOff>485775</xdr:colOff>
      <xdr:row>50</xdr:row>
      <xdr:rowOff>85725</xdr:rowOff>
    </xdr:to>
    <xdr:sp>
      <xdr:nvSpPr>
        <xdr:cNvPr id="84" name="Line 200"/>
        <xdr:cNvSpPr>
          <a:spLocks/>
        </xdr:cNvSpPr>
      </xdr:nvSpPr>
      <xdr:spPr>
        <a:xfrm flipH="1" flipV="1">
          <a:off x="4124325" y="106965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51</xdr:row>
      <xdr:rowOff>0</xdr:rowOff>
    </xdr:from>
    <xdr:to>
      <xdr:col>11</xdr:col>
      <xdr:colOff>161925</xdr:colOff>
      <xdr:row>51</xdr:row>
      <xdr:rowOff>133350</xdr:rowOff>
    </xdr:to>
    <xdr:sp>
      <xdr:nvSpPr>
        <xdr:cNvPr id="85" name="TextBox 201"/>
        <xdr:cNvSpPr txBox="1">
          <a:spLocks noChangeArrowheads="1"/>
        </xdr:cNvSpPr>
      </xdr:nvSpPr>
      <xdr:spPr>
        <a:xfrm>
          <a:off x="5305425" y="10772775"/>
          <a:ext cx="161925" cy="1333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145</xdr:row>
      <xdr:rowOff>0</xdr:rowOff>
    </xdr:from>
    <xdr:to>
      <xdr:col>10</xdr:col>
      <xdr:colOff>733425</xdr:colOff>
      <xdr:row>145</xdr:row>
      <xdr:rowOff>0</xdr:rowOff>
    </xdr:to>
    <xdr:sp>
      <xdr:nvSpPr>
        <xdr:cNvPr id="1" name="Text 28"/>
        <xdr:cNvSpPr txBox="1">
          <a:spLocks noChangeArrowheads="1"/>
        </xdr:cNvSpPr>
      </xdr:nvSpPr>
      <xdr:spPr>
        <a:xfrm>
          <a:off x="209550" y="38128575"/>
          <a:ext cx="5810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Laura Ashley, the overseas retailing division of the Group has taken a decision to defer the launch of their transactional website until they are satisfied that the site will live up to customer's expectations and that they have a similar experience on-line as they would expect in store or when using Mail Order.
The retailing division of the Group in Malaysia has successfully implemented the first department store link up with the back office system in April 2001 under the Enterprise Resource Planning ("ERP") project.  The finance and warehouse modules will commence in Phase 2 of the ERP project commencing June 2001.  The roll out to remaining department stores will be carried out between June and November 2001.  The pilot link up of five specialty stores with the back office is in progress.
Zhaodaola Limited ("Zhaodaola"), in which the Group has an investment, continues to be the leading lifestyle internet company in China and it has been scaling and refining continuously its business model. Zhaodaola's comprehensive set of e-business solutions, e-promotion platform and e-fashion community are continuing to usher foreign and domestic top brand name companies into China's e-marketplace.  Zhaodaola is also providing e-marketing and e-business solutions to traditional companies offering innovative, personalized and functional online business strategies and technical services to support marketplace initiatives.  
</a:t>
          </a:r>
        </a:p>
      </xdr:txBody>
    </xdr:sp>
    <xdr:clientData/>
  </xdr:twoCellAnchor>
  <xdr:twoCellAnchor>
    <xdr:from>
      <xdr:col>1</xdr:col>
      <xdr:colOff>0</xdr:colOff>
      <xdr:row>141</xdr:row>
      <xdr:rowOff>0</xdr:rowOff>
    </xdr:from>
    <xdr:to>
      <xdr:col>10</xdr:col>
      <xdr:colOff>571500</xdr:colOff>
      <xdr:row>141</xdr:row>
      <xdr:rowOff>0</xdr:rowOff>
    </xdr:to>
    <xdr:sp>
      <xdr:nvSpPr>
        <xdr:cNvPr id="2" name="Text 33"/>
        <xdr:cNvSpPr txBox="1">
          <a:spLocks noChangeArrowheads="1"/>
        </xdr:cNvSpPr>
      </xdr:nvSpPr>
      <xdr:spPr>
        <a:xfrm>
          <a:off x="209550" y="37499925"/>
          <a:ext cx="5648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19050</xdr:colOff>
      <xdr:row>141</xdr:row>
      <xdr:rowOff>0</xdr:rowOff>
    </xdr:from>
    <xdr:to>
      <xdr:col>11</xdr:col>
      <xdr:colOff>0</xdr:colOff>
      <xdr:row>141</xdr:row>
      <xdr:rowOff>0</xdr:rowOff>
    </xdr:to>
    <xdr:sp>
      <xdr:nvSpPr>
        <xdr:cNvPr id="3" name="Text 30"/>
        <xdr:cNvSpPr txBox="1">
          <a:spLocks noChangeArrowheads="1"/>
        </xdr:cNvSpPr>
      </xdr:nvSpPr>
      <xdr:spPr>
        <a:xfrm>
          <a:off x="228600" y="37499925"/>
          <a:ext cx="5791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2</xdr:col>
      <xdr:colOff>0</xdr:colOff>
      <xdr:row>141</xdr:row>
      <xdr:rowOff>0</xdr:rowOff>
    </xdr:from>
    <xdr:to>
      <xdr:col>11</xdr:col>
      <xdr:colOff>0</xdr:colOff>
      <xdr:row>141</xdr:row>
      <xdr:rowOff>0</xdr:rowOff>
    </xdr:to>
    <xdr:sp>
      <xdr:nvSpPr>
        <xdr:cNvPr id="4" name="Text 42"/>
        <xdr:cNvSpPr txBox="1">
          <a:spLocks noChangeArrowheads="1"/>
        </xdr:cNvSpPr>
      </xdr:nvSpPr>
      <xdr:spPr>
        <a:xfrm>
          <a:off x="485775" y="37499925"/>
          <a:ext cx="5534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2</xdr:col>
      <xdr:colOff>0</xdr:colOff>
      <xdr:row>141</xdr:row>
      <xdr:rowOff>0</xdr:rowOff>
    </xdr:from>
    <xdr:to>
      <xdr:col>11</xdr:col>
      <xdr:colOff>0</xdr:colOff>
      <xdr:row>141</xdr:row>
      <xdr:rowOff>0</xdr:rowOff>
    </xdr:to>
    <xdr:sp>
      <xdr:nvSpPr>
        <xdr:cNvPr id="5" name="Text 43"/>
        <xdr:cNvSpPr txBox="1">
          <a:spLocks noChangeArrowheads="1"/>
        </xdr:cNvSpPr>
      </xdr:nvSpPr>
      <xdr:spPr>
        <a:xfrm>
          <a:off x="485775" y="37499925"/>
          <a:ext cx="5534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141</xdr:row>
      <xdr:rowOff>0</xdr:rowOff>
    </xdr:from>
    <xdr:to>
      <xdr:col>11</xdr:col>
      <xdr:colOff>0</xdr:colOff>
      <xdr:row>141</xdr:row>
      <xdr:rowOff>0</xdr:rowOff>
    </xdr:to>
    <xdr:sp>
      <xdr:nvSpPr>
        <xdr:cNvPr id="6" name="Text 140"/>
        <xdr:cNvSpPr txBox="1">
          <a:spLocks noChangeArrowheads="1"/>
        </xdr:cNvSpPr>
      </xdr:nvSpPr>
      <xdr:spPr>
        <a:xfrm>
          <a:off x="228600" y="37499925"/>
          <a:ext cx="5791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financial period ended 30 June 2002 that have not been reflected in the financial statements for the said period as at the date of this report.</a:t>
          </a:r>
        </a:p>
      </xdr:txBody>
    </xdr:sp>
    <xdr:clientData/>
  </xdr:twoCellAnchor>
  <xdr:twoCellAnchor>
    <xdr:from>
      <xdr:col>2</xdr:col>
      <xdr:colOff>0</xdr:colOff>
      <xdr:row>141</xdr:row>
      <xdr:rowOff>0</xdr:rowOff>
    </xdr:from>
    <xdr:to>
      <xdr:col>11</xdr:col>
      <xdr:colOff>0</xdr:colOff>
      <xdr:row>141</xdr:row>
      <xdr:rowOff>0</xdr:rowOff>
    </xdr:to>
    <xdr:sp>
      <xdr:nvSpPr>
        <xdr:cNvPr id="7" name="Text 44"/>
        <xdr:cNvSpPr txBox="1">
          <a:spLocks noChangeArrowheads="1"/>
        </xdr:cNvSpPr>
      </xdr:nvSpPr>
      <xdr:spPr>
        <a:xfrm>
          <a:off x="485775" y="37499925"/>
          <a:ext cx="5534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and</a:t>
          </a:r>
        </a:p>
      </xdr:txBody>
    </xdr:sp>
    <xdr:clientData/>
  </xdr:twoCellAnchor>
  <xdr:twoCellAnchor>
    <xdr:from>
      <xdr:col>2</xdr:col>
      <xdr:colOff>0</xdr:colOff>
      <xdr:row>141</xdr:row>
      <xdr:rowOff>0</xdr:rowOff>
    </xdr:from>
    <xdr:to>
      <xdr:col>11</xdr:col>
      <xdr:colOff>0</xdr:colOff>
      <xdr:row>141</xdr:row>
      <xdr:rowOff>0</xdr:rowOff>
    </xdr:to>
    <xdr:sp>
      <xdr:nvSpPr>
        <xdr:cNvPr id="8" name="Text 45"/>
        <xdr:cNvSpPr txBox="1">
          <a:spLocks noChangeArrowheads="1"/>
        </xdr:cNvSpPr>
      </xdr:nvSpPr>
      <xdr:spPr>
        <a:xfrm>
          <a:off x="485775" y="37499925"/>
          <a:ext cx="5534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7</xdr:col>
      <xdr:colOff>209550</xdr:colOff>
      <xdr:row>38</xdr:row>
      <xdr:rowOff>0</xdr:rowOff>
    </xdr:from>
    <xdr:to>
      <xdr:col>8</xdr:col>
      <xdr:colOff>104775</xdr:colOff>
      <xdr:row>38</xdr:row>
      <xdr:rowOff>0</xdr:rowOff>
    </xdr:to>
    <xdr:sp>
      <xdr:nvSpPr>
        <xdr:cNvPr id="9" name="Text 50"/>
        <xdr:cNvSpPr txBox="1">
          <a:spLocks noChangeArrowheads="1"/>
        </xdr:cNvSpPr>
      </xdr:nvSpPr>
      <xdr:spPr>
        <a:xfrm>
          <a:off x="3190875" y="10734675"/>
          <a:ext cx="66675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1</xdr:col>
      <xdr:colOff>9525</xdr:colOff>
      <xdr:row>79</xdr:row>
      <xdr:rowOff>0</xdr:rowOff>
    </xdr:from>
    <xdr:to>
      <xdr:col>11</xdr:col>
      <xdr:colOff>0</xdr:colOff>
      <xdr:row>79</xdr:row>
      <xdr:rowOff>0</xdr:rowOff>
    </xdr:to>
    <xdr:sp>
      <xdr:nvSpPr>
        <xdr:cNvPr id="10" name="Text 22"/>
        <xdr:cNvSpPr txBox="1">
          <a:spLocks noChangeArrowheads="1"/>
        </xdr:cNvSpPr>
      </xdr:nvSpPr>
      <xdr:spPr>
        <a:xfrm>
          <a:off x="219075" y="17602200"/>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126</xdr:row>
      <xdr:rowOff>0</xdr:rowOff>
    </xdr:from>
    <xdr:to>
      <xdr:col>10</xdr:col>
      <xdr:colOff>723900</xdr:colOff>
      <xdr:row>126</xdr:row>
      <xdr:rowOff>0</xdr:rowOff>
    </xdr:to>
    <xdr:sp>
      <xdr:nvSpPr>
        <xdr:cNvPr id="11" name="Text 84"/>
        <xdr:cNvSpPr txBox="1">
          <a:spLocks noChangeArrowheads="1"/>
        </xdr:cNvSpPr>
      </xdr:nvSpPr>
      <xdr:spPr>
        <a:xfrm>
          <a:off x="485775" y="31613475"/>
          <a:ext cx="5524500" cy="0"/>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The long term borrowings include redeemable convertible bond at nominal value of RM1,000,000 issued by PM Capital on 29 December 1999 pursuant to the scheme of arrangement of a stockbroking subsidiary.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276225</xdr:colOff>
      <xdr:row>128</xdr:row>
      <xdr:rowOff>0</xdr:rowOff>
    </xdr:from>
    <xdr:to>
      <xdr:col>10</xdr:col>
      <xdr:colOff>733425</xdr:colOff>
      <xdr:row>128</xdr:row>
      <xdr:rowOff>0</xdr:rowOff>
    </xdr:to>
    <xdr:sp>
      <xdr:nvSpPr>
        <xdr:cNvPr id="12" name="Text 55"/>
        <xdr:cNvSpPr txBox="1">
          <a:spLocks noChangeArrowheads="1"/>
        </xdr:cNvSpPr>
      </xdr:nvSpPr>
      <xdr:spPr>
        <a:xfrm>
          <a:off x="485775" y="31851600"/>
          <a:ext cx="5534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7</xdr:col>
      <xdr:colOff>552450</xdr:colOff>
      <xdr:row>128</xdr:row>
      <xdr:rowOff>0</xdr:rowOff>
    </xdr:from>
    <xdr:to>
      <xdr:col>9</xdr:col>
      <xdr:colOff>381000</xdr:colOff>
      <xdr:row>128</xdr:row>
      <xdr:rowOff>0</xdr:rowOff>
    </xdr:to>
    <xdr:sp>
      <xdr:nvSpPr>
        <xdr:cNvPr id="13" name="Text 63"/>
        <xdr:cNvSpPr txBox="1">
          <a:spLocks noChangeArrowheads="1"/>
        </xdr:cNvSpPr>
      </xdr:nvSpPr>
      <xdr:spPr>
        <a:xfrm>
          <a:off x="3533775" y="31851600"/>
          <a:ext cx="139065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10</xdr:col>
      <xdr:colOff>38100</xdr:colOff>
      <xdr:row>128</xdr:row>
      <xdr:rowOff>0</xdr:rowOff>
    </xdr:from>
    <xdr:to>
      <xdr:col>11</xdr:col>
      <xdr:colOff>152400</xdr:colOff>
      <xdr:row>128</xdr:row>
      <xdr:rowOff>0</xdr:rowOff>
    </xdr:to>
    <xdr:sp>
      <xdr:nvSpPr>
        <xdr:cNvPr id="14" name="Text 65"/>
        <xdr:cNvSpPr txBox="1">
          <a:spLocks noChangeArrowheads="1"/>
        </xdr:cNvSpPr>
      </xdr:nvSpPr>
      <xdr:spPr>
        <a:xfrm>
          <a:off x="5324475" y="31851600"/>
          <a:ext cx="8477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6</xdr:col>
      <xdr:colOff>9525</xdr:colOff>
      <xdr:row>128</xdr:row>
      <xdr:rowOff>0</xdr:rowOff>
    </xdr:from>
    <xdr:to>
      <xdr:col>7</xdr:col>
      <xdr:colOff>180975</xdr:colOff>
      <xdr:row>128</xdr:row>
      <xdr:rowOff>0</xdr:rowOff>
    </xdr:to>
    <xdr:sp>
      <xdr:nvSpPr>
        <xdr:cNvPr id="15" name="Text 73"/>
        <xdr:cNvSpPr txBox="1">
          <a:spLocks noChangeArrowheads="1"/>
        </xdr:cNvSpPr>
      </xdr:nvSpPr>
      <xdr:spPr>
        <a:xfrm>
          <a:off x="2133600" y="31851600"/>
          <a:ext cx="10287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4</xdr:col>
      <xdr:colOff>133350</xdr:colOff>
      <xdr:row>38</xdr:row>
      <xdr:rowOff>0</xdr:rowOff>
    </xdr:from>
    <xdr:to>
      <xdr:col>5</xdr:col>
      <xdr:colOff>76200</xdr:colOff>
      <xdr:row>38</xdr:row>
      <xdr:rowOff>0</xdr:rowOff>
    </xdr:to>
    <xdr:sp>
      <xdr:nvSpPr>
        <xdr:cNvPr id="16" name="Text 1"/>
        <xdr:cNvSpPr txBox="1">
          <a:spLocks noChangeArrowheads="1"/>
        </xdr:cNvSpPr>
      </xdr:nvSpPr>
      <xdr:spPr>
        <a:xfrm>
          <a:off x="1047750" y="10734675"/>
          <a:ext cx="4000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QUARTER</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8</xdr:col>
      <xdr:colOff>142875</xdr:colOff>
      <xdr:row>38</xdr:row>
      <xdr:rowOff>0</xdr:rowOff>
    </xdr:from>
    <xdr:to>
      <xdr:col>9</xdr:col>
      <xdr:colOff>85725</xdr:colOff>
      <xdr:row>38</xdr:row>
      <xdr:rowOff>0</xdr:rowOff>
    </xdr:to>
    <xdr:sp>
      <xdr:nvSpPr>
        <xdr:cNvPr id="17" name="Text 2"/>
        <xdr:cNvSpPr txBox="1">
          <a:spLocks noChangeArrowheads="1"/>
        </xdr:cNvSpPr>
      </xdr:nvSpPr>
      <xdr:spPr>
        <a:xfrm>
          <a:off x="3895725" y="10734675"/>
          <a:ext cx="7334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TO DATE</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6</xdr:col>
      <xdr:colOff>9525</xdr:colOff>
      <xdr:row>38</xdr:row>
      <xdr:rowOff>0</xdr:rowOff>
    </xdr:from>
    <xdr:to>
      <xdr:col>8</xdr:col>
      <xdr:colOff>104775</xdr:colOff>
      <xdr:row>38</xdr:row>
      <xdr:rowOff>0</xdr:rowOff>
    </xdr:to>
    <xdr:sp>
      <xdr:nvSpPr>
        <xdr:cNvPr id="18" name="Text 3"/>
        <xdr:cNvSpPr txBox="1">
          <a:spLocks noChangeArrowheads="1"/>
        </xdr:cNvSpPr>
      </xdr:nvSpPr>
      <xdr:spPr>
        <a:xfrm>
          <a:off x="2133600" y="10734675"/>
          <a:ext cx="17240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QUARTER</a:t>
          </a:r>
          <a:r>
            <a:rPr lang="en-US" cap="none" sz="800" b="1" i="0" u="none" baseline="0">
              <a:latin typeface="Arial"/>
              <a:ea typeface="Arial"/>
              <a:cs typeface="Arial"/>
            </a:rPr>
            <a:t>
</a:t>
          </a:r>
          <a:r>
            <a:rPr lang="en-US" cap="none" sz="1000" b="1" i="0" u="none" baseline="0">
              <a:latin typeface="Arial"/>
              <a:ea typeface="Arial"/>
              <a:cs typeface="Arial"/>
            </a:rPr>
            <a:t>30/9/2001</a:t>
          </a:r>
        </a:p>
      </xdr:txBody>
    </xdr:sp>
    <xdr:clientData/>
  </xdr:twoCellAnchor>
  <xdr:twoCellAnchor>
    <xdr:from>
      <xdr:col>10</xdr:col>
      <xdr:colOff>9525</xdr:colOff>
      <xdr:row>38</xdr:row>
      <xdr:rowOff>0</xdr:rowOff>
    </xdr:from>
    <xdr:to>
      <xdr:col>11</xdr:col>
      <xdr:colOff>247650</xdr:colOff>
      <xdr:row>38</xdr:row>
      <xdr:rowOff>0</xdr:rowOff>
    </xdr:to>
    <xdr:sp>
      <xdr:nvSpPr>
        <xdr:cNvPr id="19" name="Text 4"/>
        <xdr:cNvSpPr txBox="1">
          <a:spLocks noChangeArrowheads="1"/>
        </xdr:cNvSpPr>
      </xdr:nvSpPr>
      <xdr:spPr>
        <a:xfrm>
          <a:off x="5295900" y="10734675"/>
          <a:ext cx="9715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a:t>
          </a:r>
          <a:r>
            <a:rPr lang="en-US" cap="none" sz="800" b="1" i="0" u="none" baseline="0">
              <a:latin typeface="Arial"/>
              <a:ea typeface="Arial"/>
              <a:cs typeface="Arial"/>
            </a:rPr>
            <a:t>
</a:t>
          </a:r>
          <a:r>
            <a:rPr lang="en-US" cap="none" sz="1000" b="1" i="0" u="none" baseline="0">
              <a:latin typeface="Arial"/>
              <a:ea typeface="Arial"/>
              <a:cs typeface="Arial"/>
            </a:rPr>
            <a:t>30/9/2001
</a:t>
          </a:r>
        </a:p>
      </xdr:txBody>
    </xdr:sp>
    <xdr:clientData/>
  </xdr:twoCellAnchor>
  <xdr:twoCellAnchor editAs="oneCell">
    <xdr:from>
      <xdr:col>9</xdr:col>
      <xdr:colOff>428625</xdr:colOff>
      <xdr:row>0</xdr:row>
      <xdr:rowOff>76200</xdr:rowOff>
    </xdr:from>
    <xdr:to>
      <xdr:col>11</xdr:col>
      <xdr:colOff>66675</xdr:colOff>
      <xdr:row>4</xdr:row>
      <xdr:rowOff>142875</xdr:rowOff>
    </xdr:to>
    <xdr:pic>
      <xdr:nvPicPr>
        <xdr:cNvPr id="20" name="Picture 83"/>
        <xdr:cNvPicPr preferRelativeResize="1">
          <a:picLocks noChangeAspect="1"/>
        </xdr:cNvPicPr>
      </xdr:nvPicPr>
      <xdr:blipFill>
        <a:blip r:embed="rId1"/>
        <a:stretch>
          <a:fillRect/>
        </a:stretch>
      </xdr:blipFill>
      <xdr:spPr>
        <a:xfrm>
          <a:off x="4972050" y="76200"/>
          <a:ext cx="1114425" cy="714375"/>
        </a:xfrm>
        <a:prstGeom prst="rect">
          <a:avLst/>
        </a:prstGeom>
        <a:noFill/>
        <a:ln w="9525" cmpd="sng">
          <a:noFill/>
        </a:ln>
      </xdr:spPr>
    </xdr:pic>
    <xdr:clientData/>
  </xdr:twoCellAnchor>
  <xdr:twoCellAnchor>
    <xdr:from>
      <xdr:col>1</xdr:col>
      <xdr:colOff>9525</xdr:colOff>
      <xdr:row>88</xdr:row>
      <xdr:rowOff>0</xdr:rowOff>
    </xdr:from>
    <xdr:to>
      <xdr:col>11</xdr:col>
      <xdr:colOff>0</xdr:colOff>
      <xdr:row>88</xdr:row>
      <xdr:rowOff>0</xdr:rowOff>
    </xdr:to>
    <xdr:sp>
      <xdr:nvSpPr>
        <xdr:cNvPr id="21" name="Text 22"/>
        <xdr:cNvSpPr txBox="1">
          <a:spLocks noChangeArrowheads="1"/>
        </xdr:cNvSpPr>
      </xdr:nvSpPr>
      <xdr:spPr>
        <a:xfrm>
          <a:off x="219075" y="23060025"/>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91</xdr:row>
      <xdr:rowOff>0</xdr:rowOff>
    </xdr:from>
    <xdr:to>
      <xdr:col>11</xdr:col>
      <xdr:colOff>0</xdr:colOff>
      <xdr:row>91</xdr:row>
      <xdr:rowOff>0</xdr:rowOff>
    </xdr:to>
    <xdr:sp>
      <xdr:nvSpPr>
        <xdr:cNvPr id="22" name="Text 22"/>
        <xdr:cNvSpPr txBox="1">
          <a:spLocks noChangeArrowheads="1"/>
        </xdr:cNvSpPr>
      </xdr:nvSpPr>
      <xdr:spPr>
        <a:xfrm>
          <a:off x="219075" y="23279100"/>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209550</xdr:colOff>
      <xdr:row>88</xdr:row>
      <xdr:rowOff>0</xdr:rowOff>
    </xdr:from>
    <xdr:to>
      <xdr:col>11</xdr:col>
      <xdr:colOff>28575</xdr:colOff>
      <xdr:row>88</xdr:row>
      <xdr:rowOff>0</xdr:rowOff>
    </xdr:to>
    <xdr:sp>
      <xdr:nvSpPr>
        <xdr:cNvPr id="23" name="TextBox 99"/>
        <xdr:cNvSpPr txBox="1">
          <a:spLocks noChangeArrowheads="1"/>
        </xdr:cNvSpPr>
      </xdr:nvSpPr>
      <xdr:spPr>
        <a:xfrm>
          <a:off x="419100" y="23060025"/>
          <a:ext cx="5629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at 29 December 2001, a total of up to 5,184,238 Irredeemable Convertible Preference Shares ("ICPS") could not be issued by PM Holdings to two scheme creditors to settle the indebtedness due to them pursuant to the Scheme as they had either not provided to PM Holdings within the relevant time frame the relevant Central Depository System details required for the allotment and issue of the ICPS or had finalised and submitted their claim on the amount of indebtedness. It remains the intention of PM Holdings to settle all indebtedness pursuant to the Scheme and as such, PM Holdings' Directors proposed the direct issuance of up to 5,184,238 new ordinary shares of RM1.00 each at an issue price of RM1.00 per share to these scheme creditors in substitution of the issuance of up to 5,184,238 ICPS of PM Holdings as proposed earlier in the Scheme ("Proposed Share Issue"). On 23 October 2002, the SC approved the Proposed Share Issue. On 13 January 2004, the SC approved an extension of 6 months to 22 April 2004 for the Company to implement the Proposed Share Issue.</a:t>
          </a:r>
        </a:p>
      </xdr:txBody>
    </xdr:sp>
    <xdr:clientData/>
  </xdr:twoCellAnchor>
  <xdr:twoCellAnchor>
    <xdr:from>
      <xdr:col>1</xdr:col>
      <xdr:colOff>9525</xdr:colOff>
      <xdr:row>93</xdr:row>
      <xdr:rowOff>0</xdr:rowOff>
    </xdr:from>
    <xdr:to>
      <xdr:col>11</xdr:col>
      <xdr:colOff>0</xdr:colOff>
      <xdr:row>93</xdr:row>
      <xdr:rowOff>0</xdr:rowOff>
    </xdr:to>
    <xdr:sp>
      <xdr:nvSpPr>
        <xdr:cNvPr id="24" name="Text 22"/>
        <xdr:cNvSpPr txBox="1">
          <a:spLocks noChangeArrowheads="1"/>
        </xdr:cNvSpPr>
      </xdr:nvSpPr>
      <xdr:spPr>
        <a:xfrm>
          <a:off x="219075" y="24765000"/>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79</xdr:row>
      <xdr:rowOff>0</xdr:rowOff>
    </xdr:from>
    <xdr:to>
      <xdr:col>11</xdr:col>
      <xdr:colOff>0</xdr:colOff>
      <xdr:row>79</xdr:row>
      <xdr:rowOff>0</xdr:rowOff>
    </xdr:to>
    <xdr:sp>
      <xdr:nvSpPr>
        <xdr:cNvPr id="25" name="Text 22"/>
        <xdr:cNvSpPr txBox="1">
          <a:spLocks noChangeArrowheads="1"/>
        </xdr:cNvSpPr>
      </xdr:nvSpPr>
      <xdr:spPr>
        <a:xfrm>
          <a:off x="219075" y="17602200"/>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79</xdr:row>
      <xdr:rowOff>0</xdr:rowOff>
    </xdr:from>
    <xdr:to>
      <xdr:col>11</xdr:col>
      <xdr:colOff>0</xdr:colOff>
      <xdr:row>79</xdr:row>
      <xdr:rowOff>0</xdr:rowOff>
    </xdr:to>
    <xdr:sp>
      <xdr:nvSpPr>
        <xdr:cNvPr id="26" name="Text 22"/>
        <xdr:cNvSpPr txBox="1">
          <a:spLocks noChangeArrowheads="1"/>
        </xdr:cNvSpPr>
      </xdr:nvSpPr>
      <xdr:spPr>
        <a:xfrm>
          <a:off x="219075" y="17602200"/>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79</xdr:row>
      <xdr:rowOff>0</xdr:rowOff>
    </xdr:from>
    <xdr:to>
      <xdr:col>11</xdr:col>
      <xdr:colOff>0</xdr:colOff>
      <xdr:row>79</xdr:row>
      <xdr:rowOff>0</xdr:rowOff>
    </xdr:to>
    <xdr:sp>
      <xdr:nvSpPr>
        <xdr:cNvPr id="27" name="Text 22"/>
        <xdr:cNvSpPr txBox="1">
          <a:spLocks noChangeArrowheads="1"/>
        </xdr:cNvSpPr>
      </xdr:nvSpPr>
      <xdr:spPr>
        <a:xfrm>
          <a:off x="219075" y="17602200"/>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93</xdr:row>
      <xdr:rowOff>0</xdr:rowOff>
    </xdr:from>
    <xdr:to>
      <xdr:col>11</xdr:col>
      <xdr:colOff>0</xdr:colOff>
      <xdr:row>93</xdr:row>
      <xdr:rowOff>0</xdr:rowOff>
    </xdr:to>
    <xdr:sp>
      <xdr:nvSpPr>
        <xdr:cNvPr id="28" name="Text 22"/>
        <xdr:cNvSpPr txBox="1">
          <a:spLocks noChangeArrowheads="1"/>
        </xdr:cNvSpPr>
      </xdr:nvSpPr>
      <xdr:spPr>
        <a:xfrm>
          <a:off x="219075" y="24765000"/>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87</xdr:row>
      <xdr:rowOff>0</xdr:rowOff>
    </xdr:from>
    <xdr:to>
      <xdr:col>11</xdr:col>
      <xdr:colOff>57150</xdr:colOff>
      <xdr:row>87</xdr:row>
      <xdr:rowOff>0</xdr:rowOff>
    </xdr:to>
    <xdr:sp>
      <xdr:nvSpPr>
        <xdr:cNvPr id="29" name="TextBox 108"/>
        <xdr:cNvSpPr txBox="1">
          <a:spLocks noChangeArrowheads="1"/>
        </xdr:cNvSpPr>
      </xdr:nvSpPr>
      <xdr:spPr>
        <a:xfrm>
          <a:off x="485775" y="21402675"/>
          <a:ext cx="5591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MPB, a subsidiary, implemented a special issue of 78,977,000 new ordinary shares of RM0.50 each at an issue price of RM1.00 per share to Bumiputera investors approved by the MITI. A total of 71,899,934 shares were applied for and issued to the approved Bumiputera investors. The issuance of the balance 7,077,066 shares is still pending completion in view of the prevailing market conditions. On 21 July 2004, SC had vide its letter approved a further extension of time to 31 December 2004 to fully complete the special issue. As the prevailing market conditions has remained the same, MPB decided not to seek further extension.</a:t>
          </a:r>
        </a:p>
      </xdr:txBody>
    </xdr:sp>
    <xdr:clientData/>
  </xdr:twoCellAnchor>
  <xdr:twoCellAnchor>
    <xdr:from>
      <xdr:col>2</xdr:col>
      <xdr:colOff>9525</xdr:colOff>
      <xdr:row>141</xdr:row>
      <xdr:rowOff>0</xdr:rowOff>
    </xdr:from>
    <xdr:to>
      <xdr:col>11</xdr:col>
      <xdr:colOff>47625</xdr:colOff>
      <xdr:row>141</xdr:row>
      <xdr:rowOff>0</xdr:rowOff>
    </xdr:to>
    <xdr:sp>
      <xdr:nvSpPr>
        <xdr:cNvPr id="30" name="TextBox 110"/>
        <xdr:cNvSpPr txBox="1">
          <a:spLocks noChangeArrowheads="1"/>
        </xdr:cNvSpPr>
      </xdr:nvSpPr>
      <xdr:spPr>
        <a:xfrm>
          <a:off x="495300" y="37499925"/>
          <a:ext cx="5572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Proceedings have been and will be initiated by PM Securities and PM Equities against various clients and debtors whose accounts are in default or overdue.  As at 17 November 2004, these two subsidiaries have filed claims against various clients and debtors in aggregate sums of RM842.9 million together with interest and costs. As at the same date, counterclaims have been filed against these two subsidiaries claiming amount of RM134.7million  together with interest, cost and other general unspecified damages. The requisite defences have been filed accordingly.</a:t>
          </a:r>
        </a:p>
      </xdr:txBody>
    </xdr:sp>
    <xdr:clientData/>
  </xdr:twoCellAnchor>
  <xdr:twoCellAnchor>
    <xdr:from>
      <xdr:col>1</xdr:col>
      <xdr:colOff>19050</xdr:colOff>
      <xdr:row>127</xdr:row>
      <xdr:rowOff>66675</xdr:rowOff>
    </xdr:from>
    <xdr:to>
      <xdr:col>10</xdr:col>
      <xdr:colOff>723900</xdr:colOff>
      <xdr:row>130</xdr:row>
      <xdr:rowOff>47625</xdr:rowOff>
    </xdr:to>
    <xdr:sp>
      <xdr:nvSpPr>
        <xdr:cNvPr id="31" name="TextBox 111"/>
        <xdr:cNvSpPr txBox="1">
          <a:spLocks noChangeArrowheads="1"/>
        </xdr:cNvSpPr>
      </xdr:nvSpPr>
      <xdr:spPr>
        <a:xfrm>
          <a:off x="228600" y="31842075"/>
          <a:ext cx="5781675" cy="1514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accordance with the scheme of arrangement of Pan Malaysia Holdings Berhad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MUIB and a subsidiary, Loyal Design Sdn Bhd ("LDSB"), have on 27 December 1999 entered into put option agreements with the said creditors whereby MUIB and LDSB granted put options to buy these New Shares at a maximum price of RM1.00 per share. These New Shares were issued on 29 December 1999. Currently, LDSB has outstanding put options on 25,997,943 New Shares. LDSB is in the process of finalising new arrangements on the put option matters with the said creditors.</a:t>
          </a:r>
        </a:p>
      </xdr:txBody>
    </xdr:sp>
    <xdr:clientData/>
  </xdr:twoCellAnchor>
  <xdr:twoCellAnchor>
    <xdr:from>
      <xdr:col>1</xdr:col>
      <xdr:colOff>9525</xdr:colOff>
      <xdr:row>91</xdr:row>
      <xdr:rowOff>0</xdr:rowOff>
    </xdr:from>
    <xdr:to>
      <xdr:col>11</xdr:col>
      <xdr:colOff>0</xdr:colOff>
      <xdr:row>91</xdr:row>
      <xdr:rowOff>0</xdr:rowOff>
    </xdr:to>
    <xdr:sp>
      <xdr:nvSpPr>
        <xdr:cNvPr id="32" name="Text 22"/>
        <xdr:cNvSpPr txBox="1">
          <a:spLocks noChangeArrowheads="1"/>
        </xdr:cNvSpPr>
      </xdr:nvSpPr>
      <xdr:spPr>
        <a:xfrm>
          <a:off x="219075" y="23279100"/>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79</xdr:row>
      <xdr:rowOff>0</xdr:rowOff>
    </xdr:from>
    <xdr:to>
      <xdr:col>11</xdr:col>
      <xdr:colOff>0</xdr:colOff>
      <xdr:row>79</xdr:row>
      <xdr:rowOff>0</xdr:rowOff>
    </xdr:to>
    <xdr:sp>
      <xdr:nvSpPr>
        <xdr:cNvPr id="33" name="Text 22"/>
        <xdr:cNvSpPr txBox="1">
          <a:spLocks noChangeArrowheads="1"/>
        </xdr:cNvSpPr>
      </xdr:nvSpPr>
      <xdr:spPr>
        <a:xfrm>
          <a:off x="219075" y="17602200"/>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63"/>
  <sheetViews>
    <sheetView showGridLines="0" tabSelected="1" workbookViewId="0" topLeftCell="A1">
      <selection activeCell="A1" sqref="A1"/>
    </sheetView>
  </sheetViews>
  <sheetFormatPr defaultColWidth="9.140625" defaultRowHeight="12.75"/>
  <cols>
    <col min="1" max="1" width="3.28125" style="25" customWidth="1"/>
    <col min="2" max="2" width="2.8515625" style="25" customWidth="1"/>
    <col min="3" max="3" width="25.140625" style="25" customWidth="1"/>
    <col min="4" max="4" width="9.421875" style="25" customWidth="1"/>
    <col min="5" max="5" width="7.140625" style="25" customWidth="1"/>
    <col min="6" max="6" width="11.28125" style="25" customWidth="1"/>
    <col min="7" max="7" width="1.8515625" style="25" customWidth="1"/>
    <col min="8" max="8" width="11.8515625" style="27" customWidth="1"/>
    <col min="9" max="9" width="2.28125" style="27" customWidth="1"/>
    <col min="10" max="10" width="11.140625" style="25" customWidth="1"/>
    <col min="11" max="11" width="1.421875" style="25" customWidth="1"/>
    <col min="12" max="12" width="10.8515625" style="25" customWidth="1"/>
    <col min="13" max="13" width="1.421875" style="135" customWidth="1"/>
    <col min="14" max="16384" width="9.140625" style="25" customWidth="1"/>
  </cols>
  <sheetData>
    <row r="1" spans="1:13" ht="15.75">
      <c r="A1" s="24"/>
      <c r="B1" s="24"/>
      <c r="C1" s="24"/>
      <c r="D1" s="24"/>
      <c r="E1" s="24"/>
      <c r="F1" s="24"/>
      <c r="G1" s="24"/>
      <c r="H1" s="24"/>
      <c r="I1" s="24"/>
      <c r="J1" s="24"/>
      <c r="K1" s="24"/>
      <c r="L1" s="24"/>
      <c r="M1" s="134"/>
    </row>
    <row r="2" spans="1:13" ht="15.75">
      <c r="A2" s="24"/>
      <c r="B2" s="24"/>
      <c r="C2" s="24"/>
      <c r="D2" s="24"/>
      <c r="E2" s="24"/>
      <c r="F2" s="24"/>
      <c r="G2" s="24"/>
      <c r="H2" s="24"/>
      <c r="I2" s="24"/>
      <c r="J2" s="24"/>
      <c r="K2" s="24"/>
      <c r="L2" s="191"/>
      <c r="M2" s="134"/>
    </row>
    <row r="3" spans="1:13" ht="15.75">
      <c r="A3" s="24"/>
      <c r="B3" s="24"/>
      <c r="C3" s="24"/>
      <c r="D3" s="24"/>
      <c r="E3" s="24"/>
      <c r="F3" s="24"/>
      <c r="G3" s="24"/>
      <c r="H3" s="24"/>
      <c r="I3" s="24"/>
      <c r="J3" s="24"/>
      <c r="K3" s="24"/>
      <c r="L3" s="24"/>
      <c r="M3" s="134"/>
    </row>
    <row r="4" spans="1:13" ht="15.75">
      <c r="A4" s="203" t="s">
        <v>111</v>
      </c>
      <c r="B4" s="203"/>
      <c r="C4" s="203"/>
      <c r="D4" s="203"/>
      <c r="E4" s="203"/>
      <c r="F4" s="203"/>
      <c r="G4" s="203"/>
      <c r="H4" s="203"/>
      <c r="I4" s="203"/>
      <c r="J4" s="203"/>
      <c r="K4" s="203"/>
      <c r="L4" s="203"/>
      <c r="M4" s="203"/>
    </row>
    <row r="5" spans="1:13" ht="13.5" customHeight="1">
      <c r="A5" s="204" t="s">
        <v>213</v>
      </c>
      <c r="B5" s="204"/>
      <c r="C5" s="204"/>
      <c r="D5" s="204"/>
      <c r="E5" s="204"/>
      <c r="F5" s="204"/>
      <c r="G5" s="204"/>
      <c r="H5" s="204"/>
      <c r="I5" s="204"/>
      <c r="J5" s="204"/>
      <c r="K5" s="204"/>
      <c r="L5" s="204"/>
      <c r="M5" s="204"/>
    </row>
    <row r="6" spans="1:13" ht="13.5" customHeight="1">
      <c r="A6" s="204" t="s">
        <v>214</v>
      </c>
      <c r="B6" s="204"/>
      <c r="C6" s="204"/>
      <c r="D6" s="204"/>
      <c r="E6" s="204"/>
      <c r="F6" s="204"/>
      <c r="G6" s="204"/>
      <c r="H6" s="204"/>
      <c r="I6" s="204"/>
      <c r="J6" s="204"/>
      <c r="K6" s="204"/>
      <c r="L6" s="204"/>
      <c r="M6" s="204"/>
    </row>
    <row r="7" spans="1:13" ht="6.75" customHeight="1">
      <c r="A7" s="205"/>
      <c r="B7" s="205"/>
      <c r="C7" s="205"/>
      <c r="D7" s="205"/>
      <c r="E7" s="205"/>
      <c r="F7" s="205"/>
      <c r="G7" s="205"/>
      <c r="H7" s="205"/>
      <c r="I7" s="205"/>
      <c r="J7" s="205"/>
      <c r="K7" s="205"/>
      <c r="L7" s="205"/>
      <c r="M7" s="205"/>
    </row>
    <row r="8" spans="1:13" ht="15">
      <c r="A8" s="197" t="s">
        <v>108</v>
      </c>
      <c r="B8" s="197"/>
      <c r="C8" s="197"/>
      <c r="D8" s="197"/>
      <c r="E8" s="197"/>
      <c r="F8" s="197"/>
      <c r="G8" s="197"/>
      <c r="H8" s="197"/>
      <c r="I8" s="197"/>
      <c r="J8" s="197"/>
      <c r="K8" s="197"/>
      <c r="L8" s="197"/>
      <c r="M8" s="197"/>
    </row>
    <row r="9" spans="1:13" ht="15">
      <c r="A9" s="197" t="s">
        <v>329</v>
      </c>
      <c r="B9" s="197"/>
      <c r="C9" s="197"/>
      <c r="D9" s="197"/>
      <c r="E9" s="197"/>
      <c r="F9" s="197"/>
      <c r="G9" s="197"/>
      <c r="H9" s="197"/>
      <c r="I9" s="197"/>
      <c r="J9" s="197"/>
      <c r="K9" s="197"/>
      <c r="L9" s="197"/>
      <c r="M9" s="197"/>
    </row>
    <row r="10" spans="1:13" ht="12.75">
      <c r="A10" s="202" t="s">
        <v>226</v>
      </c>
      <c r="B10" s="202"/>
      <c r="C10" s="202"/>
      <c r="D10" s="202"/>
      <c r="E10" s="202"/>
      <c r="F10" s="202"/>
      <c r="G10" s="202"/>
      <c r="H10" s="202"/>
      <c r="I10" s="202"/>
      <c r="J10" s="202"/>
      <c r="K10" s="202"/>
      <c r="L10" s="202"/>
      <c r="M10" s="202"/>
    </row>
    <row r="11" spans="1:12" ht="12.75">
      <c r="A11" s="27"/>
      <c r="B11" s="27"/>
      <c r="C11" s="27"/>
      <c r="D11" s="27"/>
      <c r="E11" s="27"/>
      <c r="F11" s="27"/>
      <c r="G11" s="27"/>
      <c r="J11" s="27"/>
      <c r="K11" s="27"/>
      <c r="L11" s="27"/>
    </row>
    <row r="12" spans="2:13" s="28" customFormat="1" ht="15">
      <c r="B12" s="198" t="s">
        <v>212</v>
      </c>
      <c r="C12" s="198"/>
      <c r="D12" s="198"/>
      <c r="E12" s="198"/>
      <c r="F12" s="198"/>
      <c r="G12" s="198"/>
      <c r="H12" s="198"/>
      <c r="I12" s="198"/>
      <c r="J12" s="198"/>
      <c r="K12" s="198"/>
      <c r="L12" s="198"/>
      <c r="M12" s="136"/>
    </row>
    <row r="13" spans="2:13" ht="13.5" customHeight="1">
      <c r="B13" s="199" t="s">
        <v>330</v>
      </c>
      <c r="C13" s="199"/>
      <c r="D13" s="199"/>
      <c r="E13" s="199"/>
      <c r="F13" s="199"/>
      <c r="G13" s="199"/>
      <c r="H13" s="199"/>
      <c r="I13" s="199"/>
      <c r="J13" s="199"/>
      <c r="K13" s="199"/>
      <c r="L13" s="199"/>
      <c r="M13" s="136"/>
    </row>
    <row r="14" spans="2:13" ht="13.5" customHeight="1">
      <c r="B14" s="29"/>
      <c r="C14" s="29"/>
      <c r="D14" s="29"/>
      <c r="E14" s="29"/>
      <c r="F14" s="29"/>
      <c r="G14" s="29"/>
      <c r="H14" s="29"/>
      <c r="I14" s="29"/>
      <c r="J14" s="29"/>
      <c r="K14" s="29"/>
      <c r="L14" s="29"/>
      <c r="M14" s="136"/>
    </row>
    <row r="15" ht="3.75" customHeight="1"/>
    <row r="16" spans="6:13" s="21" customFormat="1" ht="12.75" customHeight="1">
      <c r="F16" s="201" t="s">
        <v>331</v>
      </c>
      <c r="G16" s="201"/>
      <c r="H16" s="201"/>
      <c r="I16" s="31"/>
      <c r="J16" s="200" t="s">
        <v>332</v>
      </c>
      <c r="K16" s="200"/>
      <c r="L16" s="200"/>
      <c r="M16" s="137"/>
    </row>
    <row r="17" spans="6:13" s="21" customFormat="1" ht="3.75" customHeight="1">
      <c r="F17" s="32"/>
      <c r="G17" s="33"/>
      <c r="H17" s="34"/>
      <c r="I17" s="31"/>
      <c r="J17" s="32"/>
      <c r="K17" s="33"/>
      <c r="L17" s="33"/>
      <c r="M17" s="137"/>
    </row>
    <row r="18" spans="6:12" ht="12.75" customHeight="1">
      <c r="F18" s="35">
        <v>38990</v>
      </c>
      <c r="G18" s="36"/>
      <c r="H18" s="35">
        <v>38625</v>
      </c>
      <c r="I18" s="37"/>
      <c r="J18" s="35">
        <f>+F18</f>
        <v>38990</v>
      </c>
      <c r="K18" s="36"/>
      <c r="L18" s="35">
        <f>+H18</f>
        <v>38625</v>
      </c>
    </row>
    <row r="19" spans="6:12" ht="1.5" customHeight="1">
      <c r="F19" s="30"/>
      <c r="G19" s="36"/>
      <c r="H19" s="30"/>
      <c r="I19" s="37"/>
      <c r="J19" s="30"/>
      <c r="K19" s="36"/>
      <c r="L19" s="30"/>
    </row>
    <row r="20" spans="6:12" ht="12.75">
      <c r="F20" s="30"/>
      <c r="G20" s="36"/>
      <c r="H20" s="5" t="s">
        <v>285</v>
      </c>
      <c r="I20" s="37"/>
      <c r="J20" s="30"/>
      <c r="K20" s="36"/>
      <c r="L20" s="5" t="s">
        <v>285</v>
      </c>
    </row>
    <row r="21" spans="6:12" ht="2.25" customHeight="1">
      <c r="F21" s="30"/>
      <c r="G21" s="36"/>
      <c r="H21" s="30"/>
      <c r="I21" s="37"/>
      <c r="J21" s="30"/>
      <c r="K21" s="36"/>
      <c r="L21" s="30"/>
    </row>
    <row r="22" spans="1:13" s="21" customFormat="1" ht="12" customHeight="1">
      <c r="A22" s="25"/>
      <c r="B22" s="25"/>
      <c r="C22" s="25"/>
      <c r="D22" s="25"/>
      <c r="E22" s="5"/>
      <c r="F22" s="5" t="s">
        <v>125</v>
      </c>
      <c r="G22" s="36"/>
      <c r="H22" s="5" t="s">
        <v>125</v>
      </c>
      <c r="I22" s="37"/>
      <c r="J22" s="5" t="s">
        <v>125</v>
      </c>
      <c r="K22" s="36"/>
      <c r="L22" s="5" t="s">
        <v>125</v>
      </c>
      <c r="M22" s="137"/>
    </row>
    <row r="23" spans="1:13" s="21" customFormat="1" ht="5.25" customHeight="1">
      <c r="A23" s="25"/>
      <c r="B23" s="25"/>
      <c r="C23" s="25"/>
      <c r="D23" s="25"/>
      <c r="E23" s="25"/>
      <c r="F23" s="25"/>
      <c r="G23" s="25"/>
      <c r="H23" s="27"/>
      <c r="I23" s="27"/>
      <c r="J23" s="25"/>
      <c r="K23" s="25"/>
      <c r="L23" s="25"/>
      <c r="M23" s="137"/>
    </row>
    <row r="24" spans="1:13" s="21" customFormat="1" ht="15.75" customHeight="1">
      <c r="A24" s="25"/>
      <c r="B24" s="158" t="s">
        <v>112</v>
      </c>
      <c r="D24" s="25"/>
      <c r="E24" s="25"/>
      <c r="F24" s="15">
        <v>179943</v>
      </c>
      <c r="G24" s="36"/>
      <c r="H24" s="15">
        <v>302432</v>
      </c>
      <c r="I24" s="38"/>
      <c r="J24" s="15">
        <v>571503</v>
      </c>
      <c r="K24" s="36"/>
      <c r="L24" s="15">
        <v>952572</v>
      </c>
      <c r="M24" s="137"/>
    </row>
    <row r="25" spans="1:13" s="21" customFormat="1" ht="4.5" customHeight="1">
      <c r="A25" s="25"/>
      <c r="B25" s="25"/>
      <c r="C25" s="25"/>
      <c r="D25" s="25"/>
      <c r="E25" s="25"/>
      <c r="F25" s="1"/>
      <c r="G25" s="25"/>
      <c r="H25" s="1"/>
      <c r="I25" s="27"/>
      <c r="J25" s="15"/>
      <c r="K25" s="25"/>
      <c r="L25" s="15"/>
      <c r="M25" s="137"/>
    </row>
    <row r="26" spans="1:13" s="21" customFormat="1" ht="12.75">
      <c r="A26" s="25"/>
      <c r="B26" s="158" t="s">
        <v>224</v>
      </c>
      <c r="D26" s="25"/>
      <c r="E26" s="25"/>
      <c r="F26" s="15">
        <v>-165137</v>
      </c>
      <c r="G26" s="36"/>
      <c r="H26" s="15">
        <v>-282678</v>
      </c>
      <c r="I26" s="38"/>
      <c r="J26" s="15">
        <v>-569541</v>
      </c>
      <c r="K26" s="36"/>
      <c r="L26" s="15">
        <v>-925862</v>
      </c>
      <c r="M26" s="137"/>
    </row>
    <row r="27" spans="1:13" s="21" customFormat="1" ht="4.5" customHeight="1">
      <c r="A27" s="25"/>
      <c r="B27" s="25"/>
      <c r="C27" s="25"/>
      <c r="D27" s="25"/>
      <c r="E27" s="25"/>
      <c r="F27" s="1"/>
      <c r="G27" s="25"/>
      <c r="H27" s="1"/>
      <c r="I27" s="27"/>
      <c r="J27" s="15"/>
      <c r="K27" s="25"/>
      <c r="L27" s="15"/>
      <c r="M27" s="137"/>
    </row>
    <row r="28" spans="1:13" s="21" customFormat="1" ht="12.75">
      <c r="A28" s="25"/>
      <c r="B28" s="158" t="s">
        <v>160</v>
      </c>
      <c r="D28" s="25"/>
      <c r="E28" s="25"/>
      <c r="F28" s="15">
        <v>16572</v>
      </c>
      <c r="G28" s="36"/>
      <c r="H28" s="15">
        <v>13721</v>
      </c>
      <c r="I28" s="38"/>
      <c r="J28" s="15">
        <v>39659</v>
      </c>
      <c r="K28" s="36"/>
      <c r="L28" s="15">
        <v>34965</v>
      </c>
      <c r="M28" s="137"/>
    </row>
    <row r="29" spans="1:13" s="21" customFormat="1" ht="4.5" customHeight="1">
      <c r="A29" s="25"/>
      <c r="B29" s="25"/>
      <c r="C29" s="25"/>
      <c r="D29" s="25"/>
      <c r="E29" s="25"/>
      <c r="F29" s="11"/>
      <c r="G29" s="25"/>
      <c r="H29" s="11"/>
      <c r="I29" s="27"/>
      <c r="J29" s="11"/>
      <c r="K29" s="25"/>
      <c r="L29" s="11"/>
      <c r="M29" s="137"/>
    </row>
    <row r="30" spans="1:13" s="21" customFormat="1" ht="4.5" customHeight="1">
      <c r="A30" s="25"/>
      <c r="B30" s="25"/>
      <c r="C30" s="25"/>
      <c r="D30" s="25"/>
      <c r="E30" s="25"/>
      <c r="F30" s="1"/>
      <c r="G30" s="25"/>
      <c r="H30" s="1"/>
      <c r="I30" s="27"/>
      <c r="J30" s="1"/>
      <c r="K30" s="25"/>
      <c r="L30" s="1"/>
      <c r="M30" s="137"/>
    </row>
    <row r="31" spans="1:13" s="21" customFormat="1" ht="12.75">
      <c r="A31" s="25"/>
      <c r="B31" s="158" t="s">
        <v>292</v>
      </c>
      <c r="D31" s="25"/>
      <c r="E31" s="25"/>
      <c r="F31" s="1">
        <f>SUM(F24:F28)</f>
        <v>31378</v>
      </c>
      <c r="G31" s="25"/>
      <c r="H31" s="1">
        <f>SUM(H24:H28)</f>
        <v>33475</v>
      </c>
      <c r="I31" s="27"/>
      <c r="J31" s="1">
        <f>SUM(J24:J28)</f>
        <v>41621</v>
      </c>
      <c r="K31" s="25"/>
      <c r="L31" s="1">
        <f>SUM(L24:L28)</f>
        <v>61675</v>
      </c>
      <c r="M31" s="137"/>
    </row>
    <row r="32" spans="1:13" s="21" customFormat="1" ht="4.5" customHeight="1">
      <c r="A32" s="25"/>
      <c r="B32" s="25"/>
      <c r="C32" s="25"/>
      <c r="D32" s="25"/>
      <c r="E32" s="25"/>
      <c r="F32" s="1"/>
      <c r="G32" s="25"/>
      <c r="H32" s="1"/>
      <c r="I32" s="27"/>
      <c r="J32" s="1"/>
      <c r="K32" s="25"/>
      <c r="L32" s="1"/>
      <c r="M32" s="137"/>
    </row>
    <row r="33" spans="1:13" s="21" customFormat="1" ht="12.75">
      <c r="A33" s="25"/>
      <c r="B33" s="158" t="s">
        <v>272</v>
      </c>
      <c r="D33" s="25"/>
      <c r="E33" s="37"/>
      <c r="F33" s="15">
        <v>8282</v>
      </c>
      <c r="G33" s="36"/>
      <c r="H33" s="15">
        <v>7415</v>
      </c>
      <c r="I33" s="15"/>
      <c r="J33" s="15">
        <v>47636</v>
      </c>
      <c r="K33" s="15" t="e">
        <v>#REF!</v>
      </c>
      <c r="L33" s="15">
        <v>74290</v>
      </c>
      <c r="M33" s="137"/>
    </row>
    <row r="34" spans="1:13" s="21" customFormat="1" ht="4.5" customHeight="1">
      <c r="A34" s="25"/>
      <c r="B34" s="25"/>
      <c r="C34" s="25"/>
      <c r="D34" s="25"/>
      <c r="E34" s="25"/>
      <c r="F34" s="1"/>
      <c r="G34" s="25"/>
      <c r="H34" s="1"/>
      <c r="I34" s="27"/>
      <c r="J34" s="1"/>
      <c r="K34" s="25"/>
      <c r="L34" s="1"/>
      <c r="M34" s="137"/>
    </row>
    <row r="35" spans="1:13" s="21" customFormat="1" ht="12.75">
      <c r="A35" s="25"/>
      <c r="B35" s="158" t="s">
        <v>113</v>
      </c>
      <c r="D35" s="25"/>
      <c r="E35" s="25"/>
      <c r="F35" s="1">
        <v>-32777</v>
      </c>
      <c r="G35" s="25"/>
      <c r="H35" s="1">
        <v>-54947</v>
      </c>
      <c r="I35" s="27"/>
      <c r="J35" s="15">
        <v>-113198</v>
      </c>
      <c r="K35" s="25"/>
      <c r="L35" s="1">
        <v>-175337</v>
      </c>
      <c r="M35" s="137"/>
    </row>
    <row r="36" spans="1:13" s="21" customFormat="1" ht="4.5" customHeight="1">
      <c r="A36" s="25"/>
      <c r="B36" s="25"/>
      <c r="C36" s="25"/>
      <c r="D36" s="25"/>
      <c r="E36" s="25"/>
      <c r="F36" s="1"/>
      <c r="G36" s="25"/>
      <c r="H36" s="1"/>
      <c r="I36" s="27"/>
      <c r="J36" s="1"/>
      <c r="K36" s="25"/>
      <c r="L36" s="1"/>
      <c r="M36" s="137"/>
    </row>
    <row r="37" spans="1:13" s="21" customFormat="1" ht="12.75">
      <c r="A37" s="25"/>
      <c r="B37" s="158" t="s">
        <v>228</v>
      </c>
      <c r="D37" s="25"/>
      <c r="E37" s="37"/>
      <c r="F37" s="15">
        <v>-2833</v>
      </c>
      <c r="G37" s="36"/>
      <c r="H37" s="15">
        <v>-5022</v>
      </c>
      <c r="I37" s="15"/>
      <c r="J37" s="15">
        <v>9084</v>
      </c>
      <c r="K37" s="15" t="e">
        <v>#REF!</v>
      </c>
      <c r="L37" s="15">
        <v>-14440</v>
      </c>
      <c r="M37" s="137"/>
    </row>
    <row r="38" spans="1:13" s="21" customFormat="1" ht="3.75" customHeight="1">
      <c r="A38" s="25"/>
      <c r="B38" s="25"/>
      <c r="D38" s="25"/>
      <c r="E38" s="25"/>
      <c r="F38" s="1"/>
      <c r="G38" s="25"/>
      <c r="H38" s="1"/>
      <c r="I38" s="27"/>
      <c r="J38" s="15"/>
      <c r="K38" s="25"/>
      <c r="L38" s="15"/>
      <c r="M38" s="137"/>
    </row>
    <row r="39" spans="1:13" s="21" customFormat="1" ht="12.75">
      <c r="A39" s="25"/>
      <c r="B39" s="158" t="s">
        <v>249</v>
      </c>
      <c r="C39" s="25"/>
      <c r="D39" s="25"/>
      <c r="E39" s="25"/>
      <c r="F39" s="15">
        <v>0</v>
      </c>
      <c r="G39" s="25"/>
      <c r="H39" s="15">
        <v>18</v>
      </c>
      <c r="I39" s="27"/>
      <c r="J39" s="15">
        <v>0</v>
      </c>
      <c r="K39" s="25"/>
      <c r="L39" s="15">
        <v>-819</v>
      </c>
      <c r="M39" s="137"/>
    </row>
    <row r="40" spans="1:13" s="21" customFormat="1" ht="4.5" customHeight="1">
      <c r="A40" s="25"/>
      <c r="B40" s="25"/>
      <c r="C40" s="25"/>
      <c r="D40" s="25"/>
      <c r="E40" s="25"/>
      <c r="F40" s="11"/>
      <c r="G40" s="25"/>
      <c r="H40" s="11"/>
      <c r="I40" s="27"/>
      <c r="J40" s="11"/>
      <c r="K40" s="25"/>
      <c r="L40" s="11"/>
      <c r="M40" s="137"/>
    </row>
    <row r="41" spans="1:13" s="21" customFormat="1" ht="4.5" customHeight="1">
      <c r="A41" s="25"/>
      <c r="B41" s="25"/>
      <c r="C41" s="25"/>
      <c r="D41" s="25"/>
      <c r="E41" s="25"/>
      <c r="F41" s="1"/>
      <c r="G41" s="25"/>
      <c r="H41" s="1"/>
      <c r="I41" s="27"/>
      <c r="J41" s="1"/>
      <c r="K41" s="25"/>
      <c r="L41" s="1"/>
      <c r="M41" s="137"/>
    </row>
    <row r="42" spans="1:13" s="21" customFormat="1" ht="12.75">
      <c r="A42" s="25"/>
      <c r="B42" s="25" t="s">
        <v>357</v>
      </c>
      <c r="D42" s="25"/>
      <c r="E42" s="25"/>
      <c r="F42" s="1">
        <f>+F31+F33+F35+F37+F39</f>
        <v>4050</v>
      </c>
      <c r="G42" s="1"/>
      <c r="H42" s="1">
        <f>+H31+H33+H35+H37+H39</f>
        <v>-19061</v>
      </c>
      <c r="I42" s="1"/>
      <c r="J42" s="1">
        <f>+J31+J33+J35+J37+J39</f>
        <v>-14857</v>
      </c>
      <c r="K42" s="25"/>
      <c r="L42" s="1">
        <f>+L31+L33+L35+L37+L39</f>
        <v>-54631</v>
      </c>
      <c r="M42" s="137"/>
    </row>
    <row r="43" spans="1:13" s="21" customFormat="1" ht="4.5" customHeight="1">
      <c r="A43" s="25"/>
      <c r="B43" s="25"/>
      <c r="C43" s="25"/>
      <c r="D43" s="25"/>
      <c r="E43" s="25"/>
      <c r="F43" s="1"/>
      <c r="G43" s="25"/>
      <c r="H43" s="1"/>
      <c r="I43" s="27"/>
      <c r="J43" s="1"/>
      <c r="K43" s="25"/>
      <c r="L43" s="1"/>
      <c r="M43" s="137"/>
    </row>
    <row r="44" spans="1:13" s="21" customFormat="1" ht="12.75">
      <c r="A44" s="25"/>
      <c r="B44" s="158" t="s">
        <v>126</v>
      </c>
      <c r="D44" s="25"/>
      <c r="E44" s="25"/>
      <c r="F44" s="41">
        <v>-20039</v>
      </c>
      <c r="G44" s="25"/>
      <c r="H44" s="41">
        <v>-1417</v>
      </c>
      <c r="I44" s="27"/>
      <c r="J44" s="15">
        <v>4408</v>
      </c>
      <c r="K44" s="25"/>
      <c r="L44" s="15">
        <v>-13456</v>
      </c>
      <c r="M44" s="137"/>
    </row>
    <row r="45" spans="1:13" s="21" customFormat="1" ht="4.5" customHeight="1">
      <c r="A45" s="25"/>
      <c r="B45" s="25"/>
      <c r="C45" s="25"/>
      <c r="D45" s="25"/>
      <c r="E45" s="25"/>
      <c r="F45" s="11"/>
      <c r="G45" s="36"/>
      <c r="H45" s="11"/>
      <c r="I45" s="38"/>
      <c r="J45" s="11"/>
      <c r="K45" s="36"/>
      <c r="L45" s="11"/>
      <c r="M45" s="137"/>
    </row>
    <row r="46" spans="1:13" s="21" customFormat="1" ht="4.5" customHeight="1">
      <c r="A46" s="25"/>
      <c r="B46" s="25"/>
      <c r="C46" s="25"/>
      <c r="D46" s="25"/>
      <c r="E46" s="25"/>
      <c r="F46" s="1"/>
      <c r="G46" s="25"/>
      <c r="H46" s="1"/>
      <c r="I46" s="27"/>
      <c r="J46" s="1"/>
      <c r="K46" s="25"/>
      <c r="L46" s="1"/>
      <c r="M46" s="137"/>
    </row>
    <row r="47" spans="1:13" s="21" customFormat="1" ht="12.75">
      <c r="A47" s="25"/>
      <c r="B47" s="25" t="s">
        <v>358</v>
      </c>
      <c r="D47" s="25"/>
      <c r="E47" s="25"/>
      <c r="F47" s="1">
        <f>SUM(F42:F44)</f>
        <v>-15989</v>
      </c>
      <c r="G47" s="25"/>
      <c r="H47" s="1">
        <f>SUM(H42:H44)</f>
        <v>-20478</v>
      </c>
      <c r="I47" s="27"/>
      <c r="J47" s="42">
        <f>SUM(J42:J44)</f>
        <v>-10449</v>
      </c>
      <c r="K47" s="25"/>
      <c r="L47" s="1">
        <f>SUM(L42:L44)</f>
        <v>-68087</v>
      </c>
      <c r="M47" s="137"/>
    </row>
    <row r="48" spans="1:13" s="21" customFormat="1" ht="4.5" customHeight="1" thickBot="1">
      <c r="A48" s="25"/>
      <c r="B48" s="25"/>
      <c r="C48" s="25"/>
      <c r="D48" s="25"/>
      <c r="E48" s="25"/>
      <c r="F48" s="17"/>
      <c r="G48" s="25"/>
      <c r="H48" s="17"/>
      <c r="I48" s="27"/>
      <c r="J48" s="17"/>
      <c r="K48" s="25"/>
      <c r="L48" s="17"/>
      <c r="M48" s="137"/>
    </row>
    <row r="49" spans="1:13" s="21" customFormat="1" ht="4.5" customHeight="1">
      <c r="A49" s="25"/>
      <c r="B49" s="25"/>
      <c r="C49" s="25"/>
      <c r="D49" s="25"/>
      <c r="E49" s="25"/>
      <c r="F49" s="1"/>
      <c r="G49" s="25"/>
      <c r="H49" s="1"/>
      <c r="I49" s="27"/>
      <c r="J49" s="1"/>
      <c r="K49" s="25"/>
      <c r="L49" s="1"/>
      <c r="M49" s="137"/>
    </row>
    <row r="50" spans="1:13" s="21" customFormat="1" ht="4.5" customHeight="1">
      <c r="A50" s="25"/>
      <c r="B50" s="25"/>
      <c r="C50" s="25"/>
      <c r="D50" s="25"/>
      <c r="E50" s="25"/>
      <c r="F50" s="1"/>
      <c r="G50" s="25"/>
      <c r="H50" s="1"/>
      <c r="I50" s="27"/>
      <c r="J50" s="1"/>
      <c r="K50" s="25"/>
      <c r="L50" s="1"/>
      <c r="M50" s="137"/>
    </row>
    <row r="51" spans="1:13" s="21" customFormat="1" ht="12.75">
      <c r="A51" s="25"/>
      <c r="B51" s="158" t="s">
        <v>82</v>
      </c>
      <c r="C51" s="25"/>
      <c r="D51" s="25"/>
      <c r="E51" s="25"/>
      <c r="F51" s="1"/>
      <c r="G51" s="25"/>
      <c r="H51" s="1"/>
      <c r="I51" s="27"/>
      <c r="J51" s="1"/>
      <c r="K51" s="25"/>
      <c r="L51" s="1"/>
      <c r="M51" s="137"/>
    </row>
    <row r="52" spans="1:13" s="21" customFormat="1" ht="2.25" customHeight="1">
      <c r="A52" s="25"/>
      <c r="B52" s="25"/>
      <c r="C52" s="25"/>
      <c r="D52" s="25"/>
      <c r="E52" s="25"/>
      <c r="F52" s="1"/>
      <c r="G52" s="25"/>
      <c r="H52" s="1"/>
      <c r="I52" s="27"/>
      <c r="J52" s="1"/>
      <c r="K52" s="25"/>
      <c r="L52" s="1"/>
      <c r="M52" s="137"/>
    </row>
    <row r="53" spans="1:13" s="21" customFormat="1" ht="12.75">
      <c r="A53" s="25"/>
      <c r="B53" s="158" t="s">
        <v>83</v>
      </c>
      <c r="C53" s="25"/>
      <c r="D53" s="25"/>
      <c r="E53" s="25"/>
      <c r="F53" s="1">
        <v>45611</v>
      </c>
      <c r="G53" s="25"/>
      <c r="H53" s="1">
        <v>-19040</v>
      </c>
      <c r="I53" s="27"/>
      <c r="J53" s="1">
        <v>52602</v>
      </c>
      <c r="K53" s="25"/>
      <c r="L53" s="1">
        <v>-74183</v>
      </c>
      <c r="M53" s="137"/>
    </row>
    <row r="54" spans="1:13" s="21" customFormat="1" ht="12.75">
      <c r="A54" s="25"/>
      <c r="B54" s="158" t="s">
        <v>192</v>
      </c>
      <c r="D54" s="25"/>
      <c r="E54" s="25"/>
      <c r="F54" s="15">
        <v>-61600</v>
      </c>
      <c r="G54" s="25"/>
      <c r="H54" s="15">
        <v>-1438</v>
      </c>
      <c r="I54" s="27"/>
      <c r="J54" s="15">
        <v>-63051</v>
      </c>
      <c r="K54" s="25"/>
      <c r="L54" s="15">
        <v>6096</v>
      </c>
      <c r="M54" s="137"/>
    </row>
    <row r="55" spans="1:13" s="21" customFormat="1" ht="4.5" customHeight="1">
      <c r="A55" s="25"/>
      <c r="B55" s="25"/>
      <c r="C55" s="25"/>
      <c r="D55" s="25"/>
      <c r="E55" s="25"/>
      <c r="F55" s="11"/>
      <c r="G55" s="25"/>
      <c r="H55" s="11"/>
      <c r="I55" s="27"/>
      <c r="J55" s="11"/>
      <c r="K55" s="25"/>
      <c r="L55" s="11"/>
      <c r="M55" s="137"/>
    </row>
    <row r="56" spans="1:13" s="21" customFormat="1" ht="4.5" customHeight="1">
      <c r="A56" s="25"/>
      <c r="B56" s="25"/>
      <c r="C56" s="25"/>
      <c r="D56" s="25"/>
      <c r="E56" s="25"/>
      <c r="F56" s="1"/>
      <c r="G56" s="25"/>
      <c r="H56" s="1"/>
      <c r="I56" s="27"/>
      <c r="J56" s="1"/>
      <c r="K56" s="25"/>
      <c r="L56" s="1"/>
      <c r="M56" s="137"/>
    </row>
    <row r="57" spans="1:14" s="21" customFormat="1" ht="12.75">
      <c r="A57" s="25"/>
      <c r="B57" s="25" t="s">
        <v>358</v>
      </c>
      <c r="C57" s="25"/>
      <c r="D57" s="25"/>
      <c r="E57" s="25"/>
      <c r="F57" s="15">
        <f>SUM(F53:F54)</f>
        <v>-15989</v>
      </c>
      <c r="G57" s="25"/>
      <c r="H57" s="15">
        <f>SUM(H53:H54)</f>
        <v>-20478</v>
      </c>
      <c r="I57" s="27"/>
      <c r="J57" s="15">
        <f>SUM(J53:J54)</f>
        <v>-10449</v>
      </c>
      <c r="K57" s="25"/>
      <c r="L57" s="15">
        <f>SUM(L53:L54)</f>
        <v>-68087</v>
      </c>
      <c r="M57" s="137"/>
      <c r="N57" s="39"/>
    </row>
    <row r="58" spans="1:13" s="21" customFormat="1" ht="4.5" customHeight="1" thickBot="1">
      <c r="A58" s="25"/>
      <c r="B58" s="25"/>
      <c r="C58" s="25"/>
      <c r="D58" s="25"/>
      <c r="E58" s="25"/>
      <c r="F58" s="17"/>
      <c r="G58" s="25"/>
      <c r="H58" s="43"/>
      <c r="I58" s="27"/>
      <c r="J58" s="17"/>
      <c r="K58" s="25"/>
      <c r="L58" s="43"/>
      <c r="M58" s="137"/>
    </row>
    <row r="59" spans="1:13" s="21" customFormat="1" ht="4.5" customHeight="1">
      <c r="A59" s="25"/>
      <c r="B59" s="25"/>
      <c r="C59" s="25"/>
      <c r="D59" s="25"/>
      <c r="E59" s="25"/>
      <c r="F59" s="1"/>
      <c r="G59" s="25"/>
      <c r="H59" s="27"/>
      <c r="I59" s="27"/>
      <c r="J59" s="1"/>
      <c r="K59" s="25"/>
      <c r="L59" s="27"/>
      <c r="M59" s="137"/>
    </row>
    <row r="60" spans="1:13" s="21" customFormat="1" ht="12.75" customHeight="1">
      <c r="A60" s="25"/>
      <c r="B60" s="25" t="s">
        <v>293</v>
      </c>
      <c r="D60" s="25"/>
      <c r="E60" s="25"/>
      <c r="F60" s="1"/>
      <c r="G60" s="25"/>
      <c r="H60" s="27"/>
      <c r="I60" s="27"/>
      <c r="J60" s="1"/>
      <c r="K60" s="25"/>
      <c r="L60" s="27"/>
      <c r="M60" s="137"/>
    </row>
    <row r="61" spans="1:13" s="21" customFormat="1" ht="12.75" customHeight="1">
      <c r="A61" s="25"/>
      <c r="B61" s="158" t="s">
        <v>90</v>
      </c>
      <c r="D61" s="25"/>
      <c r="E61" s="25"/>
      <c r="F61" s="1"/>
      <c r="G61" s="25"/>
      <c r="H61" s="27"/>
      <c r="I61" s="27"/>
      <c r="J61" s="1"/>
      <c r="K61" s="25"/>
      <c r="L61" s="27"/>
      <c r="M61" s="137"/>
    </row>
    <row r="62" spans="1:13" s="21" customFormat="1" ht="7.5" customHeight="1">
      <c r="A62" s="25"/>
      <c r="B62" s="25"/>
      <c r="D62" s="25"/>
      <c r="E62" s="25"/>
      <c r="F62" s="1"/>
      <c r="G62" s="25"/>
      <c r="H62" s="27"/>
      <c r="I62" s="27"/>
      <c r="J62" s="1"/>
      <c r="K62" s="25"/>
      <c r="L62" s="27"/>
      <c r="M62" s="137"/>
    </row>
    <row r="63" spans="3:13" s="21" customFormat="1" ht="12.75" customHeight="1">
      <c r="C63" s="25" t="s">
        <v>194</v>
      </c>
      <c r="F63" s="44">
        <f>F53/1940532*100</f>
        <v>2.3504379211473965</v>
      </c>
      <c r="G63" s="25"/>
      <c r="H63" s="44">
        <f>H53/1940532*100</f>
        <v>-0.9811742346944035</v>
      </c>
      <c r="I63" s="27"/>
      <c r="J63" s="44">
        <f>J53/1940532*100</f>
        <v>2.7106999523841915</v>
      </c>
      <c r="K63" s="25"/>
      <c r="L63" s="44">
        <f>L53/1940532*100</f>
        <v>-3.8228176603117086</v>
      </c>
      <c r="M63" s="137"/>
    </row>
    <row r="64" spans="3:13" s="21" customFormat="1" ht="4.5" customHeight="1">
      <c r="C64" s="25"/>
      <c r="F64" s="1"/>
      <c r="G64" s="25"/>
      <c r="H64" s="27"/>
      <c r="I64" s="27"/>
      <c r="J64" s="1"/>
      <c r="K64" s="25"/>
      <c r="L64" s="27"/>
      <c r="M64" s="137"/>
    </row>
    <row r="65" spans="3:13" s="21" customFormat="1" ht="12.75" customHeight="1">
      <c r="C65" s="25" t="s">
        <v>193</v>
      </c>
      <c r="F65" s="44">
        <f>F53/2827856*100</f>
        <v>1.612918055233364</v>
      </c>
      <c r="G65" s="25"/>
      <c r="H65" s="45" t="s">
        <v>158</v>
      </c>
      <c r="I65" s="27"/>
      <c r="J65" s="44">
        <f>J53/2827856*100</f>
        <v>1.8601371498407273</v>
      </c>
      <c r="K65" s="25"/>
      <c r="L65" s="45" t="s">
        <v>158</v>
      </c>
      <c r="M65" s="137"/>
    </row>
    <row r="66" spans="3:13" s="21" customFormat="1" ht="7.5" customHeight="1">
      <c r="C66" s="25"/>
      <c r="F66" s="47"/>
      <c r="H66" s="48"/>
      <c r="I66" s="48"/>
      <c r="J66" s="47"/>
      <c r="L66" s="48"/>
      <c r="M66" s="137"/>
    </row>
    <row r="67" spans="2:13" s="21" customFormat="1" ht="9" customHeight="1">
      <c r="B67" s="42"/>
      <c r="C67" s="25"/>
      <c r="F67" s="47"/>
      <c r="H67" s="48"/>
      <c r="I67" s="48"/>
      <c r="J67" s="47"/>
      <c r="L67" s="47"/>
      <c r="M67" s="137"/>
    </row>
    <row r="68" spans="2:13" s="21" customFormat="1" ht="9" customHeight="1">
      <c r="B68" s="42"/>
      <c r="C68" s="25"/>
      <c r="F68" s="47"/>
      <c r="H68" s="48"/>
      <c r="I68" s="48"/>
      <c r="J68" s="47"/>
      <c r="L68" s="47"/>
      <c r="M68" s="137"/>
    </row>
    <row r="69" spans="2:13" s="21" customFormat="1" ht="12.75" customHeight="1">
      <c r="B69" s="170" t="s">
        <v>220</v>
      </c>
      <c r="C69" s="25"/>
      <c r="F69" s="47"/>
      <c r="H69" s="48"/>
      <c r="I69" s="48"/>
      <c r="J69" s="47"/>
      <c r="L69" s="47"/>
      <c r="M69" s="137"/>
    </row>
    <row r="70" spans="2:13" s="21" customFormat="1" ht="12.75" customHeight="1">
      <c r="B70" s="170"/>
      <c r="C70" s="25"/>
      <c r="F70" s="47"/>
      <c r="H70" s="48"/>
      <c r="I70" s="48"/>
      <c r="J70" s="47"/>
      <c r="L70" s="47"/>
      <c r="M70" s="137"/>
    </row>
    <row r="71" spans="2:13" s="21" customFormat="1" ht="12.75" customHeight="1">
      <c r="B71" s="170"/>
      <c r="C71" s="25"/>
      <c r="F71" s="47"/>
      <c r="H71" s="48"/>
      <c r="I71" s="48"/>
      <c r="J71" s="47"/>
      <c r="L71" s="47"/>
      <c r="M71" s="137"/>
    </row>
    <row r="72" spans="2:13" s="21" customFormat="1" ht="12.75" customHeight="1">
      <c r="B72" s="170"/>
      <c r="C72" s="25"/>
      <c r="F72" s="47"/>
      <c r="H72" s="48"/>
      <c r="I72" s="48"/>
      <c r="J72" s="47"/>
      <c r="L72" s="47"/>
      <c r="M72" s="137"/>
    </row>
    <row r="73" spans="2:13" s="21" customFormat="1" ht="12.75" customHeight="1">
      <c r="B73" s="42"/>
      <c r="C73" s="25"/>
      <c r="F73" s="47"/>
      <c r="H73" s="48"/>
      <c r="I73" s="48"/>
      <c r="J73" s="47"/>
      <c r="L73" s="47"/>
      <c r="M73" s="137"/>
    </row>
    <row r="74" spans="2:13" s="21" customFormat="1" ht="12.75" customHeight="1">
      <c r="B74" s="42"/>
      <c r="C74" s="25"/>
      <c r="F74" s="47"/>
      <c r="H74" s="48"/>
      <c r="I74" s="48"/>
      <c r="J74" s="47"/>
      <c r="L74" s="47"/>
      <c r="M74" s="137"/>
    </row>
    <row r="75" spans="1:4" s="61" customFormat="1" ht="6" customHeight="1">
      <c r="A75" s="59"/>
      <c r="B75" s="60"/>
      <c r="C75" s="60"/>
      <c r="D75" s="60"/>
    </row>
    <row r="76" spans="2:13" s="21" customFormat="1" ht="12.75" customHeight="1" hidden="1">
      <c r="B76" s="42"/>
      <c r="C76" s="25"/>
      <c r="F76" s="47"/>
      <c r="H76" s="48"/>
      <c r="I76" s="48"/>
      <c r="J76" s="47"/>
      <c r="L76" s="47"/>
      <c r="M76" s="137"/>
    </row>
    <row r="77" spans="2:13" s="21" customFormat="1" ht="12.75" customHeight="1" hidden="1">
      <c r="B77" s="42"/>
      <c r="C77" s="25"/>
      <c r="F77" s="47"/>
      <c r="H77" s="48"/>
      <c r="I77" s="48"/>
      <c r="J77" s="47"/>
      <c r="L77" s="47"/>
      <c r="M77" s="137"/>
    </row>
    <row r="78" spans="2:13" s="21" customFormat="1" ht="12.75" customHeight="1" hidden="1">
      <c r="B78" s="42"/>
      <c r="C78" s="25"/>
      <c r="F78" s="47"/>
      <c r="H78" s="48"/>
      <c r="I78" s="48"/>
      <c r="J78" s="47"/>
      <c r="L78" s="47"/>
      <c r="M78" s="137"/>
    </row>
    <row r="79" spans="2:13" s="21" customFormat="1" ht="12.75" customHeight="1" hidden="1">
      <c r="B79" s="42"/>
      <c r="C79" s="25"/>
      <c r="F79" s="47"/>
      <c r="H79" s="48"/>
      <c r="I79" s="48"/>
      <c r="J79" s="47"/>
      <c r="L79" s="47"/>
      <c r="M79" s="137"/>
    </row>
    <row r="80" spans="2:13" s="21" customFormat="1" ht="12.75" customHeight="1">
      <c r="B80" s="42"/>
      <c r="C80" s="25"/>
      <c r="F80" s="47"/>
      <c r="H80" s="48"/>
      <c r="I80" s="48"/>
      <c r="J80" s="47"/>
      <c r="L80" s="47"/>
      <c r="M80" s="137"/>
    </row>
    <row r="81" spans="2:13" s="21" customFormat="1" ht="12.75" customHeight="1">
      <c r="B81" s="42"/>
      <c r="C81" s="25"/>
      <c r="F81" s="47"/>
      <c r="H81" s="48"/>
      <c r="I81" s="48"/>
      <c r="J81" s="47"/>
      <c r="L81" s="47"/>
      <c r="M81" s="137"/>
    </row>
    <row r="82" spans="2:13" s="21" customFormat="1" ht="12.75" customHeight="1">
      <c r="B82" s="42"/>
      <c r="C82" s="25"/>
      <c r="F82" s="47"/>
      <c r="H82" s="48"/>
      <c r="I82" s="48"/>
      <c r="J82" s="47"/>
      <c r="L82" s="47"/>
      <c r="M82" s="137"/>
    </row>
    <row r="83" spans="2:13" s="21" customFormat="1" ht="9" customHeight="1">
      <c r="B83" s="42"/>
      <c r="C83" s="25"/>
      <c r="F83" s="47"/>
      <c r="H83" s="48"/>
      <c r="I83" s="48"/>
      <c r="J83" s="47"/>
      <c r="L83" s="47"/>
      <c r="M83" s="137"/>
    </row>
    <row r="84" spans="2:13" s="21" customFormat="1" ht="24.75" customHeight="1">
      <c r="B84" s="196" t="s">
        <v>39</v>
      </c>
      <c r="C84" s="196"/>
      <c r="D84" s="196"/>
      <c r="E84" s="196"/>
      <c r="F84" s="196"/>
      <c r="G84" s="196"/>
      <c r="H84" s="196"/>
      <c r="I84" s="196"/>
      <c r="J84" s="196"/>
      <c r="K84" s="196"/>
      <c r="L84" s="196"/>
      <c r="M84" s="137"/>
    </row>
    <row r="85" spans="6:13" s="21" customFormat="1" ht="11.25">
      <c r="F85" s="47"/>
      <c r="H85" s="48"/>
      <c r="I85" s="48"/>
      <c r="J85" s="47"/>
      <c r="M85" s="137"/>
    </row>
    <row r="86" spans="6:13" s="21" customFormat="1" ht="11.25">
      <c r="F86" s="47"/>
      <c r="H86" s="48"/>
      <c r="I86" s="48"/>
      <c r="J86" s="47"/>
      <c r="M86" s="137"/>
    </row>
    <row r="87" spans="6:13" s="21" customFormat="1" ht="11.25">
      <c r="F87" s="47"/>
      <c r="H87" s="48"/>
      <c r="I87" s="48"/>
      <c r="J87" s="47"/>
      <c r="M87" s="137"/>
    </row>
    <row r="88" spans="6:13" s="21" customFormat="1" ht="11.25">
      <c r="F88" s="47"/>
      <c r="H88" s="48"/>
      <c r="I88" s="48"/>
      <c r="J88" s="47"/>
      <c r="M88" s="137"/>
    </row>
    <row r="89" spans="8:13" s="21" customFormat="1" ht="11.25">
      <c r="H89" s="48"/>
      <c r="I89" s="48"/>
      <c r="M89" s="137"/>
    </row>
    <row r="90" spans="8:13" s="21" customFormat="1" ht="11.25">
      <c r="H90" s="48"/>
      <c r="I90" s="48"/>
      <c r="M90" s="137"/>
    </row>
    <row r="91" spans="8:13" s="21" customFormat="1" ht="11.25">
      <c r="H91" s="48"/>
      <c r="I91" s="48"/>
      <c r="M91" s="137"/>
    </row>
    <row r="92" spans="8:13" s="21" customFormat="1" ht="11.25">
      <c r="H92" s="48"/>
      <c r="I92" s="48"/>
      <c r="M92" s="137"/>
    </row>
    <row r="93" spans="8:13" s="21" customFormat="1" ht="11.25">
      <c r="H93" s="48"/>
      <c r="I93" s="48"/>
      <c r="M93" s="137"/>
    </row>
    <row r="94" spans="8:13" s="21" customFormat="1" ht="11.25">
      <c r="H94" s="48"/>
      <c r="I94" s="48"/>
      <c r="M94" s="137"/>
    </row>
    <row r="95" spans="8:13" s="21" customFormat="1" ht="11.25">
      <c r="H95" s="48"/>
      <c r="I95" s="48"/>
      <c r="M95" s="137"/>
    </row>
    <row r="96" spans="8:13" s="21" customFormat="1" ht="11.25">
      <c r="H96" s="48"/>
      <c r="I96" s="48"/>
      <c r="M96" s="137"/>
    </row>
    <row r="97" spans="8:13" s="21" customFormat="1" ht="11.25">
      <c r="H97" s="48"/>
      <c r="I97" s="48"/>
      <c r="M97" s="137"/>
    </row>
    <row r="98" spans="8:13" s="21" customFormat="1" ht="11.25">
      <c r="H98" s="48"/>
      <c r="I98" s="48"/>
      <c r="M98" s="137"/>
    </row>
    <row r="99" spans="8:13" s="21" customFormat="1" ht="11.25">
      <c r="H99" s="48"/>
      <c r="I99" s="48"/>
      <c r="M99" s="137"/>
    </row>
    <row r="100" spans="8:13" s="21" customFormat="1" ht="11.25">
      <c r="H100" s="48"/>
      <c r="I100" s="48"/>
      <c r="M100" s="137"/>
    </row>
    <row r="101" spans="8:13" s="21" customFormat="1" ht="11.25">
      <c r="H101" s="48"/>
      <c r="I101" s="48"/>
      <c r="M101" s="137"/>
    </row>
    <row r="102" spans="8:13" s="21" customFormat="1" ht="11.25">
      <c r="H102" s="48"/>
      <c r="I102" s="48"/>
      <c r="M102" s="137"/>
    </row>
    <row r="103" spans="8:13" s="21" customFormat="1" ht="11.25">
      <c r="H103" s="48"/>
      <c r="I103" s="48"/>
      <c r="M103" s="137"/>
    </row>
    <row r="104" spans="8:13" s="21" customFormat="1" ht="11.25">
      <c r="H104" s="48"/>
      <c r="I104" s="48"/>
      <c r="M104" s="137"/>
    </row>
    <row r="105" spans="8:13" s="21" customFormat="1" ht="11.25">
      <c r="H105" s="48"/>
      <c r="I105" s="48"/>
      <c r="M105" s="137"/>
    </row>
    <row r="106" spans="8:13" s="21" customFormat="1" ht="11.25">
      <c r="H106" s="48"/>
      <c r="I106" s="48"/>
      <c r="M106" s="137"/>
    </row>
    <row r="107" spans="8:13" s="21" customFormat="1" ht="11.25">
      <c r="H107" s="48"/>
      <c r="I107" s="48"/>
      <c r="M107" s="137"/>
    </row>
    <row r="108" spans="8:13" s="21" customFormat="1" ht="11.25">
      <c r="H108" s="48"/>
      <c r="I108" s="48"/>
      <c r="M108" s="137"/>
    </row>
    <row r="109" spans="8:13" s="21" customFormat="1" ht="11.25">
      <c r="H109" s="48"/>
      <c r="I109" s="48"/>
      <c r="M109" s="137"/>
    </row>
    <row r="110" spans="8:13" s="21" customFormat="1" ht="11.25">
      <c r="H110" s="48"/>
      <c r="I110" s="48"/>
      <c r="M110" s="137"/>
    </row>
    <row r="111" spans="8:13" s="21" customFormat="1" ht="11.25">
      <c r="H111" s="48"/>
      <c r="I111" s="48"/>
      <c r="M111" s="137"/>
    </row>
    <row r="112" spans="8:13" s="21" customFormat="1" ht="11.25">
      <c r="H112" s="48"/>
      <c r="I112" s="48"/>
      <c r="M112" s="137"/>
    </row>
    <row r="113" spans="8:13" s="21" customFormat="1" ht="11.25">
      <c r="H113" s="48"/>
      <c r="I113" s="48"/>
      <c r="M113" s="137"/>
    </row>
    <row r="114" spans="8:13" s="21" customFormat="1" ht="11.25">
      <c r="H114" s="48"/>
      <c r="I114" s="48"/>
      <c r="M114" s="137"/>
    </row>
    <row r="115" spans="8:13" s="21" customFormat="1" ht="11.25">
      <c r="H115" s="48"/>
      <c r="I115" s="48"/>
      <c r="M115" s="137"/>
    </row>
    <row r="116" spans="8:13" s="21" customFormat="1" ht="11.25">
      <c r="H116" s="48"/>
      <c r="I116" s="48"/>
      <c r="M116" s="137"/>
    </row>
    <row r="117" spans="8:13" s="21" customFormat="1" ht="11.25">
      <c r="H117" s="48"/>
      <c r="I117" s="48"/>
      <c r="M117" s="137"/>
    </row>
    <row r="118" spans="8:13" s="21" customFormat="1" ht="11.25">
      <c r="H118" s="48"/>
      <c r="I118" s="48"/>
      <c r="M118" s="137"/>
    </row>
    <row r="119" spans="8:13" s="21" customFormat="1" ht="11.25">
      <c r="H119" s="48"/>
      <c r="I119" s="48"/>
      <c r="M119" s="137"/>
    </row>
    <row r="120" spans="8:13" s="21" customFormat="1" ht="11.25">
      <c r="H120" s="48"/>
      <c r="I120" s="48"/>
      <c r="M120" s="137"/>
    </row>
    <row r="121" spans="8:13" s="21" customFormat="1" ht="11.25">
      <c r="H121" s="48"/>
      <c r="I121" s="48"/>
      <c r="M121" s="137"/>
    </row>
    <row r="122" spans="8:13" s="21" customFormat="1" ht="11.25">
      <c r="H122" s="48"/>
      <c r="I122" s="48"/>
      <c r="M122" s="137"/>
    </row>
    <row r="123" spans="8:13" s="21" customFormat="1" ht="11.25">
      <c r="H123" s="48"/>
      <c r="I123" s="48"/>
      <c r="M123" s="137"/>
    </row>
    <row r="124" spans="8:13" s="21" customFormat="1" ht="11.25">
      <c r="H124" s="48"/>
      <c r="I124" s="48"/>
      <c r="M124" s="137"/>
    </row>
    <row r="125" spans="8:13" s="21" customFormat="1" ht="11.25">
      <c r="H125" s="48"/>
      <c r="I125" s="48"/>
      <c r="M125" s="137"/>
    </row>
    <row r="126" spans="8:13" s="21" customFormat="1" ht="11.25">
      <c r="H126" s="48"/>
      <c r="I126" s="48"/>
      <c r="M126" s="137"/>
    </row>
    <row r="127" spans="8:13" s="21" customFormat="1" ht="11.25">
      <c r="H127" s="48"/>
      <c r="I127" s="48"/>
      <c r="M127" s="137"/>
    </row>
    <row r="128" spans="8:13" s="21" customFormat="1" ht="11.25">
      <c r="H128" s="48"/>
      <c r="I128" s="48"/>
      <c r="M128" s="137"/>
    </row>
    <row r="129" spans="8:13" s="21" customFormat="1" ht="11.25">
      <c r="H129" s="48"/>
      <c r="I129" s="48"/>
      <c r="M129" s="137"/>
    </row>
    <row r="130" spans="8:13" s="21" customFormat="1" ht="11.25">
      <c r="H130" s="48"/>
      <c r="I130" s="48"/>
      <c r="M130" s="137"/>
    </row>
    <row r="131" spans="8:13" s="21" customFormat="1" ht="11.25">
      <c r="H131" s="48"/>
      <c r="I131" s="48"/>
      <c r="M131" s="137"/>
    </row>
    <row r="132" spans="8:13" s="21" customFormat="1" ht="11.25">
      <c r="H132" s="48"/>
      <c r="I132" s="48"/>
      <c r="M132" s="137"/>
    </row>
    <row r="133" spans="8:13" s="21" customFormat="1" ht="11.25">
      <c r="H133" s="48"/>
      <c r="I133" s="48"/>
      <c r="M133" s="137"/>
    </row>
    <row r="134" spans="8:13" s="21" customFormat="1" ht="11.25">
      <c r="H134" s="48"/>
      <c r="I134" s="48"/>
      <c r="M134" s="137"/>
    </row>
    <row r="135" spans="8:13" s="21" customFormat="1" ht="11.25">
      <c r="H135" s="48"/>
      <c r="I135" s="48"/>
      <c r="M135" s="137"/>
    </row>
    <row r="136" spans="8:13" s="21" customFormat="1" ht="11.25">
      <c r="H136" s="48"/>
      <c r="I136" s="48"/>
      <c r="M136" s="137"/>
    </row>
    <row r="137" spans="8:13" s="21" customFormat="1" ht="11.25">
      <c r="H137" s="48"/>
      <c r="I137" s="48"/>
      <c r="M137" s="137"/>
    </row>
    <row r="138" spans="8:13" s="21" customFormat="1" ht="11.25">
      <c r="H138" s="48"/>
      <c r="I138" s="48"/>
      <c r="M138" s="137"/>
    </row>
    <row r="139" spans="8:13" s="21" customFormat="1" ht="11.25">
      <c r="H139" s="48"/>
      <c r="I139" s="48"/>
      <c r="M139" s="137"/>
    </row>
    <row r="140" spans="8:13" s="21" customFormat="1" ht="11.25">
      <c r="H140" s="48"/>
      <c r="I140" s="48"/>
      <c r="M140" s="137"/>
    </row>
    <row r="141" spans="8:13" s="21" customFormat="1" ht="11.25">
      <c r="H141" s="48"/>
      <c r="I141" s="48"/>
      <c r="M141" s="137"/>
    </row>
    <row r="142" spans="8:13" s="21" customFormat="1" ht="11.25">
      <c r="H142" s="48"/>
      <c r="I142" s="48"/>
      <c r="M142" s="137"/>
    </row>
    <row r="143" spans="8:13" s="21" customFormat="1" ht="11.25">
      <c r="H143" s="48"/>
      <c r="I143" s="48"/>
      <c r="M143" s="137"/>
    </row>
    <row r="144" spans="8:13" s="21" customFormat="1" ht="11.25">
      <c r="H144" s="48"/>
      <c r="I144" s="48"/>
      <c r="M144" s="137"/>
    </row>
    <row r="145" spans="8:13" s="21" customFormat="1" ht="11.25">
      <c r="H145" s="48"/>
      <c r="I145" s="48"/>
      <c r="M145" s="137"/>
    </row>
    <row r="146" spans="8:13" s="21" customFormat="1" ht="11.25">
      <c r="H146" s="48"/>
      <c r="I146" s="48"/>
      <c r="M146" s="137"/>
    </row>
    <row r="147" spans="8:13" s="21" customFormat="1" ht="11.25">
      <c r="H147" s="48"/>
      <c r="I147" s="48"/>
      <c r="M147" s="137"/>
    </row>
    <row r="148" spans="8:13" s="21" customFormat="1" ht="11.25">
      <c r="H148" s="48"/>
      <c r="I148" s="48"/>
      <c r="M148" s="137"/>
    </row>
    <row r="149" spans="8:13" s="21" customFormat="1" ht="11.25">
      <c r="H149" s="48"/>
      <c r="I149" s="48"/>
      <c r="M149" s="137"/>
    </row>
    <row r="150" spans="8:13" s="21" customFormat="1" ht="11.25">
      <c r="H150" s="48"/>
      <c r="I150" s="48"/>
      <c r="M150" s="137"/>
    </row>
    <row r="151" spans="8:13" s="21" customFormat="1" ht="11.25">
      <c r="H151" s="48"/>
      <c r="I151" s="48"/>
      <c r="M151" s="137"/>
    </row>
    <row r="152" spans="8:13" s="21" customFormat="1" ht="11.25">
      <c r="H152" s="48"/>
      <c r="I152" s="48"/>
      <c r="M152" s="137"/>
    </row>
    <row r="153" spans="8:13" s="21" customFormat="1" ht="11.25">
      <c r="H153" s="48"/>
      <c r="I153" s="48"/>
      <c r="M153" s="137"/>
    </row>
    <row r="154" spans="8:13" s="21" customFormat="1" ht="11.25">
      <c r="H154" s="48"/>
      <c r="I154" s="48"/>
      <c r="M154" s="137"/>
    </row>
    <row r="155" spans="8:13" s="21" customFormat="1" ht="11.25">
      <c r="H155" s="48"/>
      <c r="I155" s="48"/>
      <c r="M155" s="137"/>
    </row>
    <row r="156" spans="8:13" s="21" customFormat="1" ht="11.25">
      <c r="H156" s="48"/>
      <c r="I156" s="48"/>
      <c r="M156" s="137"/>
    </row>
    <row r="157" spans="8:13" s="21" customFormat="1" ht="11.25">
      <c r="H157" s="48"/>
      <c r="I157" s="48"/>
      <c r="M157" s="137"/>
    </row>
    <row r="158" spans="8:13" s="21" customFormat="1" ht="11.25">
      <c r="H158" s="48"/>
      <c r="I158" s="48"/>
      <c r="M158" s="137"/>
    </row>
    <row r="159" spans="8:13" s="21" customFormat="1" ht="11.25">
      <c r="H159" s="48"/>
      <c r="I159" s="48"/>
      <c r="M159" s="137"/>
    </row>
    <row r="160" spans="8:13" s="21" customFormat="1" ht="11.25">
      <c r="H160" s="48"/>
      <c r="I160" s="48"/>
      <c r="M160" s="137"/>
    </row>
    <row r="161" spans="8:13" s="21" customFormat="1" ht="11.25">
      <c r="H161" s="48"/>
      <c r="I161" s="48"/>
      <c r="M161" s="137"/>
    </row>
    <row r="162" spans="8:13" s="21" customFormat="1" ht="11.25">
      <c r="H162" s="48"/>
      <c r="I162" s="48"/>
      <c r="M162" s="137"/>
    </row>
    <row r="163" spans="8:13" s="21" customFormat="1" ht="11.25">
      <c r="H163" s="48"/>
      <c r="I163" s="48"/>
      <c r="M163" s="137"/>
    </row>
  </sheetData>
  <sheetProtection password="DC13" sheet="1" objects="1" scenarios="1"/>
  <mergeCells count="12">
    <mergeCell ref="A4:M4"/>
    <mergeCell ref="A5:M5"/>
    <mergeCell ref="A6:M6"/>
    <mergeCell ref="A7:M7"/>
    <mergeCell ref="B84:L84"/>
    <mergeCell ref="A8:M8"/>
    <mergeCell ref="B12:L12"/>
    <mergeCell ref="B13:L13"/>
    <mergeCell ref="A9:M9"/>
    <mergeCell ref="J16:L16"/>
    <mergeCell ref="F16:H16"/>
    <mergeCell ref="A10:M10"/>
  </mergeCells>
  <printOptions horizontalCentered="1"/>
  <pageMargins left="0.5905511811023623" right="0.31496062992125984" top="0.7874015748031497" bottom="0.5905511811023623" header="0.1968503937007874" footer="0.1968503937007874"/>
  <pageSetup horizontalDpi="600" verticalDpi="600" orientation="portrait" paperSize="9" scale="88" r:id="rId3"/>
  <legacyDrawing r:id="rId2"/>
  <oleObjects>
    <oleObject progId="Paint.Picture" shapeId="3172664" r:id="rId1"/>
  </oleObjects>
</worksheet>
</file>

<file path=xl/worksheets/sheet2.xml><?xml version="1.0" encoding="utf-8"?>
<worksheet xmlns="http://schemas.openxmlformats.org/spreadsheetml/2006/main" xmlns:r="http://schemas.openxmlformats.org/officeDocument/2006/relationships">
  <sheetPr>
    <pageSetUpPr fitToPage="1"/>
  </sheetPr>
  <dimension ref="A1:L558"/>
  <sheetViews>
    <sheetView showGridLines="0" workbookViewId="0" topLeftCell="A1">
      <selection activeCell="A1" sqref="A1"/>
    </sheetView>
  </sheetViews>
  <sheetFormatPr defaultColWidth="9.140625" defaultRowHeight="12.75"/>
  <cols>
    <col min="1" max="1" width="2.7109375" style="25" customWidth="1"/>
    <col min="2" max="2" width="40.28125" style="25" customWidth="1"/>
    <col min="3" max="3" width="5.7109375" style="25" customWidth="1"/>
    <col min="4" max="4" width="17.7109375" style="25" customWidth="1"/>
    <col min="5" max="5" width="13.7109375" style="25" customWidth="1"/>
    <col min="6" max="6" width="2.28125" style="25" customWidth="1"/>
    <col min="7" max="7" width="13.7109375" style="25" customWidth="1"/>
    <col min="8" max="8" width="4.7109375" style="1" customWidth="1"/>
    <col min="9" max="9" width="12.140625" style="25" customWidth="1"/>
    <col min="10" max="16384" width="9.140625" style="25" customWidth="1"/>
  </cols>
  <sheetData>
    <row r="1" spans="2:8" ht="11.25" customHeight="1">
      <c r="B1" s="50"/>
      <c r="C1" s="50"/>
      <c r="D1" s="50"/>
      <c r="E1" s="50"/>
      <c r="F1" s="50"/>
      <c r="G1" s="50"/>
      <c r="H1" s="50"/>
    </row>
    <row r="2" spans="2:8" ht="11.25" customHeight="1">
      <c r="B2" s="50"/>
      <c r="C2" s="50"/>
      <c r="D2" s="50"/>
      <c r="E2" s="50"/>
      <c r="F2" s="50"/>
      <c r="G2" s="50"/>
      <c r="H2" s="50"/>
    </row>
    <row r="3" spans="2:8" ht="11.25" customHeight="1">
      <c r="B3" s="50"/>
      <c r="C3" s="50"/>
      <c r="D3" s="50"/>
      <c r="E3" s="50"/>
      <c r="F3" s="50"/>
      <c r="G3" s="50"/>
      <c r="H3" s="50"/>
    </row>
    <row r="4" spans="2:8" ht="11.25" customHeight="1">
      <c r="B4" s="50"/>
      <c r="C4" s="50"/>
      <c r="D4" s="50"/>
      <c r="E4" s="50"/>
      <c r="F4" s="50"/>
      <c r="G4" s="50"/>
      <c r="H4" s="50"/>
    </row>
    <row r="5" spans="2:8" ht="7.5" customHeight="1">
      <c r="B5" s="50"/>
      <c r="C5" s="50"/>
      <c r="D5" s="50"/>
      <c r="E5" s="50"/>
      <c r="F5" s="50"/>
      <c r="G5" s="50"/>
      <c r="H5" s="50"/>
    </row>
    <row r="6" spans="2:9" ht="15.75">
      <c r="B6" s="206" t="s">
        <v>195</v>
      </c>
      <c r="C6" s="206"/>
      <c r="D6" s="206"/>
      <c r="E6" s="206"/>
      <c r="F6" s="206"/>
      <c r="G6" s="206"/>
      <c r="H6" s="206"/>
      <c r="I6" s="26"/>
    </row>
    <row r="7" spans="2:9" s="19" customFormat="1" ht="12.75">
      <c r="B7" s="207" t="s">
        <v>333</v>
      </c>
      <c r="C7" s="207"/>
      <c r="D7" s="207"/>
      <c r="E7" s="207"/>
      <c r="F7" s="207"/>
      <c r="G7" s="207"/>
      <c r="H7" s="207"/>
      <c r="I7" s="51"/>
    </row>
    <row r="8" ht="6" customHeight="1">
      <c r="G8" s="1"/>
    </row>
    <row r="9" spans="5:8" ht="12.75">
      <c r="E9" s="165" t="s">
        <v>334</v>
      </c>
      <c r="G9" s="35">
        <v>38717</v>
      </c>
      <c r="H9" s="35"/>
    </row>
    <row r="10" spans="5:8" ht="3.75" customHeight="1">
      <c r="E10" s="35"/>
      <c r="H10" s="25"/>
    </row>
    <row r="11" spans="5:8" ht="12.75">
      <c r="E11" s="35"/>
      <c r="G11" s="5" t="s">
        <v>285</v>
      </c>
      <c r="H11" s="5"/>
    </row>
    <row r="12" spans="5:8" ht="3.75" customHeight="1">
      <c r="E12" s="52"/>
      <c r="G12" s="52"/>
      <c r="H12" s="52"/>
    </row>
    <row r="13" spans="5:8" ht="12.75">
      <c r="E13" s="5" t="s">
        <v>125</v>
      </c>
      <c r="G13" s="5" t="s">
        <v>125</v>
      </c>
      <c r="H13" s="5"/>
    </row>
    <row r="14" spans="2:8" ht="12.75">
      <c r="B14" s="60" t="s">
        <v>25</v>
      </c>
      <c r="E14" s="5"/>
      <c r="G14" s="5"/>
      <c r="H14" s="5"/>
    </row>
    <row r="15" spans="2:8" ht="12.75">
      <c r="B15" s="60" t="s">
        <v>26</v>
      </c>
      <c r="E15" s="5"/>
      <c r="G15" s="5"/>
      <c r="H15" s="5"/>
    </row>
    <row r="16" spans="5:8" ht="3.75" customHeight="1">
      <c r="E16" s="52"/>
      <c r="G16" s="5"/>
      <c r="H16" s="5"/>
    </row>
    <row r="17" spans="2:10" ht="12.75">
      <c r="B17" s="25" t="s">
        <v>286</v>
      </c>
      <c r="E17" s="1">
        <v>570422</v>
      </c>
      <c r="G17" s="1">
        <v>562246</v>
      </c>
      <c r="I17" s="53"/>
      <c r="J17" s="53"/>
    </row>
    <row r="18" spans="2:10" ht="12.75">
      <c r="B18" s="25" t="s">
        <v>27</v>
      </c>
      <c r="E18" s="1">
        <v>308259</v>
      </c>
      <c r="G18" s="1">
        <v>376000</v>
      </c>
      <c r="J18" s="53"/>
    </row>
    <row r="19" spans="2:9" ht="12.75">
      <c r="B19" s="25" t="s">
        <v>87</v>
      </c>
      <c r="E19" s="1">
        <v>430902</v>
      </c>
      <c r="G19" s="1">
        <v>428904</v>
      </c>
      <c r="I19" s="53"/>
    </row>
    <row r="20" spans="2:7" ht="12.75">
      <c r="B20" s="25" t="s">
        <v>28</v>
      </c>
      <c r="E20" s="1">
        <v>36149</v>
      </c>
      <c r="G20" s="1">
        <v>36149</v>
      </c>
    </row>
    <row r="21" spans="2:7" ht="12.75">
      <c r="B21" s="25" t="s">
        <v>287</v>
      </c>
      <c r="E21" s="1">
        <v>151429</v>
      </c>
      <c r="G21" s="1">
        <v>37144</v>
      </c>
    </row>
    <row r="22" spans="2:7" ht="12.75">
      <c r="B22" s="25" t="s">
        <v>29</v>
      </c>
      <c r="E22" s="1">
        <v>5897</v>
      </c>
      <c r="G22" s="1">
        <v>6853</v>
      </c>
    </row>
    <row r="23" spans="5:7" ht="3.75" customHeight="1">
      <c r="E23" s="11"/>
      <c r="G23" s="11"/>
    </row>
    <row r="24" spans="5:7" ht="3.75" customHeight="1">
      <c r="E24" s="1"/>
      <c r="G24" s="1"/>
    </row>
    <row r="25" spans="5:7" ht="12.75">
      <c r="E25" s="1">
        <f>SUM(E17:E24)</f>
        <v>1503058</v>
      </c>
      <c r="G25" s="1">
        <f>SUM(G17:G24)</f>
        <v>1447296</v>
      </c>
    </row>
    <row r="26" spans="5:7" ht="3" customHeight="1">
      <c r="E26" s="11"/>
      <c r="G26" s="11"/>
    </row>
    <row r="27" spans="5:7" ht="6" customHeight="1">
      <c r="E27" s="1"/>
      <c r="G27" s="1"/>
    </row>
    <row r="28" spans="2:11" ht="12.75">
      <c r="B28" s="60" t="s">
        <v>117</v>
      </c>
      <c r="E28" s="1"/>
      <c r="G28" s="1"/>
      <c r="H28" s="15"/>
      <c r="K28" s="53"/>
    </row>
    <row r="29" spans="5:8" ht="3.75" customHeight="1">
      <c r="E29" s="15"/>
      <c r="G29" s="15"/>
      <c r="H29" s="15"/>
    </row>
    <row r="30" spans="2:10" ht="12.75">
      <c r="B30" s="25" t="s">
        <v>88</v>
      </c>
      <c r="E30" s="15">
        <v>84836</v>
      </c>
      <c r="G30" s="15">
        <v>85337</v>
      </c>
      <c r="H30" s="15"/>
      <c r="J30" s="53"/>
    </row>
    <row r="31" spans="2:8" ht="12.75">
      <c r="B31" s="25" t="s">
        <v>118</v>
      </c>
      <c r="E31" s="15">
        <v>60016</v>
      </c>
      <c r="G31" s="15">
        <v>78785</v>
      </c>
      <c r="H31" s="15"/>
    </row>
    <row r="32" spans="2:8" ht="12.75">
      <c r="B32" s="25" t="s">
        <v>182</v>
      </c>
      <c r="E32" s="15">
        <v>388652</v>
      </c>
      <c r="G32" s="15">
        <v>416885</v>
      </c>
      <c r="H32" s="15"/>
    </row>
    <row r="33" spans="2:8" ht="12.75">
      <c r="B33" s="25" t="s">
        <v>183</v>
      </c>
      <c r="E33" s="15">
        <v>29773</v>
      </c>
      <c r="G33" s="15">
        <v>25726</v>
      </c>
      <c r="H33" s="15"/>
    </row>
    <row r="34" spans="2:8" ht="12.75">
      <c r="B34" s="25" t="s">
        <v>87</v>
      </c>
      <c r="E34" s="15">
        <v>28216</v>
      </c>
      <c r="G34" s="15">
        <v>31340</v>
      </c>
      <c r="H34" s="15"/>
    </row>
    <row r="35" spans="2:8" ht="12.75">
      <c r="B35" s="25" t="s">
        <v>119</v>
      </c>
      <c r="E35" s="15">
        <v>8538</v>
      </c>
      <c r="G35" s="15">
        <v>25321</v>
      </c>
      <c r="H35" s="15"/>
    </row>
    <row r="36" spans="2:8" ht="12.75">
      <c r="B36" s="25" t="s">
        <v>120</v>
      </c>
      <c r="E36" s="15">
        <v>632211</v>
      </c>
      <c r="G36" s="15">
        <v>704937</v>
      </c>
      <c r="H36" s="15"/>
    </row>
    <row r="37" spans="5:8" ht="3.75" customHeight="1">
      <c r="E37" s="11"/>
      <c r="G37" s="11"/>
      <c r="H37" s="15"/>
    </row>
    <row r="38" spans="5:8" ht="3.75" customHeight="1">
      <c r="E38" s="8"/>
      <c r="G38" s="8"/>
      <c r="H38" s="15"/>
    </row>
    <row r="39" spans="5:9" ht="12.75">
      <c r="E39" s="15">
        <f>SUM(E30:E37)</f>
        <v>1232242</v>
      </c>
      <c r="F39" s="36"/>
      <c r="G39" s="15">
        <f>SUM(G30:G36)</f>
        <v>1368331</v>
      </c>
      <c r="H39" s="15"/>
      <c r="I39" s="53"/>
    </row>
    <row r="40" spans="2:9" ht="12.75">
      <c r="B40" s="53" t="s">
        <v>288</v>
      </c>
      <c r="E40" s="15">
        <v>508948</v>
      </c>
      <c r="G40" s="15">
        <v>1428123</v>
      </c>
      <c r="H40" s="15"/>
      <c r="I40" s="53"/>
    </row>
    <row r="41" spans="2:9" ht="3.75" customHeight="1">
      <c r="B41" s="53"/>
      <c r="E41" s="11"/>
      <c r="G41" s="11"/>
      <c r="H41" s="15"/>
      <c r="I41" s="53"/>
    </row>
    <row r="42" spans="2:9" ht="1.5" customHeight="1">
      <c r="B42" s="53"/>
      <c r="E42" s="15"/>
      <c r="G42" s="15"/>
      <c r="H42" s="15"/>
      <c r="I42" s="53"/>
    </row>
    <row r="43" spans="5:9" ht="12.75">
      <c r="E43" s="15">
        <f>SUM(E39:E40)</f>
        <v>1741190</v>
      </c>
      <c r="G43" s="15">
        <f>SUM(G39:G40)</f>
        <v>2796454</v>
      </c>
      <c r="H43" s="15"/>
      <c r="I43" s="53"/>
    </row>
    <row r="44" spans="5:9" ht="1.5" customHeight="1">
      <c r="E44" s="11"/>
      <c r="G44" s="11"/>
      <c r="H44" s="15"/>
      <c r="I44" s="53"/>
    </row>
    <row r="45" spans="5:9" ht="3.75" customHeight="1">
      <c r="E45" s="15"/>
      <c r="G45" s="15"/>
      <c r="H45" s="15"/>
      <c r="I45" s="53"/>
    </row>
    <row r="46" spans="2:9" ht="12.75">
      <c r="B46" s="60" t="s">
        <v>30</v>
      </c>
      <c r="E46" s="15">
        <f>E43+E25</f>
        <v>3244248</v>
      </c>
      <c r="G46" s="15">
        <f>G25+G43</f>
        <v>4243750</v>
      </c>
      <c r="H46" s="15"/>
      <c r="I46" s="53"/>
    </row>
    <row r="47" spans="5:9" ht="2.25" customHeight="1" thickBot="1">
      <c r="E47" s="17"/>
      <c r="G47" s="17"/>
      <c r="H47" s="15"/>
      <c r="I47" s="53"/>
    </row>
    <row r="48" spans="2:9" ht="4.5" customHeight="1">
      <c r="B48" s="53"/>
      <c r="E48" s="15"/>
      <c r="F48" s="36"/>
      <c r="G48" s="15"/>
      <c r="H48" s="15"/>
      <c r="I48" s="53"/>
    </row>
    <row r="49" spans="5:8" ht="3.75" customHeight="1">
      <c r="E49" s="1"/>
      <c r="G49" s="1"/>
      <c r="H49" s="15"/>
    </row>
    <row r="50" spans="5:8" ht="7.5" customHeight="1">
      <c r="E50" s="1"/>
      <c r="G50" s="1"/>
      <c r="H50" s="15"/>
    </row>
    <row r="51" spans="2:8" ht="12.75">
      <c r="B51" s="60" t="s">
        <v>31</v>
      </c>
      <c r="E51" s="1"/>
      <c r="G51" s="1"/>
      <c r="H51" s="15"/>
    </row>
    <row r="52" spans="2:8" ht="12.75">
      <c r="B52" s="60" t="s">
        <v>273</v>
      </c>
      <c r="E52" s="1"/>
      <c r="G52" s="1"/>
      <c r="H52" s="15"/>
    </row>
    <row r="53" spans="2:8" ht="2.25" customHeight="1">
      <c r="B53" s="60"/>
      <c r="E53" s="1"/>
      <c r="G53" s="1"/>
      <c r="H53" s="15"/>
    </row>
    <row r="54" spans="2:7" ht="12.75">
      <c r="B54" s="25" t="s">
        <v>32</v>
      </c>
      <c r="E54" s="1">
        <v>1940532</v>
      </c>
      <c r="G54" s="1">
        <v>1940532</v>
      </c>
    </row>
    <row r="55" spans="2:8" ht="12.75">
      <c r="B55" s="25" t="s">
        <v>33</v>
      </c>
      <c r="E55" s="1">
        <v>736479</v>
      </c>
      <c r="G55" s="1">
        <v>736479</v>
      </c>
      <c r="H55" s="15"/>
    </row>
    <row r="56" spans="2:8" ht="12.75">
      <c r="B56" s="25" t="s">
        <v>289</v>
      </c>
      <c r="E56" s="1">
        <v>-1655534</v>
      </c>
      <c r="G56" s="1">
        <v>-1809624</v>
      </c>
      <c r="H56" s="15"/>
    </row>
    <row r="57" spans="5:8" ht="3.75" customHeight="1">
      <c r="E57" s="15"/>
      <c r="G57" s="15"/>
      <c r="H57" s="15"/>
    </row>
    <row r="58" spans="5:8" ht="3.75" customHeight="1">
      <c r="E58" s="8"/>
      <c r="G58" s="8"/>
      <c r="H58" s="15"/>
    </row>
    <row r="59" spans="5:9" ht="12.75">
      <c r="E59" s="15">
        <f>SUM(E54:E56)</f>
        <v>1021477</v>
      </c>
      <c r="G59" s="15">
        <f>SUM(G54:G56)</f>
        <v>867387</v>
      </c>
      <c r="H59" s="15"/>
      <c r="I59" s="53"/>
    </row>
    <row r="60" spans="5:8" ht="3.75" customHeight="1">
      <c r="E60" s="15"/>
      <c r="G60" s="15"/>
      <c r="H60" s="15"/>
    </row>
    <row r="61" spans="2:8" ht="12.75">
      <c r="B61" s="60" t="s">
        <v>123</v>
      </c>
      <c r="E61" s="1">
        <v>352894</v>
      </c>
      <c r="G61" s="1">
        <v>444622</v>
      </c>
      <c r="H61" s="15"/>
    </row>
    <row r="62" spans="5:8" ht="3.75" customHeight="1">
      <c r="E62" s="11"/>
      <c r="G62" s="11"/>
      <c r="H62" s="15"/>
    </row>
    <row r="63" spans="5:8" ht="3.75" customHeight="1">
      <c r="E63" s="15"/>
      <c r="G63" s="15"/>
      <c r="H63" s="15"/>
    </row>
    <row r="64" spans="2:8" ht="12.75">
      <c r="B64" s="60" t="s">
        <v>274</v>
      </c>
      <c r="E64" s="1">
        <f>SUM(E59:E61)</f>
        <v>1374371</v>
      </c>
      <c r="G64" s="1">
        <f>SUM(G59:G61)</f>
        <v>1312009</v>
      </c>
      <c r="H64" s="15"/>
    </row>
    <row r="65" spans="5:8" ht="2.25" customHeight="1">
      <c r="E65" s="11"/>
      <c r="G65" s="11"/>
      <c r="H65" s="15"/>
    </row>
    <row r="66" spans="5:8" ht="3.75" customHeight="1">
      <c r="E66" s="1"/>
      <c r="G66" s="1"/>
      <c r="H66" s="15"/>
    </row>
    <row r="67" spans="2:8" ht="12.75">
      <c r="B67" s="60" t="s">
        <v>196</v>
      </c>
      <c r="E67" s="1">
        <v>28122</v>
      </c>
      <c r="G67" s="1">
        <v>26706</v>
      </c>
      <c r="H67" s="15"/>
    </row>
    <row r="68" spans="5:8" ht="3.75" customHeight="1">
      <c r="E68" s="1"/>
      <c r="G68" s="1"/>
      <c r="H68" s="15"/>
    </row>
    <row r="69" spans="2:10" ht="12.75">
      <c r="B69" s="60" t="s">
        <v>34</v>
      </c>
      <c r="E69" s="15">
        <v>453111</v>
      </c>
      <c r="F69" s="36"/>
      <c r="G69" s="15">
        <v>236850</v>
      </c>
      <c r="H69" s="15"/>
      <c r="J69" s="53"/>
    </row>
    <row r="70" spans="5:8" ht="3.75" customHeight="1">
      <c r="E70" s="15"/>
      <c r="F70" s="36"/>
      <c r="G70" s="15"/>
      <c r="H70" s="15"/>
    </row>
    <row r="71" spans="2:8" ht="12.75" customHeight="1">
      <c r="B71" s="60" t="s">
        <v>121</v>
      </c>
      <c r="E71" s="15"/>
      <c r="G71" s="15"/>
      <c r="H71" s="15"/>
    </row>
    <row r="72" spans="5:8" ht="4.5" customHeight="1">
      <c r="E72" s="15"/>
      <c r="G72" s="15"/>
      <c r="H72" s="15"/>
    </row>
    <row r="73" spans="2:8" ht="12.75">
      <c r="B73" s="25" t="s">
        <v>184</v>
      </c>
      <c r="E73" s="15">
        <v>193955</v>
      </c>
      <c r="G73" s="15">
        <f>220463</f>
        <v>220463</v>
      </c>
      <c r="H73" s="15"/>
    </row>
    <row r="74" spans="2:8" ht="12.75">
      <c r="B74" s="25" t="s">
        <v>103</v>
      </c>
      <c r="E74" s="15">
        <v>58503</v>
      </c>
      <c r="G74" s="15">
        <v>55582</v>
      </c>
      <c r="H74" s="15"/>
    </row>
    <row r="75" spans="2:8" ht="12.75">
      <c r="B75" s="25" t="s">
        <v>317</v>
      </c>
      <c r="E75" s="15">
        <v>1097286</v>
      </c>
      <c r="G75" s="15">
        <v>2358425</v>
      </c>
      <c r="H75" s="15"/>
    </row>
    <row r="76" spans="2:8" ht="12.75">
      <c r="B76" s="25" t="s">
        <v>86</v>
      </c>
      <c r="E76" s="15">
        <v>38900</v>
      </c>
      <c r="G76" s="15">
        <v>33715</v>
      </c>
      <c r="H76" s="15"/>
    </row>
    <row r="77" spans="5:8" ht="3.75" customHeight="1">
      <c r="E77" s="11"/>
      <c r="G77" s="11"/>
      <c r="H77" s="15"/>
    </row>
    <row r="78" spans="5:8" ht="2.25" customHeight="1">
      <c r="E78" s="15"/>
      <c r="G78" s="15"/>
      <c r="H78" s="15"/>
    </row>
    <row r="79" spans="5:8" ht="12.75">
      <c r="E79" s="15">
        <f>SUM(E73:E76)</f>
        <v>1388644</v>
      </c>
      <c r="G79" s="15">
        <f>SUM(G73:G76)</f>
        <v>2668185</v>
      </c>
      <c r="H79" s="15"/>
    </row>
    <row r="80" spans="5:8" ht="3" customHeight="1">
      <c r="E80" s="11"/>
      <c r="G80" s="11"/>
      <c r="H80" s="15"/>
    </row>
    <row r="81" spans="5:8" ht="0.75" customHeight="1" hidden="1">
      <c r="E81" s="1"/>
      <c r="G81" s="1"/>
      <c r="H81" s="15"/>
    </row>
    <row r="82" spans="5:8" ht="3" customHeight="1">
      <c r="E82" s="1"/>
      <c r="G82" s="1"/>
      <c r="H82" s="15"/>
    </row>
    <row r="83" spans="2:8" ht="12.75">
      <c r="B83" s="60" t="s">
        <v>275</v>
      </c>
      <c r="E83" s="1">
        <f>E67+E69+E79</f>
        <v>1869877</v>
      </c>
      <c r="G83" s="1">
        <f>G67+G69+G79</f>
        <v>2931741</v>
      </c>
      <c r="H83" s="15"/>
    </row>
    <row r="84" spans="5:8" ht="2.25" customHeight="1">
      <c r="E84" s="11"/>
      <c r="G84" s="11"/>
      <c r="H84" s="15"/>
    </row>
    <row r="85" spans="5:8" ht="2.25" customHeight="1">
      <c r="E85" s="1"/>
      <c r="G85" s="1"/>
      <c r="H85" s="15"/>
    </row>
    <row r="86" spans="2:11" ht="13.5" thickBot="1">
      <c r="B86" s="60" t="s">
        <v>276</v>
      </c>
      <c r="E86" s="17">
        <f>E64+E83</f>
        <v>3244248</v>
      </c>
      <c r="G86" s="17">
        <f>G64+G83</f>
        <v>4243750</v>
      </c>
      <c r="H86" s="15"/>
      <c r="J86" s="53">
        <f>E46-E86</f>
        <v>0</v>
      </c>
      <c r="K86" s="53">
        <f>G46-G86</f>
        <v>0</v>
      </c>
    </row>
    <row r="87" spans="5:8" ht="18.75" customHeight="1">
      <c r="E87" s="1"/>
      <c r="G87" s="1"/>
      <c r="H87" s="15"/>
    </row>
    <row r="88" spans="2:8" ht="12.75">
      <c r="B88" s="25" t="s">
        <v>89</v>
      </c>
      <c r="E88" s="1"/>
      <c r="G88" s="1"/>
      <c r="H88" s="15"/>
    </row>
    <row r="89" spans="2:8" ht="12.75">
      <c r="B89" s="25" t="s">
        <v>277</v>
      </c>
      <c r="E89" s="57">
        <f>(E59)/1940532</f>
        <v>0.5263901857841046</v>
      </c>
      <c r="G89" s="57">
        <f>(G59)/1940532</f>
        <v>0.4469841260025601</v>
      </c>
      <c r="H89" s="57"/>
    </row>
    <row r="90" spans="5:8" ht="3.75" customHeight="1">
      <c r="E90" s="58"/>
      <c r="F90" s="36"/>
      <c r="G90" s="36"/>
      <c r="H90" s="58"/>
    </row>
    <row r="91" spans="2:8" s="21" customFormat="1" ht="3.75" customHeight="1">
      <c r="B91" s="19"/>
      <c r="C91" s="19"/>
      <c r="D91" s="19"/>
      <c r="E91" s="20"/>
      <c r="F91" s="19"/>
      <c r="G91" s="19"/>
      <c r="H91" s="20"/>
    </row>
    <row r="92" spans="2:8" s="21" customFormat="1" ht="9.75" customHeight="1">
      <c r="B92" s="209"/>
      <c r="C92" s="209"/>
      <c r="D92" s="209"/>
      <c r="E92" s="209"/>
      <c r="F92" s="209"/>
      <c r="G92" s="209"/>
      <c r="H92" s="209"/>
    </row>
    <row r="93" s="1" customFormat="1" ht="5.25" customHeight="1"/>
    <row r="94" spans="1:7" s="1" customFormat="1" ht="27.75" customHeight="1">
      <c r="A94" s="178"/>
      <c r="B94" s="210"/>
      <c r="C94" s="210"/>
      <c r="D94" s="210"/>
      <c r="E94" s="210"/>
      <c r="F94" s="210"/>
      <c r="G94" s="210"/>
    </row>
    <row r="95" spans="5:12" s="21" customFormat="1" ht="5.25" customHeight="1">
      <c r="E95" s="39"/>
      <c r="F95" s="39"/>
      <c r="G95" s="39"/>
      <c r="H95" s="22"/>
      <c r="I95" s="22"/>
      <c r="J95" s="22"/>
      <c r="K95" s="22"/>
      <c r="L95" s="22"/>
    </row>
    <row r="96" spans="2:12" s="21" customFormat="1" ht="27.75" customHeight="1">
      <c r="B96" s="208" t="s">
        <v>260</v>
      </c>
      <c r="C96" s="208"/>
      <c r="D96" s="208"/>
      <c r="E96" s="208"/>
      <c r="F96" s="208"/>
      <c r="G96" s="208"/>
      <c r="H96" s="208"/>
      <c r="I96" s="22"/>
      <c r="J96" s="22"/>
      <c r="K96" s="22"/>
      <c r="L96" s="22"/>
    </row>
    <row r="97" spans="5:12" s="21" customFormat="1" ht="12.75" customHeight="1">
      <c r="E97" s="39"/>
      <c r="F97" s="39"/>
      <c r="G97" s="39"/>
      <c r="H97" s="22"/>
      <c r="I97" s="22"/>
      <c r="J97" s="22"/>
      <c r="K97" s="22"/>
      <c r="L97" s="22"/>
    </row>
    <row r="98" spans="2:12" s="21" customFormat="1" ht="24.75" customHeight="1">
      <c r="B98" s="196" t="s">
        <v>38</v>
      </c>
      <c r="C98" s="196"/>
      <c r="D98" s="196"/>
      <c r="E98" s="196"/>
      <c r="F98" s="196"/>
      <c r="G98" s="196"/>
      <c r="H98" s="48"/>
      <c r="I98" s="48"/>
      <c r="J98" s="47"/>
      <c r="L98" s="47"/>
    </row>
    <row r="99" spans="2:8" s="21" customFormat="1" ht="12.75">
      <c r="B99" s="25"/>
      <c r="C99" s="25"/>
      <c r="D99" s="25"/>
      <c r="E99" s="25"/>
      <c r="F99" s="25"/>
      <c r="G99" s="25"/>
      <c r="H99" s="1"/>
    </row>
    <row r="100" spans="2:8" s="21" customFormat="1" ht="12.75">
      <c r="B100" s="25"/>
      <c r="C100" s="25"/>
      <c r="D100" s="25"/>
      <c r="E100" s="25"/>
      <c r="F100" s="25"/>
      <c r="G100" s="25"/>
      <c r="H100" s="1"/>
    </row>
    <row r="101" spans="2:8" s="21" customFormat="1" ht="12.75">
      <c r="B101" s="25"/>
      <c r="C101" s="25"/>
      <c r="D101" s="25"/>
      <c r="E101" s="25"/>
      <c r="F101" s="25"/>
      <c r="G101" s="25"/>
      <c r="H101" s="1"/>
    </row>
    <row r="102" spans="2:8" s="21" customFormat="1" ht="12.75">
      <c r="B102" s="25"/>
      <c r="C102" s="25"/>
      <c r="D102" s="25"/>
      <c r="E102" s="25"/>
      <c r="F102" s="25"/>
      <c r="G102" s="25"/>
      <c r="H102" s="1"/>
    </row>
    <row r="103" spans="2:8" s="21" customFormat="1" ht="12.75">
      <c r="B103" s="25"/>
      <c r="C103" s="25"/>
      <c r="D103" s="25"/>
      <c r="E103" s="25"/>
      <c r="F103" s="25"/>
      <c r="G103" s="25"/>
      <c r="H103" s="1"/>
    </row>
    <row r="104" spans="2:8" s="21" customFormat="1" ht="12.75">
      <c r="B104" s="25"/>
      <c r="C104" s="25"/>
      <c r="D104" s="25"/>
      <c r="E104" s="25"/>
      <c r="F104" s="25"/>
      <c r="G104" s="25"/>
      <c r="H104" s="1"/>
    </row>
    <row r="105" spans="2:8" s="21" customFormat="1" ht="12.75">
      <c r="B105" s="25"/>
      <c r="C105" s="25"/>
      <c r="D105" s="25"/>
      <c r="E105" s="25"/>
      <c r="F105" s="25"/>
      <c r="G105" s="25"/>
      <c r="H105" s="1"/>
    </row>
    <row r="106" spans="2:8" s="21" customFormat="1" ht="12.75">
      <c r="B106" s="25"/>
      <c r="C106" s="25"/>
      <c r="D106" s="25"/>
      <c r="E106" s="25"/>
      <c r="F106" s="25"/>
      <c r="G106" s="25"/>
      <c r="H106" s="1"/>
    </row>
    <row r="107" spans="2:8" s="21" customFormat="1" ht="12.75">
      <c r="B107" s="25"/>
      <c r="C107" s="25"/>
      <c r="D107" s="25"/>
      <c r="E107" s="25"/>
      <c r="F107" s="25"/>
      <c r="G107" s="25"/>
      <c r="H107" s="1"/>
    </row>
    <row r="108" spans="2:8" s="21" customFormat="1" ht="12.75">
      <c r="B108" s="25"/>
      <c r="C108" s="25"/>
      <c r="D108" s="25"/>
      <c r="E108" s="25"/>
      <c r="F108" s="25"/>
      <c r="G108" s="25"/>
      <c r="H108" s="1"/>
    </row>
    <row r="109" s="21" customFormat="1" ht="11.25">
      <c r="H109" s="47"/>
    </row>
    <row r="110" s="21" customFormat="1" ht="11.25">
      <c r="H110" s="47"/>
    </row>
    <row r="111" s="21" customFormat="1" ht="11.25">
      <c r="H111" s="47"/>
    </row>
    <row r="112" s="21" customFormat="1" ht="11.25">
      <c r="H112" s="47"/>
    </row>
    <row r="113" s="21" customFormat="1" ht="11.25">
      <c r="H113" s="47"/>
    </row>
    <row r="114" s="21" customFormat="1" ht="11.25">
      <c r="H114" s="47"/>
    </row>
    <row r="115" s="21" customFormat="1" ht="11.25">
      <c r="H115" s="47"/>
    </row>
    <row r="116" s="21" customFormat="1" ht="11.25">
      <c r="H116" s="47"/>
    </row>
    <row r="117" s="21" customFormat="1" ht="11.25">
      <c r="H117" s="47"/>
    </row>
    <row r="118" s="21" customFormat="1" ht="11.25">
      <c r="H118" s="47"/>
    </row>
    <row r="119" s="21" customFormat="1" ht="11.25">
      <c r="H119" s="47"/>
    </row>
    <row r="120" s="21" customFormat="1" ht="11.25">
      <c r="H120" s="47"/>
    </row>
    <row r="121" s="21" customFormat="1" ht="11.25">
      <c r="H121" s="47"/>
    </row>
    <row r="122" s="21" customFormat="1" ht="11.25">
      <c r="H122" s="47"/>
    </row>
    <row r="123" s="21" customFormat="1" ht="11.25">
      <c r="H123" s="47"/>
    </row>
    <row r="124" s="21" customFormat="1" ht="11.25">
      <c r="H124" s="47"/>
    </row>
    <row r="125" s="21" customFormat="1" ht="11.25">
      <c r="H125" s="47"/>
    </row>
    <row r="126" s="21" customFormat="1" ht="11.25">
      <c r="H126" s="47"/>
    </row>
    <row r="127" s="21" customFormat="1" ht="11.25">
      <c r="H127" s="47"/>
    </row>
    <row r="128" s="21" customFormat="1" ht="11.25">
      <c r="H128" s="47"/>
    </row>
    <row r="129" s="21" customFormat="1" ht="11.25">
      <c r="H129" s="47"/>
    </row>
    <row r="130" s="21" customFormat="1" ht="11.25">
      <c r="H130" s="47"/>
    </row>
    <row r="131" s="21" customFormat="1" ht="11.25">
      <c r="H131" s="47"/>
    </row>
    <row r="132" s="21" customFormat="1" ht="11.25">
      <c r="H132" s="47"/>
    </row>
    <row r="133" s="21" customFormat="1" ht="11.25">
      <c r="H133" s="47"/>
    </row>
    <row r="134" s="21" customFormat="1" ht="11.25">
      <c r="H134" s="47"/>
    </row>
    <row r="135" s="21" customFormat="1" ht="11.25">
      <c r="H135" s="47"/>
    </row>
    <row r="136" s="21" customFormat="1" ht="11.25">
      <c r="H136" s="47"/>
    </row>
    <row r="137" s="21" customFormat="1" ht="11.25">
      <c r="H137" s="47"/>
    </row>
    <row r="138" s="21" customFormat="1" ht="11.25">
      <c r="H138" s="47"/>
    </row>
    <row r="139" s="21" customFormat="1" ht="11.25">
      <c r="H139" s="47"/>
    </row>
    <row r="140" s="21" customFormat="1" ht="11.25">
      <c r="H140" s="47"/>
    </row>
    <row r="141" s="21" customFormat="1" ht="11.25">
      <c r="H141" s="47"/>
    </row>
    <row r="142" s="21" customFormat="1" ht="11.25">
      <c r="H142" s="47"/>
    </row>
    <row r="143" s="21" customFormat="1" ht="11.25">
      <c r="H143" s="47"/>
    </row>
    <row r="144" s="21" customFormat="1" ht="11.25">
      <c r="H144" s="47"/>
    </row>
    <row r="145" s="21" customFormat="1" ht="11.25">
      <c r="H145" s="47"/>
    </row>
    <row r="146" s="21" customFormat="1" ht="11.25">
      <c r="H146" s="47"/>
    </row>
    <row r="147" s="21" customFormat="1" ht="11.25">
      <c r="H147" s="47"/>
    </row>
    <row r="148" s="21" customFormat="1" ht="11.25">
      <c r="H148" s="47"/>
    </row>
    <row r="149" s="21" customFormat="1" ht="11.25">
      <c r="H149" s="47"/>
    </row>
    <row r="150" s="21" customFormat="1" ht="11.25">
      <c r="H150" s="47"/>
    </row>
    <row r="151" s="21" customFormat="1" ht="11.25">
      <c r="H151" s="47"/>
    </row>
    <row r="152" s="21" customFormat="1" ht="11.25">
      <c r="H152" s="47"/>
    </row>
    <row r="153" s="21" customFormat="1" ht="11.25">
      <c r="H153" s="47"/>
    </row>
    <row r="154" s="21" customFormat="1" ht="11.25">
      <c r="H154" s="47"/>
    </row>
    <row r="155" s="21" customFormat="1" ht="11.25">
      <c r="H155" s="47"/>
    </row>
    <row r="156" s="21" customFormat="1" ht="11.25">
      <c r="H156" s="47"/>
    </row>
    <row r="157" s="21" customFormat="1" ht="11.25">
      <c r="H157" s="47"/>
    </row>
    <row r="158" s="21" customFormat="1" ht="11.25">
      <c r="H158" s="47"/>
    </row>
    <row r="159" s="21" customFormat="1" ht="11.25">
      <c r="H159" s="47"/>
    </row>
    <row r="160" s="21" customFormat="1" ht="11.25">
      <c r="H160" s="47"/>
    </row>
    <row r="161" s="21" customFormat="1" ht="11.25">
      <c r="H161" s="47"/>
    </row>
    <row r="162" s="21" customFormat="1" ht="11.25">
      <c r="H162" s="47"/>
    </row>
    <row r="163" s="21" customFormat="1" ht="11.25">
      <c r="H163" s="47"/>
    </row>
    <row r="164" s="21" customFormat="1" ht="11.25">
      <c r="H164" s="47"/>
    </row>
    <row r="165" s="21" customFormat="1" ht="11.25">
      <c r="H165" s="47"/>
    </row>
    <row r="166" s="21" customFormat="1" ht="11.25">
      <c r="H166" s="47"/>
    </row>
    <row r="167" s="21" customFormat="1" ht="11.25">
      <c r="H167" s="47"/>
    </row>
    <row r="168" s="21" customFormat="1" ht="11.25">
      <c r="H168" s="47"/>
    </row>
    <row r="169" s="21" customFormat="1" ht="11.25">
      <c r="H169" s="47"/>
    </row>
    <row r="170" s="21" customFormat="1" ht="11.25">
      <c r="H170" s="47"/>
    </row>
    <row r="171" s="21" customFormat="1" ht="11.25">
      <c r="H171" s="47"/>
    </row>
    <row r="172" s="21" customFormat="1" ht="11.25">
      <c r="H172" s="47"/>
    </row>
    <row r="173" s="21" customFormat="1" ht="11.25">
      <c r="H173" s="47"/>
    </row>
    <row r="174" s="21" customFormat="1" ht="11.25">
      <c r="H174" s="47"/>
    </row>
    <row r="175" s="21" customFormat="1" ht="11.25">
      <c r="H175" s="47"/>
    </row>
    <row r="176" s="21" customFormat="1" ht="11.25">
      <c r="H176" s="47"/>
    </row>
    <row r="177" s="21" customFormat="1" ht="11.25">
      <c r="H177" s="47"/>
    </row>
    <row r="178" s="21" customFormat="1" ht="11.25">
      <c r="H178" s="47"/>
    </row>
    <row r="179" s="21" customFormat="1" ht="11.25">
      <c r="H179" s="47"/>
    </row>
    <row r="180" s="21" customFormat="1" ht="11.25">
      <c r="H180" s="47"/>
    </row>
    <row r="181" s="21" customFormat="1" ht="11.25">
      <c r="H181" s="47"/>
    </row>
    <row r="182" s="21" customFormat="1" ht="11.25">
      <c r="H182" s="47"/>
    </row>
    <row r="183" s="21" customFormat="1" ht="11.25">
      <c r="H183" s="47"/>
    </row>
    <row r="184" s="21" customFormat="1" ht="11.25">
      <c r="H184" s="47"/>
    </row>
    <row r="185" s="21" customFormat="1" ht="11.25">
      <c r="H185" s="47"/>
    </row>
    <row r="186" s="21" customFormat="1" ht="11.25">
      <c r="H186" s="47"/>
    </row>
    <row r="187" s="21" customFormat="1" ht="11.25">
      <c r="H187" s="47"/>
    </row>
    <row r="188" s="21" customFormat="1" ht="11.25">
      <c r="H188" s="47"/>
    </row>
    <row r="189" s="21" customFormat="1" ht="11.25">
      <c r="H189" s="47"/>
    </row>
    <row r="190" s="21" customFormat="1" ht="11.25">
      <c r="H190" s="47"/>
    </row>
    <row r="191" s="21" customFormat="1" ht="11.25">
      <c r="H191" s="47"/>
    </row>
    <row r="192" s="21" customFormat="1" ht="11.25">
      <c r="H192" s="47"/>
    </row>
    <row r="193" s="21" customFormat="1" ht="11.25">
      <c r="H193" s="47"/>
    </row>
    <row r="194" s="21" customFormat="1" ht="11.25">
      <c r="H194" s="47"/>
    </row>
    <row r="195" s="21" customFormat="1" ht="11.25">
      <c r="H195" s="47"/>
    </row>
    <row r="196" s="21" customFormat="1" ht="11.25">
      <c r="H196" s="47"/>
    </row>
    <row r="197" s="21" customFormat="1" ht="11.25">
      <c r="H197" s="47"/>
    </row>
    <row r="198" s="21" customFormat="1" ht="11.25">
      <c r="H198" s="47"/>
    </row>
    <row r="199" s="21" customFormat="1" ht="11.25">
      <c r="H199" s="47"/>
    </row>
    <row r="200" s="21" customFormat="1" ht="11.25">
      <c r="H200" s="47"/>
    </row>
    <row r="201" s="21" customFormat="1" ht="11.25">
      <c r="H201" s="47"/>
    </row>
    <row r="202" s="21" customFormat="1" ht="11.25">
      <c r="H202" s="47"/>
    </row>
    <row r="203" s="21" customFormat="1" ht="11.25">
      <c r="H203" s="47"/>
    </row>
    <row r="204" s="21" customFormat="1" ht="11.25">
      <c r="H204" s="47"/>
    </row>
    <row r="205" s="21" customFormat="1" ht="11.25">
      <c r="H205" s="47"/>
    </row>
    <row r="206" s="21" customFormat="1" ht="11.25">
      <c r="H206" s="47"/>
    </row>
    <row r="207" s="21" customFormat="1" ht="11.25">
      <c r="H207" s="47"/>
    </row>
    <row r="208" s="21" customFormat="1" ht="11.25">
      <c r="H208" s="47"/>
    </row>
    <row r="209" s="21" customFormat="1" ht="11.25">
      <c r="H209" s="47"/>
    </row>
    <row r="210" s="21" customFormat="1" ht="11.25">
      <c r="H210" s="47"/>
    </row>
    <row r="211" s="21" customFormat="1" ht="11.25">
      <c r="H211" s="47"/>
    </row>
    <row r="212" s="21" customFormat="1" ht="11.25">
      <c r="H212" s="47"/>
    </row>
    <row r="213" s="21" customFormat="1" ht="11.25">
      <c r="H213" s="47"/>
    </row>
    <row r="214" s="21" customFormat="1" ht="11.25">
      <c r="H214" s="47"/>
    </row>
    <row r="215" s="21" customFormat="1" ht="11.25">
      <c r="H215" s="47"/>
    </row>
    <row r="216" s="21" customFormat="1" ht="11.25">
      <c r="H216" s="47"/>
    </row>
    <row r="217" s="21" customFormat="1" ht="11.25">
      <c r="H217" s="47"/>
    </row>
    <row r="218" s="21" customFormat="1" ht="11.25">
      <c r="H218" s="47"/>
    </row>
    <row r="219" s="21" customFormat="1" ht="11.25">
      <c r="H219" s="47"/>
    </row>
    <row r="220" s="21" customFormat="1" ht="11.25">
      <c r="H220" s="47"/>
    </row>
    <row r="221" s="21" customFormat="1" ht="11.25">
      <c r="H221" s="47"/>
    </row>
    <row r="222" s="21" customFormat="1" ht="11.25">
      <c r="H222" s="47"/>
    </row>
    <row r="223" s="21" customFormat="1" ht="11.25">
      <c r="H223" s="47"/>
    </row>
    <row r="224" s="21" customFormat="1" ht="11.25">
      <c r="H224" s="47"/>
    </row>
    <row r="225" s="21" customFormat="1" ht="11.25">
      <c r="H225" s="47"/>
    </row>
    <row r="226" s="21" customFormat="1" ht="11.25">
      <c r="H226" s="47"/>
    </row>
    <row r="227" s="21" customFormat="1" ht="11.25">
      <c r="H227" s="47"/>
    </row>
    <row r="228" s="21" customFormat="1" ht="11.25">
      <c r="H228" s="47"/>
    </row>
    <row r="229" s="21" customFormat="1" ht="11.25">
      <c r="H229" s="47"/>
    </row>
    <row r="230" s="21" customFormat="1" ht="11.25">
      <c r="H230" s="47"/>
    </row>
    <row r="231" s="21" customFormat="1" ht="11.25">
      <c r="H231" s="47"/>
    </row>
    <row r="232" s="21" customFormat="1" ht="11.25">
      <c r="H232" s="47"/>
    </row>
    <row r="233" s="21" customFormat="1" ht="11.25">
      <c r="H233" s="47"/>
    </row>
    <row r="234" s="21" customFormat="1" ht="11.25">
      <c r="H234" s="47"/>
    </row>
    <row r="235" s="21" customFormat="1" ht="11.25">
      <c r="H235" s="47"/>
    </row>
    <row r="236" s="21" customFormat="1" ht="11.25">
      <c r="H236" s="47"/>
    </row>
    <row r="237" s="21" customFormat="1" ht="11.25">
      <c r="H237" s="47"/>
    </row>
    <row r="238" s="21" customFormat="1" ht="11.25">
      <c r="H238" s="47"/>
    </row>
    <row r="239" s="21" customFormat="1" ht="11.25">
      <c r="H239" s="47"/>
    </row>
    <row r="240" s="21" customFormat="1" ht="11.25">
      <c r="H240" s="47"/>
    </row>
    <row r="241" s="21" customFormat="1" ht="11.25">
      <c r="H241" s="47"/>
    </row>
    <row r="242" s="21" customFormat="1" ht="11.25">
      <c r="H242" s="47"/>
    </row>
    <row r="243" s="21" customFormat="1" ht="11.25">
      <c r="H243" s="47"/>
    </row>
    <row r="244" s="21" customFormat="1" ht="11.25">
      <c r="H244" s="47"/>
    </row>
    <row r="245" s="21" customFormat="1" ht="11.25">
      <c r="H245" s="47"/>
    </row>
    <row r="246" s="21" customFormat="1" ht="11.25">
      <c r="H246" s="47"/>
    </row>
    <row r="247" s="21" customFormat="1" ht="11.25">
      <c r="H247" s="47"/>
    </row>
    <row r="248" s="21" customFormat="1" ht="11.25">
      <c r="H248" s="47"/>
    </row>
    <row r="249" s="21" customFormat="1" ht="11.25">
      <c r="H249" s="47"/>
    </row>
    <row r="250" s="21" customFormat="1" ht="11.25">
      <c r="H250" s="47"/>
    </row>
    <row r="251" s="21" customFormat="1" ht="11.25">
      <c r="H251" s="47"/>
    </row>
    <row r="252" s="21" customFormat="1" ht="11.25">
      <c r="H252" s="47"/>
    </row>
    <row r="253" s="21" customFormat="1" ht="11.25">
      <c r="H253" s="47"/>
    </row>
    <row r="254" s="21" customFormat="1" ht="11.25">
      <c r="H254" s="47"/>
    </row>
    <row r="255" s="21" customFormat="1" ht="11.25">
      <c r="H255" s="47"/>
    </row>
    <row r="256" s="21" customFormat="1" ht="11.25">
      <c r="H256" s="47"/>
    </row>
    <row r="257" s="21" customFormat="1" ht="11.25">
      <c r="H257" s="47"/>
    </row>
    <row r="258" s="21" customFormat="1" ht="11.25">
      <c r="H258" s="47"/>
    </row>
    <row r="259" s="21" customFormat="1" ht="11.25">
      <c r="H259" s="47"/>
    </row>
    <row r="260" s="21" customFormat="1" ht="11.25">
      <c r="H260" s="47"/>
    </row>
    <row r="261" s="21" customFormat="1" ht="11.25">
      <c r="H261" s="47"/>
    </row>
    <row r="262" s="21" customFormat="1" ht="11.25">
      <c r="H262" s="47"/>
    </row>
    <row r="263" s="21" customFormat="1" ht="11.25">
      <c r="H263" s="47"/>
    </row>
    <row r="264" s="21" customFormat="1" ht="11.25">
      <c r="H264" s="47"/>
    </row>
    <row r="265" s="21" customFormat="1" ht="11.25">
      <c r="H265" s="47"/>
    </row>
    <row r="266" s="21" customFormat="1" ht="11.25">
      <c r="H266" s="47"/>
    </row>
    <row r="267" s="21" customFormat="1" ht="11.25">
      <c r="H267" s="47"/>
    </row>
    <row r="268" s="21" customFormat="1" ht="11.25">
      <c r="H268" s="47"/>
    </row>
    <row r="269" s="21" customFormat="1" ht="11.25">
      <c r="H269" s="47"/>
    </row>
    <row r="270" s="21" customFormat="1" ht="11.25">
      <c r="H270" s="47"/>
    </row>
    <row r="271" s="21" customFormat="1" ht="11.25">
      <c r="H271" s="47"/>
    </row>
    <row r="272" s="21" customFormat="1" ht="11.25">
      <c r="H272" s="47"/>
    </row>
    <row r="273" s="21" customFormat="1" ht="11.25">
      <c r="H273" s="47"/>
    </row>
    <row r="274" s="21" customFormat="1" ht="11.25">
      <c r="H274" s="47"/>
    </row>
    <row r="275" s="21" customFormat="1" ht="11.25">
      <c r="H275" s="47"/>
    </row>
    <row r="276" s="21" customFormat="1" ht="11.25">
      <c r="H276" s="47"/>
    </row>
    <row r="277" s="21" customFormat="1" ht="11.25">
      <c r="H277" s="47"/>
    </row>
    <row r="278" s="21" customFormat="1" ht="11.25">
      <c r="H278" s="47"/>
    </row>
    <row r="279" s="21" customFormat="1" ht="11.25">
      <c r="H279" s="47"/>
    </row>
    <row r="280" s="21" customFormat="1" ht="11.25">
      <c r="H280" s="47"/>
    </row>
    <row r="281" s="21" customFormat="1" ht="11.25">
      <c r="H281" s="47"/>
    </row>
    <row r="282" s="21" customFormat="1" ht="11.25">
      <c r="H282" s="47"/>
    </row>
    <row r="283" s="21" customFormat="1" ht="11.25">
      <c r="H283" s="47"/>
    </row>
    <row r="284" s="21" customFormat="1" ht="11.25">
      <c r="H284" s="47"/>
    </row>
    <row r="285" s="21" customFormat="1" ht="11.25">
      <c r="H285" s="47"/>
    </row>
    <row r="286" s="21" customFormat="1" ht="11.25">
      <c r="H286" s="47"/>
    </row>
    <row r="287" s="21" customFormat="1" ht="11.25">
      <c r="H287" s="47"/>
    </row>
    <row r="288" s="21" customFormat="1" ht="11.25">
      <c r="H288" s="47"/>
    </row>
    <row r="289" s="21" customFormat="1" ht="11.25">
      <c r="H289" s="47"/>
    </row>
    <row r="290" s="21" customFormat="1" ht="11.25">
      <c r="H290" s="47"/>
    </row>
    <row r="291" s="21" customFormat="1" ht="11.25">
      <c r="H291" s="47"/>
    </row>
    <row r="292" s="21" customFormat="1" ht="11.25">
      <c r="H292" s="47"/>
    </row>
    <row r="293" s="21" customFormat="1" ht="11.25">
      <c r="H293" s="47"/>
    </row>
    <row r="294" s="21" customFormat="1" ht="11.25">
      <c r="H294" s="47"/>
    </row>
    <row r="295" s="21" customFormat="1" ht="11.25">
      <c r="H295" s="47"/>
    </row>
    <row r="296" s="21" customFormat="1" ht="11.25">
      <c r="H296" s="47"/>
    </row>
    <row r="297" s="21" customFormat="1" ht="11.25">
      <c r="H297" s="47"/>
    </row>
    <row r="298" s="21" customFormat="1" ht="11.25">
      <c r="H298" s="47"/>
    </row>
    <row r="299" s="21" customFormat="1" ht="11.25">
      <c r="H299" s="47"/>
    </row>
    <row r="300" s="21" customFormat="1" ht="11.25">
      <c r="H300" s="47"/>
    </row>
    <row r="301" s="21" customFormat="1" ht="11.25">
      <c r="H301" s="47"/>
    </row>
    <row r="302" s="21" customFormat="1" ht="11.25">
      <c r="H302" s="47"/>
    </row>
    <row r="303" s="21" customFormat="1" ht="11.25">
      <c r="H303" s="47"/>
    </row>
    <row r="304" s="21" customFormat="1" ht="11.25">
      <c r="H304" s="47"/>
    </row>
    <row r="305" s="21" customFormat="1" ht="11.25">
      <c r="H305" s="47"/>
    </row>
    <row r="306" s="21" customFormat="1" ht="11.25">
      <c r="H306" s="47"/>
    </row>
    <row r="307" s="21" customFormat="1" ht="11.25">
      <c r="H307" s="47"/>
    </row>
    <row r="308" s="21" customFormat="1" ht="11.25">
      <c r="H308" s="47"/>
    </row>
    <row r="309" s="21" customFormat="1" ht="11.25">
      <c r="H309" s="47"/>
    </row>
    <row r="310" s="21" customFormat="1" ht="11.25">
      <c r="H310" s="47"/>
    </row>
    <row r="311" s="21" customFormat="1" ht="11.25">
      <c r="H311" s="47"/>
    </row>
    <row r="312" s="21" customFormat="1" ht="11.25">
      <c r="H312" s="47"/>
    </row>
    <row r="313" s="21" customFormat="1" ht="11.25">
      <c r="H313" s="47"/>
    </row>
    <row r="314" s="21" customFormat="1" ht="11.25">
      <c r="H314" s="47"/>
    </row>
    <row r="315" s="21" customFormat="1" ht="11.25">
      <c r="H315" s="47"/>
    </row>
    <row r="316" s="21" customFormat="1" ht="11.25">
      <c r="H316" s="47"/>
    </row>
    <row r="317" s="21" customFormat="1" ht="11.25">
      <c r="H317" s="47"/>
    </row>
    <row r="318" s="21" customFormat="1" ht="11.25">
      <c r="H318" s="47"/>
    </row>
    <row r="319" s="21" customFormat="1" ht="11.25">
      <c r="H319" s="47"/>
    </row>
    <row r="320" s="21" customFormat="1" ht="11.25">
      <c r="H320" s="47"/>
    </row>
    <row r="321" s="21" customFormat="1" ht="11.25">
      <c r="H321" s="47"/>
    </row>
    <row r="322" s="21" customFormat="1" ht="11.25">
      <c r="H322" s="47"/>
    </row>
    <row r="323" s="21" customFormat="1" ht="11.25">
      <c r="H323" s="47"/>
    </row>
    <row r="324" s="21" customFormat="1" ht="11.25">
      <c r="H324" s="47"/>
    </row>
    <row r="325" s="21" customFormat="1" ht="11.25">
      <c r="H325" s="47"/>
    </row>
    <row r="326" s="21" customFormat="1" ht="11.25">
      <c r="H326" s="47"/>
    </row>
    <row r="327" s="21" customFormat="1" ht="11.25">
      <c r="H327" s="47"/>
    </row>
    <row r="328" s="21" customFormat="1" ht="11.25">
      <c r="H328" s="47"/>
    </row>
    <row r="329" s="21" customFormat="1" ht="11.25">
      <c r="H329" s="47"/>
    </row>
    <row r="330" s="21" customFormat="1" ht="11.25">
      <c r="H330" s="47"/>
    </row>
    <row r="331" s="21" customFormat="1" ht="11.25">
      <c r="H331" s="47"/>
    </row>
    <row r="332" s="21" customFormat="1" ht="11.25">
      <c r="H332" s="47"/>
    </row>
    <row r="333" s="21" customFormat="1" ht="11.25">
      <c r="H333" s="47"/>
    </row>
    <row r="334" s="21" customFormat="1" ht="11.25">
      <c r="H334" s="47"/>
    </row>
    <row r="335" s="21" customFormat="1" ht="11.25">
      <c r="H335" s="47"/>
    </row>
    <row r="336" s="21" customFormat="1" ht="11.25">
      <c r="H336" s="47"/>
    </row>
    <row r="337" s="21" customFormat="1" ht="11.25">
      <c r="H337" s="47"/>
    </row>
    <row r="338" s="21" customFormat="1" ht="11.25">
      <c r="H338" s="47"/>
    </row>
    <row r="339" s="21" customFormat="1" ht="11.25">
      <c r="H339" s="47"/>
    </row>
    <row r="340" s="21" customFormat="1" ht="11.25">
      <c r="H340" s="47"/>
    </row>
    <row r="341" s="21" customFormat="1" ht="11.25">
      <c r="H341" s="47"/>
    </row>
    <row r="342" s="21" customFormat="1" ht="11.25">
      <c r="H342" s="47"/>
    </row>
    <row r="343" s="21" customFormat="1" ht="11.25">
      <c r="H343" s="47"/>
    </row>
    <row r="344" s="21" customFormat="1" ht="11.25">
      <c r="H344" s="47"/>
    </row>
    <row r="345" s="21" customFormat="1" ht="11.25">
      <c r="H345" s="47"/>
    </row>
    <row r="346" s="21" customFormat="1" ht="11.25">
      <c r="H346" s="47"/>
    </row>
    <row r="347" s="21" customFormat="1" ht="11.25">
      <c r="H347" s="47"/>
    </row>
    <row r="348" s="21" customFormat="1" ht="11.25">
      <c r="H348" s="47"/>
    </row>
    <row r="349" s="21" customFormat="1" ht="11.25">
      <c r="H349" s="47"/>
    </row>
    <row r="350" s="21" customFormat="1" ht="11.25">
      <c r="H350" s="47"/>
    </row>
    <row r="351" s="21" customFormat="1" ht="11.25">
      <c r="H351" s="47"/>
    </row>
    <row r="352" s="21" customFormat="1" ht="11.25">
      <c r="H352" s="47"/>
    </row>
    <row r="353" s="21" customFormat="1" ht="11.25">
      <c r="H353" s="47"/>
    </row>
    <row r="354" s="21" customFormat="1" ht="11.25">
      <c r="H354" s="47"/>
    </row>
    <row r="355" s="21" customFormat="1" ht="11.25">
      <c r="H355" s="47"/>
    </row>
    <row r="356" s="21" customFormat="1" ht="11.25">
      <c r="H356" s="47"/>
    </row>
    <row r="357" s="21" customFormat="1" ht="11.25">
      <c r="H357" s="47"/>
    </row>
    <row r="358" s="21" customFormat="1" ht="11.25">
      <c r="H358" s="47"/>
    </row>
    <row r="359" s="21" customFormat="1" ht="11.25">
      <c r="H359" s="47"/>
    </row>
    <row r="360" s="21" customFormat="1" ht="11.25">
      <c r="H360" s="47"/>
    </row>
    <row r="361" s="21" customFormat="1" ht="11.25">
      <c r="H361" s="47"/>
    </row>
    <row r="362" s="21" customFormat="1" ht="11.25">
      <c r="H362" s="47"/>
    </row>
    <row r="363" s="21" customFormat="1" ht="11.25">
      <c r="H363" s="47"/>
    </row>
    <row r="364" s="21" customFormat="1" ht="11.25">
      <c r="H364" s="47"/>
    </row>
    <row r="365" s="21" customFormat="1" ht="11.25">
      <c r="H365" s="47"/>
    </row>
    <row r="366" s="21" customFormat="1" ht="11.25">
      <c r="H366" s="47"/>
    </row>
    <row r="367" s="21" customFormat="1" ht="11.25">
      <c r="H367" s="47"/>
    </row>
    <row r="368" s="21" customFormat="1" ht="11.25">
      <c r="H368" s="47"/>
    </row>
    <row r="369" s="21" customFormat="1" ht="11.25">
      <c r="H369" s="47"/>
    </row>
    <row r="370" s="21" customFormat="1" ht="11.25">
      <c r="H370" s="47"/>
    </row>
    <row r="371" s="21" customFormat="1" ht="11.25">
      <c r="H371" s="47"/>
    </row>
    <row r="372" s="21" customFormat="1" ht="11.25">
      <c r="H372" s="47"/>
    </row>
    <row r="373" s="21" customFormat="1" ht="11.25">
      <c r="H373" s="47"/>
    </row>
    <row r="374" s="21" customFormat="1" ht="11.25">
      <c r="H374" s="47"/>
    </row>
    <row r="375" s="21" customFormat="1" ht="11.25">
      <c r="H375" s="47"/>
    </row>
    <row r="376" s="21" customFormat="1" ht="11.25">
      <c r="H376" s="47"/>
    </row>
    <row r="377" s="21" customFormat="1" ht="11.25">
      <c r="H377" s="47"/>
    </row>
    <row r="378" s="21" customFormat="1" ht="11.25">
      <c r="H378" s="47"/>
    </row>
    <row r="379" s="21" customFormat="1" ht="11.25">
      <c r="H379" s="47"/>
    </row>
    <row r="380" s="21" customFormat="1" ht="11.25">
      <c r="H380" s="47"/>
    </row>
    <row r="381" s="21" customFormat="1" ht="11.25">
      <c r="H381" s="47"/>
    </row>
    <row r="382" s="21" customFormat="1" ht="11.25">
      <c r="H382" s="47"/>
    </row>
    <row r="383" s="21" customFormat="1" ht="11.25">
      <c r="H383" s="47"/>
    </row>
    <row r="384" s="21" customFormat="1" ht="11.25">
      <c r="H384" s="47"/>
    </row>
    <row r="385" s="21" customFormat="1" ht="11.25">
      <c r="H385" s="47"/>
    </row>
    <row r="386" s="21" customFormat="1" ht="11.25">
      <c r="H386" s="47"/>
    </row>
    <row r="387" s="21" customFormat="1" ht="11.25">
      <c r="H387" s="47"/>
    </row>
    <row r="388" s="21" customFormat="1" ht="11.25">
      <c r="H388" s="47"/>
    </row>
    <row r="389" s="21" customFormat="1" ht="11.25">
      <c r="H389" s="47"/>
    </row>
    <row r="390" s="21" customFormat="1" ht="11.25">
      <c r="H390" s="47"/>
    </row>
    <row r="391" s="21" customFormat="1" ht="11.25">
      <c r="H391" s="47"/>
    </row>
    <row r="392" s="21" customFormat="1" ht="11.25">
      <c r="H392" s="47"/>
    </row>
    <row r="393" s="21" customFormat="1" ht="11.25">
      <c r="H393" s="47"/>
    </row>
    <row r="394" s="21" customFormat="1" ht="11.25">
      <c r="H394" s="47"/>
    </row>
    <row r="395" s="21" customFormat="1" ht="11.25">
      <c r="H395" s="47"/>
    </row>
    <row r="396" s="21" customFormat="1" ht="11.25">
      <c r="H396" s="47"/>
    </row>
    <row r="397" s="21" customFormat="1" ht="11.25">
      <c r="H397" s="47"/>
    </row>
    <row r="398" s="21" customFormat="1" ht="11.25">
      <c r="H398" s="47"/>
    </row>
    <row r="399" s="21" customFormat="1" ht="11.25">
      <c r="H399" s="47"/>
    </row>
    <row r="400" s="21" customFormat="1" ht="11.25">
      <c r="H400" s="47"/>
    </row>
    <row r="401" s="21" customFormat="1" ht="11.25">
      <c r="H401" s="47"/>
    </row>
    <row r="402" s="21" customFormat="1" ht="11.25">
      <c r="H402" s="47"/>
    </row>
    <row r="403" s="21" customFormat="1" ht="11.25">
      <c r="H403" s="47"/>
    </row>
    <row r="404" s="21" customFormat="1" ht="11.25">
      <c r="H404" s="47"/>
    </row>
    <row r="405" s="21" customFormat="1" ht="11.25">
      <c r="H405" s="47"/>
    </row>
    <row r="406" s="21" customFormat="1" ht="11.25">
      <c r="H406" s="47"/>
    </row>
    <row r="407" s="21" customFormat="1" ht="11.25">
      <c r="H407" s="47"/>
    </row>
    <row r="408" s="21" customFormat="1" ht="11.25">
      <c r="H408" s="47"/>
    </row>
    <row r="409" s="21" customFormat="1" ht="11.25">
      <c r="H409" s="47"/>
    </row>
    <row r="410" s="21" customFormat="1" ht="11.25">
      <c r="H410" s="47"/>
    </row>
    <row r="411" s="21" customFormat="1" ht="11.25">
      <c r="H411" s="47"/>
    </row>
    <row r="412" s="21" customFormat="1" ht="11.25">
      <c r="H412" s="47"/>
    </row>
    <row r="413" s="21" customFormat="1" ht="11.25">
      <c r="H413" s="47"/>
    </row>
    <row r="414" s="21" customFormat="1" ht="11.25">
      <c r="H414" s="47"/>
    </row>
    <row r="415" s="21" customFormat="1" ht="11.25">
      <c r="H415" s="47"/>
    </row>
    <row r="416" s="21" customFormat="1" ht="11.25">
      <c r="H416" s="47"/>
    </row>
    <row r="417" s="21" customFormat="1" ht="11.25">
      <c r="H417" s="47"/>
    </row>
    <row r="418" s="21" customFormat="1" ht="11.25">
      <c r="H418" s="47"/>
    </row>
    <row r="419" s="21" customFormat="1" ht="11.25">
      <c r="H419" s="47"/>
    </row>
    <row r="420" s="21" customFormat="1" ht="11.25">
      <c r="H420" s="47"/>
    </row>
    <row r="421" s="21" customFormat="1" ht="11.25">
      <c r="H421" s="47"/>
    </row>
    <row r="422" s="21" customFormat="1" ht="11.25">
      <c r="H422" s="47"/>
    </row>
    <row r="423" s="21" customFormat="1" ht="11.25">
      <c r="H423" s="47"/>
    </row>
    <row r="424" s="21" customFormat="1" ht="11.25">
      <c r="H424" s="47"/>
    </row>
    <row r="425" s="21" customFormat="1" ht="11.25">
      <c r="H425" s="47"/>
    </row>
    <row r="426" s="21" customFormat="1" ht="11.25">
      <c r="H426" s="47"/>
    </row>
    <row r="427" s="21" customFormat="1" ht="11.25">
      <c r="H427" s="47"/>
    </row>
    <row r="428" s="21" customFormat="1" ht="11.25">
      <c r="H428" s="47"/>
    </row>
    <row r="429" s="21" customFormat="1" ht="11.25">
      <c r="H429" s="47"/>
    </row>
    <row r="430" s="21" customFormat="1" ht="11.25">
      <c r="H430" s="47"/>
    </row>
    <row r="431" s="21" customFormat="1" ht="11.25">
      <c r="H431" s="47"/>
    </row>
    <row r="432" s="21" customFormat="1" ht="11.25">
      <c r="H432" s="47"/>
    </row>
    <row r="433" s="21" customFormat="1" ht="11.25">
      <c r="H433" s="47"/>
    </row>
    <row r="434" s="21" customFormat="1" ht="11.25">
      <c r="H434" s="47"/>
    </row>
    <row r="435" s="21" customFormat="1" ht="11.25">
      <c r="H435" s="47"/>
    </row>
    <row r="436" s="21" customFormat="1" ht="11.25">
      <c r="H436" s="47"/>
    </row>
    <row r="437" s="21" customFormat="1" ht="11.25">
      <c r="H437" s="47"/>
    </row>
    <row r="438" s="21" customFormat="1" ht="11.25">
      <c r="H438" s="47"/>
    </row>
    <row r="439" s="21" customFormat="1" ht="11.25">
      <c r="H439" s="47"/>
    </row>
    <row r="440" s="21" customFormat="1" ht="11.25">
      <c r="H440" s="47"/>
    </row>
    <row r="441" s="21" customFormat="1" ht="11.25">
      <c r="H441" s="47"/>
    </row>
    <row r="442" s="21" customFormat="1" ht="11.25">
      <c r="H442" s="47"/>
    </row>
    <row r="443" s="21" customFormat="1" ht="11.25">
      <c r="H443" s="47"/>
    </row>
    <row r="444" s="21" customFormat="1" ht="11.25">
      <c r="H444" s="47"/>
    </row>
    <row r="445" s="21" customFormat="1" ht="11.25">
      <c r="H445" s="47"/>
    </row>
    <row r="446" s="21" customFormat="1" ht="11.25">
      <c r="H446" s="47"/>
    </row>
    <row r="447" s="21" customFormat="1" ht="11.25">
      <c r="H447" s="47"/>
    </row>
    <row r="448" s="21" customFormat="1" ht="11.25">
      <c r="H448" s="47"/>
    </row>
    <row r="449" s="21" customFormat="1" ht="11.25">
      <c r="H449" s="47"/>
    </row>
    <row r="450" s="21" customFormat="1" ht="11.25">
      <c r="H450" s="47"/>
    </row>
    <row r="451" s="21" customFormat="1" ht="11.25">
      <c r="H451" s="47"/>
    </row>
    <row r="452" s="21" customFormat="1" ht="11.25">
      <c r="H452" s="47"/>
    </row>
    <row r="453" s="21" customFormat="1" ht="11.25">
      <c r="H453" s="47"/>
    </row>
    <row r="454" s="21" customFormat="1" ht="11.25">
      <c r="H454" s="47"/>
    </row>
    <row r="455" s="21" customFormat="1" ht="11.25">
      <c r="H455" s="47"/>
    </row>
    <row r="456" s="21" customFormat="1" ht="11.25">
      <c r="H456" s="47"/>
    </row>
    <row r="457" s="21" customFormat="1" ht="11.25">
      <c r="H457" s="47"/>
    </row>
    <row r="458" s="21" customFormat="1" ht="11.25">
      <c r="H458" s="47"/>
    </row>
    <row r="459" s="21" customFormat="1" ht="11.25">
      <c r="H459" s="47"/>
    </row>
    <row r="460" s="21" customFormat="1" ht="11.25">
      <c r="H460" s="47"/>
    </row>
    <row r="461" s="21" customFormat="1" ht="11.25">
      <c r="H461" s="47"/>
    </row>
    <row r="462" s="21" customFormat="1" ht="11.25">
      <c r="H462" s="47"/>
    </row>
    <row r="463" s="21" customFormat="1" ht="11.25">
      <c r="H463" s="47"/>
    </row>
    <row r="464" s="21" customFormat="1" ht="11.25">
      <c r="H464" s="47"/>
    </row>
    <row r="465" s="21" customFormat="1" ht="11.25">
      <c r="H465" s="47"/>
    </row>
    <row r="466" s="21" customFormat="1" ht="11.25">
      <c r="H466" s="47"/>
    </row>
    <row r="467" s="21" customFormat="1" ht="11.25">
      <c r="H467" s="47"/>
    </row>
    <row r="468" s="21" customFormat="1" ht="11.25">
      <c r="H468" s="47"/>
    </row>
    <row r="469" s="21" customFormat="1" ht="11.25">
      <c r="H469" s="47"/>
    </row>
    <row r="470" s="21" customFormat="1" ht="11.25">
      <c r="H470" s="47"/>
    </row>
    <row r="471" s="21" customFormat="1" ht="11.25">
      <c r="H471" s="47"/>
    </row>
    <row r="472" s="21" customFormat="1" ht="11.25">
      <c r="H472" s="47"/>
    </row>
    <row r="473" s="21" customFormat="1" ht="11.25">
      <c r="H473" s="47"/>
    </row>
    <row r="474" s="21" customFormat="1" ht="11.25">
      <c r="H474" s="47"/>
    </row>
    <row r="475" s="21" customFormat="1" ht="11.25">
      <c r="H475" s="47"/>
    </row>
    <row r="476" s="21" customFormat="1" ht="11.25">
      <c r="H476" s="47"/>
    </row>
    <row r="477" s="21" customFormat="1" ht="11.25">
      <c r="H477" s="47"/>
    </row>
    <row r="478" s="21" customFormat="1" ht="11.25">
      <c r="H478" s="47"/>
    </row>
    <row r="479" s="21" customFormat="1" ht="11.25">
      <c r="H479" s="47"/>
    </row>
    <row r="480" s="21" customFormat="1" ht="11.25">
      <c r="H480" s="47"/>
    </row>
    <row r="481" s="21" customFormat="1" ht="11.25">
      <c r="H481" s="47"/>
    </row>
    <row r="482" s="21" customFormat="1" ht="11.25">
      <c r="H482" s="47"/>
    </row>
    <row r="483" s="21" customFormat="1" ht="11.25">
      <c r="H483" s="47"/>
    </row>
    <row r="484" s="21" customFormat="1" ht="11.25">
      <c r="H484" s="47"/>
    </row>
    <row r="485" s="21" customFormat="1" ht="11.25">
      <c r="H485" s="47"/>
    </row>
    <row r="486" s="21" customFormat="1" ht="11.25">
      <c r="H486" s="47"/>
    </row>
    <row r="487" s="21" customFormat="1" ht="11.25">
      <c r="H487" s="47"/>
    </row>
    <row r="488" s="21" customFormat="1" ht="11.25">
      <c r="H488" s="47"/>
    </row>
    <row r="489" s="21" customFormat="1" ht="11.25">
      <c r="H489" s="47"/>
    </row>
    <row r="490" s="21" customFormat="1" ht="11.25">
      <c r="H490" s="47"/>
    </row>
    <row r="491" s="21" customFormat="1" ht="11.25">
      <c r="H491" s="47"/>
    </row>
    <row r="492" s="21" customFormat="1" ht="11.25">
      <c r="H492" s="47"/>
    </row>
    <row r="493" s="21" customFormat="1" ht="11.25">
      <c r="H493" s="47"/>
    </row>
    <row r="494" s="21" customFormat="1" ht="11.25">
      <c r="H494" s="47"/>
    </row>
    <row r="495" s="21" customFormat="1" ht="11.25">
      <c r="H495" s="47"/>
    </row>
    <row r="496" s="21" customFormat="1" ht="11.25">
      <c r="H496" s="47"/>
    </row>
    <row r="497" s="21" customFormat="1" ht="11.25">
      <c r="H497" s="47"/>
    </row>
    <row r="498" s="21" customFormat="1" ht="11.25">
      <c r="H498" s="47"/>
    </row>
    <row r="499" s="21" customFormat="1" ht="11.25">
      <c r="H499" s="47"/>
    </row>
    <row r="500" s="21" customFormat="1" ht="11.25">
      <c r="H500" s="47"/>
    </row>
    <row r="501" s="21" customFormat="1" ht="11.25">
      <c r="H501" s="47"/>
    </row>
    <row r="502" s="21" customFormat="1" ht="11.25">
      <c r="H502" s="47"/>
    </row>
    <row r="503" s="21" customFormat="1" ht="11.25">
      <c r="H503" s="47"/>
    </row>
    <row r="504" s="21" customFormat="1" ht="11.25">
      <c r="H504" s="47"/>
    </row>
    <row r="505" s="21" customFormat="1" ht="11.25">
      <c r="H505" s="47"/>
    </row>
    <row r="506" s="21" customFormat="1" ht="11.25">
      <c r="H506" s="47"/>
    </row>
    <row r="507" s="21" customFormat="1" ht="11.25">
      <c r="H507" s="47"/>
    </row>
    <row r="508" s="21" customFormat="1" ht="11.25">
      <c r="H508" s="47"/>
    </row>
    <row r="509" s="21" customFormat="1" ht="11.25">
      <c r="H509" s="47"/>
    </row>
    <row r="510" s="21" customFormat="1" ht="11.25">
      <c r="H510" s="47"/>
    </row>
    <row r="511" s="21" customFormat="1" ht="11.25">
      <c r="H511" s="47"/>
    </row>
    <row r="512" s="21" customFormat="1" ht="11.25">
      <c r="H512" s="47"/>
    </row>
    <row r="513" s="21" customFormat="1" ht="11.25">
      <c r="H513" s="47"/>
    </row>
    <row r="514" s="21" customFormat="1" ht="11.25">
      <c r="H514" s="47"/>
    </row>
    <row r="515" s="21" customFormat="1" ht="11.25">
      <c r="H515" s="47"/>
    </row>
    <row r="516" s="21" customFormat="1" ht="11.25">
      <c r="H516" s="47"/>
    </row>
    <row r="517" s="21" customFormat="1" ht="11.25">
      <c r="H517" s="47"/>
    </row>
    <row r="518" s="21" customFormat="1" ht="11.25">
      <c r="H518" s="47"/>
    </row>
    <row r="519" s="21" customFormat="1" ht="11.25">
      <c r="H519" s="47"/>
    </row>
    <row r="520" s="21" customFormat="1" ht="11.25">
      <c r="H520" s="47"/>
    </row>
    <row r="521" s="21" customFormat="1" ht="11.25">
      <c r="H521" s="47"/>
    </row>
    <row r="522" s="21" customFormat="1" ht="11.25">
      <c r="H522" s="47"/>
    </row>
    <row r="523" s="21" customFormat="1" ht="11.25">
      <c r="H523" s="47"/>
    </row>
    <row r="524" s="21" customFormat="1" ht="11.25">
      <c r="H524" s="47"/>
    </row>
    <row r="525" s="21" customFormat="1" ht="11.25">
      <c r="H525" s="47"/>
    </row>
    <row r="526" s="21" customFormat="1" ht="11.25">
      <c r="H526" s="47"/>
    </row>
    <row r="527" s="21" customFormat="1" ht="11.25">
      <c r="H527" s="47"/>
    </row>
    <row r="528" s="21" customFormat="1" ht="11.25">
      <c r="H528" s="47"/>
    </row>
    <row r="529" s="21" customFormat="1" ht="11.25">
      <c r="H529" s="47"/>
    </row>
    <row r="530" s="21" customFormat="1" ht="11.25">
      <c r="H530" s="47"/>
    </row>
    <row r="531" s="21" customFormat="1" ht="11.25">
      <c r="H531" s="47"/>
    </row>
    <row r="532" s="21" customFormat="1" ht="11.25">
      <c r="H532" s="47"/>
    </row>
    <row r="533" s="21" customFormat="1" ht="11.25">
      <c r="H533" s="47"/>
    </row>
    <row r="534" s="21" customFormat="1" ht="11.25">
      <c r="H534" s="47"/>
    </row>
    <row r="535" s="21" customFormat="1" ht="11.25">
      <c r="H535" s="47"/>
    </row>
    <row r="536" s="21" customFormat="1" ht="11.25">
      <c r="H536" s="47"/>
    </row>
    <row r="537" s="21" customFormat="1" ht="11.25">
      <c r="H537" s="47"/>
    </row>
    <row r="538" s="21" customFormat="1" ht="11.25">
      <c r="H538" s="47"/>
    </row>
    <row r="539" s="21" customFormat="1" ht="11.25">
      <c r="H539" s="47"/>
    </row>
    <row r="540" s="21" customFormat="1" ht="11.25">
      <c r="H540" s="47"/>
    </row>
    <row r="541" s="21" customFormat="1" ht="11.25">
      <c r="H541" s="47"/>
    </row>
    <row r="542" s="21" customFormat="1" ht="11.25">
      <c r="H542" s="47"/>
    </row>
    <row r="543" s="21" customFormat="1" ht="11.25">
      <c r="H543" s="47"/>
    </row>
    <row r="544" s="21" customFormat="1" ht="11.25">
      <c r="H544" s="47"/>
    </row>
    <row r="545" s="21" customFormat="1" ht="11.25">
      <c r="H545" s="47"/>
    </row>
    <row r="546" s="21" customFormat="1" ht="11.25">
      <c r="H546" s="47"/>
    </row>
    <row r="547" s="21" customFormat="1" ht="11.25">
      <c r="H547" s="47"/>
    </row>
    <row r="548" s="21" customFormat="1" ht="11.25">
      <c r="H548" s="47"/>
    </row>
    <row r="549" s="21" customFormat="1" ht="11.25">
      <c r="H549" s="47"/>
    </row>
    <row r="550" s="21" customFormat="1" ht="11.25">
      <c r="H550" s="47"/>
    </row>
    <row r="551" s="21" customFormat="1" ht="11.25">
      <c r="H551" s="47"/>
    </row>
    <row r="552" s="21" customFormat="1" ht="11.25">
      <c r="H552" s="47"/>
    </row>
    <row r="553" s="21" customFormat="1" ht="11.25">
      <c r="H553" s="47"/>
    </row>
    <row r="554" s="21" customFormat="1" ht="11.25">
      <c r="H554" s="47"/>
    </row>
    <row r="555" s="21" customFormat="1" ht="11.25">
      <c r="H555" s="47"/>
    </row>
    <row r="556" s="21" customFormat="1" ht="11.25">
      <c r="H556" s="47"/>
    </row>
    <row r="557" s="21" customFormat="1" ht="11.25">
      <c r="H557" s="47"/>
    </row>
    <row r="558" s="21" customFormat="1" ht="11.25">
      <c r="H558" s="47"/>
    </row>
  </sheetData>
  <sheetProtection password="DC13" sheet="1" objects="1" scenarios="1"/>
  <mergeCells count="6">
    <mergeCell ref="B6:H6"/>
    <mergeCell ref="B7:H7"/>
    <mergeCell ref="B98:G98"/>
    <mergeCell ref="B96:H96"/>
    <mergeCell ref="B92:H92"/>
    <mergeCell ref="B94:G94"/>
  </mergeCells>
  <printOptions horizontalCentered="1"/>
  <pageMargins left="0.6" right="0.6" top="0.8" bottom="0.6" header="0.2" footer="0.2"/>
  <pageSetup fitToHeight="1" fitToWidth="1" horizontalDpi="600" verticalDpi="600" orientation="portrait" paperSize="9" scale="78" r:id="rId2"/>
  <headerFooter alignWithMargins="0">
    <oddFooter>&amp;C
- 2 -</oddFooter>
  </headerFooter>
  <drawing r:id="rId1"/>
</worksheet>
</file>

<file path=xl/worksheets/sheet3.xml><?xml version="1.0" encoding="utf-8"?>
<worksheet xmlns="http://schemas.openxmlformats.org/spreadsheetml/2006/main" xmlns:r="http://schemas.openxmlformats.org/officeDocument/2006/relationships">
  <dimension ref="A6:X116"/>
  <sheetViews>
    <sheetView showGridLines="0" workbookViewId="0" topLeftCell="A1">
      <selection activeCell="A1" sqref="A1"/>
    </sheetView>
  </sheetViews>
  <sheetFormatPr defaultColWidth="9.140625" defaultRowHeight="12.75"/>
  <cols>
    <col min="1" max="1" width="2.8515625" style="1" customWidth="1"/>
    <col min="2" max="2" width="1.7109375" style="1" customWidth="1"/>
    <col min="3" max="3" width="9.140625" style="1" customWidth="1"/>
    <col min="4" max="4" width="10.140625" style="1" customWidth="1"/>
    <col min="5" max="5" width="10.28125" style="1" customWidth="1"/>
    <col min="6" max="7" width="12.421875" style="1" customWidth="1"/>
    <col min="8" max="8" width="12.7109375" style="1" customWidth="1"/>
    <col min="9" max="9" width="12.57421875" style="1" customWidth="1"/>
    <col min="10" max="10" width="1.57421875" style="1" customWidth="1"/>
    <col min="11" max="12" width="11.57421875" style="1" customWidth="1"/>
    <col min="13" max="13" width="0.85546875" style="1" customWidth="1"/>
    <col min="14" max="14" width="11.57421875" style="1" customWidth="1"/>
    <col min="15" max="15" width="0.85546875" style="1" customWidth="1"/>
    <col min="16" max="16" width="11.421875" style="1" customWidth="1"/>
    <col min="17" max="17" width="4.7109375" style="1" customWidth="1"/>
    <col min="18" max="21" width="9.140625" style="1" customWidth="1"/>
    <col min="22" max="22" width="10.28125" style="1" bestFit="1" customWidth="1"/>
    <col min="23" max="16384" width="9.140625" style="1" customWidth="1"/>
  </cols>
  <sheetData>
    <row r="1" ht="12.75"/>
    <row r="2" ht="12.75"/>
    <row r="3" ht="12.75"/>
    <row r="4" ht="12.75"/>
    <row r="5" ht="3.75" customHeight="1"/>
    <row r="6" s="2" customFormat="1" ht="18">
      <c r="A6" s="187" t="s">
        <v>197</v>
      </c>
    </row>
    <row r="7" spans="1:16" s="3" customFormat="1" ht="15">
      <c r="A7" s="188" t="str">
        <f>Income!B13</f>
        <v> FOR THE FINANCIAL PERIOD ENDED 30 SEPTEMBER 2006</v>
      </c>
      <c r="B7"/>
      <c r="C7"/>
      <c r="D7"/>
      <c r="E7"/>
      <c r="F7"/>
      <c r="G7"/>
      <c r="H7"/>
      <c r="I7"/>
      <c r="J7"/>
      <c r="K7"/>
      <c r="L7"/>
      <c r="M7"/>
      <c r="N7"/>
      <c r="O7"/>
      <c r="P7"/>
    </row>
    <row r="8" s="4" customFormat="1" ht="3.75" customHeight="1"/>
    <row r="9" spans="14:16" s="4" customFormat="1" ht="13.5" customHeight="1">
      <c r="N9" s="4" t="s">
        <v>84</v>
      </c>
      <c r="P9" s="4" t="s">
        <v>142</v>
      </c>
    </row>
    <row r="10" spans="6:16" s="4" customFormat="1" ht="13.5" thickBot="1">
      <c r="F10" s="194" t="s">
        <v>85</v>
      </c>
      <c r="G10" s="194"/>
      <c r="H10" s="194"/>
      <c r="I10" s="194"/>
      <c r="J10" s="194"/>
      <c r="K10" s="194"/>
      <c r="L10" s="194"/>
      <c r="M10" s="176"/>
      <c r="N10" s="177" t="s">
        <v>309</v>
      </c>
      <c r="P10" s="177" t="s">
        <v>271</v>
      </c>
    </row>
    <row r="11" s="4" customFormat="1" ht="12.75">
      <c r="H11" s="4" t="s">
        <v>198</v>
      </c>
    </row>
    <row r="12" spans="6:11" s="4" customFormat="1" ht="12.75">
      <c r="F12" s="4" t="s">
        <v>162</v>
      </c>
      <c r="H12" s="5" t="s">
        <v>161</v>
      </c>
      <c r="I12" s="5" t="s">
        <v>161</v>
      </c>
      <c r="K12" s="4" t="s">
        <v>164</v>
      </c>
    </row>
    <row r="13" spans="6:12" s="4" customFormat="1" ht="12.75">
      <c r="F13" s="4" t="s">
        <v>163</v>
      </c>
      <c r="G13" s="4" t="s">
        <v>253</v>
      </c>
      <c r="H13" s="5" t="s">
        <v>122</v>
      </c>
      <c r="I13" s="4" t="s">
        <v>122</v>
      </c>
      <c r="K13" s="4" t="s">
        <v>165</v>
      </c>
      <c r="L13" s="4" t="s">
        <v>142</v>
      </c>
    </row>
    <row r="14" spans="6:16" s="4" customFormat="1" ht="12.75">
      <c r="F14" s="4" t="s">
        <v>125</v>
      </c>
      <c r="G14" s="4" t="s">
        <v>125</v>
      </c>
      <c r="H14" s="4" t="s">
        <v>125</v>
      </c>
      <c r="I14" s="4" t="s">
        <v>125</v>
      </c>
      <c r="K14" s="4" t="s">
        <v>125</v>
      </c>
      <c r="L14" s="4" t="s">
        <v>125</v>
      </c>
      <c r="N14" s="4" t="s">
        <v>125</v>
      </c>
      <c r="P14" s="6" t="s">
        <v>125</v>
      </c>
    </row>
    <row r="15" s="4" customFormat="1" ht="12.75"/>
    <row r="16" ht="12.75">
      <c r="A16" s="1" t="s">
        <v>40</v>
      </c>
    </row>
    <row r="17" ht="3.75" customHeight="1"/>
    <row r="18" spans="1:16" ht="12.75">
      <c r="A18" s="1" t="s">
        <v>298</v>
      </c>
      <c r="F18" s="15">
        <v>1940532</v>
      </c>
      <c r="G18" s="15">
        <v>736479</v>
      </c>
      <c r="H18" s="15">
        <v>429812</v>
      </c>
      <c r="I18" s="15">
        <v>25258</v>
      </c>
      <c r="J18" s="15"/>
      <c r="K18" s="15">
        <v>-2179408</v>
      </c>
      <c r="L18" s="15">
        <f>SUM(F18:K18)</f>
        <v>952673</v>
      </c>
      <c r="M18" s="15"/>
      <c r="N18" s="15">
        <v>444622</v>
      </c>
      <c r="O18" s="15"/>
      <c r="P18" s="15">
        <f>L18+N18</f>
        <v>1397295</v>
      </c>
    </row>
    <row r="19" spans="6:16" ht="1.5" customHeight="1">
      <c r="F19" s="15"/>
      <c r="G19" s="15"/>
      <c r="H19" s="15"/>
      <c r="I19" s="15"/>
      <c r="J19" s="15"/>
      <c r="K19" s="15"/>
      <c r="L19" s="15"/>
      <c r="M19" s="15"/>
      <c r="N19" s="15"/>
      <c r="O19" s="15"/>
      <c r="P19" s="15"/>
    </row>
    <row r="20" spans="1:16" ht="12.75">
      <c r="A20" s="1" t="s">
        <v>299</v>
      </c>
      <c r="F20" s="15"/>
      <c r="G20" s="15"/>
      <c r="H20" s="15"/>
      <c r="I20" s="15"/>
      <c r="J20" s="15"/>
      <c r="K20" s="15"/>
      <c r="L20" s="15"/>
      <c r="M20" s="15"/>
      <c r="N20" s="15"/>
      <c r="O20" s="15"/>
      <c r="P20" s="15"/>
    </row>
    <row r="21" spans="2:16" ht="12.75">
      <c r="B21" s="1" t="s">
        <v>300</v>
      </c>
      <c r="F21" s="15">
        <v>0</v>
      </c>
      <c r="G21" s="15">
        <v>0</v>
      </c>
      <c r="H21" s="15">
        <v>10758</v>
      </c>
      <c r="I21" s="15">
        <v>0</v>
      </c>
      <c r="J21" s="15"/>
      <c r="K21" s="15">
        <v>-75026</v>
      </c>
      <c r="L21" s="15">
        <f>SUM(F21:K21)</f>
        <v>-64268</v>
      </c>
      <c r="M21" s="15"/>
      <c r="N21" s="15">
        <v>0</v>
      </c>
      <c r="O21" s="15"/>
      <c r="P21" s="15">
        <f>L21+N21</f>
        <v>-64268</v>
      </c>
    </row>
    <row r="22" spans="1:16" ht="12.75">
      <c r="A22" s="1" t="s">
        <v>301</v>
      </c>
      <c r="F22" s="15"/>
      <c r="G22" s="15"/>
      <c r="H22" s="15"/>
      <c r="I22" s="15"/>
      <c r="J22" s="15"/>
      <c r="K22" s="15"/>
      <c r="L22" s="15"/>
      <c r="M22" s="15"/>
      <c r="N22" s="15"/>
      <c r="O22" s="15"/>
      <c r="P22" s="15"/>
    </row>
    <row r="23" spans="2:16" ht="12.75">
      <c r="B23" s="1" t="s">
        <v>303</v>
      </c>
      <c r="F23" s="11">
        <v>0</v>
      </c>
      <c r="G23" s="11">
        <v>0</v>
      </c>
      <c r="H23" s="11">
        <v>2551</v>
      </c>
      <c r="I23" s="11"/>
      <c r="J23" s="11"/>
      <c r="K23" s="11">
        <v>-23569</v>
      </c>
      <c r="L23" s="11">
        <f>SUM(F23:K23)</f>
        <v>-21018</v>
      </c>
      <c r="M23" s="11"/>
      <c r="N23" s="11">
        <v>0</v>
      </c>
      <c r="O23" s="11"/>
      <c r="P23" s="11">
        <f>L23+N23</f>
        <v>-21018</v>
      </c>
    </row>
    <row r="24" spans="12:13" ht="3" customHeight="1">
      <c r="L24" s="15"/>
      <c r="M24" s="15"/>
    </row>
    <row r="25" spans="1:16" ht="12.75">
      <c r="A25" s="1" t="s">
        <v>95</v>
      </c>
      <c r="F25" s="1">
        <f>SUM(F18:F23)</f>
        <v>1940532</v>
      </c>
      <c r="G25" s="1">
        <f>SUM(G18:G23)</f>
        <v>736479</v>
      </c>
      <c r="H25" s="1">
        <f>SUM(H18:H23)</f>
        <v>443121</v>
      </c>
      <c r="I25" s="1">
        <f>SUM(I18:I23)</f>
        <v>25258</v>
      </c>
      <c r="J25" s="1">
        <f>SUM(J18:J21)</f>
        <v>0</v>
      </c>
      <c r="K25" s="1">
        <f>SUM(K18:K23)</f>
        <v>-2278003</v>
      </c>
      <c r="L25" s="15">
        <f>SUM(F25:K25)</f>
        <v>867387</v>
      </c>
      <c r="M25" s="15"/>
      <c r="N25" s="1">
        <f>SUM(N18:N21)</f>
        <v>444622</v>
      </c>
      <c r="P25" s="1">
        <f>L25+N25</f>
        <v>1312009</v>
      </c>
    </row>
    <row r="26" spans="12:13" ht="3.75" customHeight="1">
      <c r="L26" s="15"/>
      <c r="M26" s="15"/>
    </row>
    <row r="27" spans="12:13" ht="12.75">
      <c r="L27" s="15"/>
      <c r="M27" s="15"/>
    </row>
    <row r="28" spans="1:16" ht="12.75">
      <c r="A28" s="1" t="s">
        <v>304</v>
      </c>
      <c r="F28" s="11">
        <v>0</v>
      </c>
      <c r="G28" s="11">
        <v>0</v>
      </c>
      <c r="H28" s="11">
        <v>0</v>
      </c>
      <c r="I28" s="11">
        <v>0</v>
      </c>
      <c r="J28" s="11"/>
      <c r="K28" s="11">
        <v>115887</v>
      </c>
      <c r="L28" s="11">
        <f>SUM(F28:K28)</f>
        <v>115887</v>
      </c>
      <c r="M28" s="11"/>
      <c r="N28" s="11">
        <v>0</v>
      </c>
      <c r="O28" s="11"/>
      <c r="P28" s="11">
        <f>L28+N28</f>
        <v>115887</v>
      </c>
    </row>
    <row r="29" ht="3.75" customHeight="1"/>
    <row r="30" spans="6:22" ht="12.75">
      <c r="F30" s="15">
        <f aca="true" t="shared" si="0" ref="F30:L30">SUM(F25:F28)</f>
        <v>1940532</v>
      </c>
      <c r="G30" s="15">
        <f t="shared" si="0"/>
        <v>736479</v>
      </c>
      <c r="H30" s="15">
        <f t="shared" si="0"/>
        <v>443121</v>
      </c>
      <c r="I30" s="15">
        <f t="shared" si="0"/>
        <v>25258</v>
      </c>
      <c r="J30" s="15">
        <f t="shared" si="0"/>
        <v>0</v>
      </c>
      <c r="K30" s="15">
        <f t="shared" si="0"/>
        <v>-2162116</v>
      </c>
      <c r="L30" s="15">
        <f t="shared" si="0"/>
        <v>983274</v>
      </c>
      <c r="M30" s="15"/>
      <c r="N30" s="15">
        <f>SUM(N25:N28)</f>
        <v>444622</v>
      </c>
      <c r="O30" s="15"/>
      <c r="P30" s="15">
        <f>SUM(P25:P28)</f>
        <v>1427896</v>
      </c>
      <c r="V30" s="1">
        <f>SUM(L30:N30)-P30</f>
        <v>0</v>
      </c>
    </row>
    <row r="31" spans="6:16" ht="3.75" customHeight="1">
      <c r="F31" s="15"/>
      <c r="G31" s="15"/>
      <c r="H31" s="15"/>
      <c r="I31" s="15"/>
      <c r="J31" s="15"/>
      <c r="K31" s="15"/>
      <c r="L31" s="15"/>
      <c r="M31" s="15"/>
      <c r="N31" s="15"/>
      <c r="O31" s="15"/>
      <c r="P31" s="15"/>
    </row>
    <row r="32" ht="4.5" customHeight="1"/>
    <row r="33" ht="9" customHeight="1"/>
    <row r="34" spans="6:16" ht="3.75" customHeight="1">
      <c r="F34" s="7"/>
      <c r="G34" s="8"/>
      <c r="H34" s="8"/>
      <c r="I34" s="8"/>
      <c r="J34" s="8"/>
      <c r="K34" s="8"/>
      <c r="L34" s="8"/>
      <c r="M34" s="8"/>
      <c r="N34" s="8"/>
      <c r="O34" s="8"/>
      <c r="P34" s="9"/>
    </row>
    <row r="35" spans="6:16" ht="3.75" customHeight="1">
      <c r="F35" s="14"/>
      <c r="G35" s="15"/>
      <c r="H35" s="15"/>
      <c r="I35" s="15"/>
      <c r="J35" s="15"/>
      <c r="K35" s="15"/>
      <c r="L35" s="15"/>
      <c r="M35" s="15"/>
      <c r="N35" s="15"/>
      <c r="O35" s="15"/>
      <c r="P35" s="16"/>
    </row>
    <row r="36" spans="2:16" ht="12.75">
      <c r="B36" s="13" t="s">
        <v>166</v>
      </c>
      <c r="C36" s="13"/>
      <c r="F36" s="14"/>
      <c r="G36" s="15"/>
      <c r="H36" s="15"/>
      <c r="I36" s="15"/>
      <c r="J36" s="15"/>
      <c r="K36" s="15"/>
      <c r="L36" s="15"/>
      <c r="M36" s="15"/>
      <c r="N36" s="15"/>
      <c r="O36" s="15"/>
      <c r="P36" s="16"/>
    </row>
    <row r="37" spans="2:16" ht="12.75">
      <c r="B37" s="13"/>
      <c r="C37" s="13" t="s">
        <v>167</v>
      </c>
      <c r="F37" s="14"/>
      <c r="G37" s="15"/>
      <c r="H37" s="15"/>
      <c r="I37" s="15"/>
      <c r="J37" s="15"/>
      <c r="K37" s="15"/>
      <c r="L37" s="15"/>
      <c r="M37" s="15"/>
      <c r="N37" s="15"/>
      <c r="O37" s="15"/>
      <c r="P37" s="16"/>
    </row>
    <row r="38" spans="2:16" ht="12.75">
      <c r="B38" s="13"/>
      <c r="C38" s="13" t="s">
        <v>114</v>
      </c>
      <c r="F38" s="14">
        <v>0</v>
      </c>
      <c r="G38" s="15">
        <v>0</v>
      </c>
      <c r="H38" s="15">
        <v>-18220</v>
      </c>
      <c r="I38" s="15">
        <v>0</v>
      </c>
      <c r="J38" s="15"/>
      <c r="K38" s="15">
        <v>0</v>
      </c>
      <c r="L38" s="15">
        <f>SUM(F38:K38)</f>
        <v>-18220</v>
      </c>
      <c r="M38" s="15"/>
      <c r="N38" s="15">
        <v>0</v>
      </c>
      <c r="O38" s="15"/>
      <c r="P38" s="16">
        <f>L38+N38</f>
        <v>-18220</v>
      </c>
    </row>
    <row r="39" spans="2:16" ht="12.75">
      <c r="B39" s="13" t="s">
        <v>168</v>
      </c>
      <c r="C39" s="13"/>
      <c r="F39" s="14"/>
      <c r="G39" s="15"/>
      <c r="H39" s="15"/>
      <c r="I39" s="15"/>
      <c r="J39" s="15"/>
      <c r="K39" s="15"/>
      <c r="L39" s="15"/>
      <c r="M39" s="15"/>
      <c r="N39" s="15"/>
      <c r="O39" s="15"/>
      <c r="P39" s="16"/>
    </row>
    <row r="40" spans="2:16" ht="12.75">
      <c r="B40" s="13"/>
      <c r="C40" s="13" t="s">
        <v>169</v>
      </c>
      <c r="F40" s="14"/>
      <c r="G40" s="15"/>
      <c r="H40" s="15"/>
      <c r="I40" s="15"/>
      <c r="J40" s="15"/>
      <c r="K40" s="15"/>
      <c r="L40" s="15"/>
      <c r="M40" s="15"/>
      <c r="N40" s="15"/>
      <c r="O40" s="15"/>
      <c r="P40" s="16"/>
    </row>
    <row r="41" spans="2:16" ht="12.75">
      <c r="B41" s="13"/>
      <c r="C41" s="13" t="s">
        <v>170</v>
      </c>
      <c r="F41" s="14"/>
      <c r="G41" s="15"/>
      <c r="H41" s="15"/>
      <c r="I41" s="15"/>
      <c r="J41" s="15"/>
      <c r="K41" s="15"/>
      <c r="L41" s="15"/>
      <c r="M41" s="15"/>
      <c r="N41" s="15"/>
      <c r="O41" s="15"/>
      <c r="P41" s="16"/>
    </row>
    <row r="42" spans="2:16" ht="12.75">
      <c r="B42" s="13"/>
      <c r="C42" s="13" t="s">
        <v>171</v>
      </c>
      <c r="F42" s="14">
        <v>0</v>
      </c>
      <c r="G42" s="15">
        <v>0</v>
      </c>
      <c r="H42" s="15">
        <v>3821</v>
      </c>
      <c r="I42" s="15">
        <v>0</v>
      </c>
      <c r="J42" s="15"/>
      <c r="K42" s="15">
        <v>0</v>
      </c>
      <c r="L42" s="15">
        <f>SUM(F42:K42)</f>
        <v>3821</v>
      </c>
      <c r="M42" s="15"/>
      <c r="N42" s="15">
        <v>-1964</v>
      </c>
      <c r="O42" s="15"/>
      <c r="P42" s="16">
        <f>L42+N42</f>
        <v>1857</v>
      </c>
    </row>
    <row r="43" spans="2:16" ht="3.75" customHeight="1">
      <c r="B43" s="13"/>
      <c r="C43" s="13"/>
      <c r="F43" s="10"/>
      <c r="G43" s="11"/>
      <c r="H43" s="11"/>
      <c r="I43" s="11"/>
      <c r="J43" s="11"/>
      <c r="K43" s="11"/>
      <c r="L43" s="11"/>
      <c r="M43" s="11"/>
      <c r="N43" s="11"/>
      <c r="O43" s="11"/>
      <c r="P43" s="12"/>
    </row>
    <row r="44" spans="2:3" ht="3.75" customHeight="1">
      <c r="B44" s="13"/>
      <c r="C44" s="13"/>
    </row>
    <row r="45" spans="1:3" ht="12.75">
      <c r="A45" s="1" t="s">
        <v>268</v>
      </c>
      <c r="C45" s="13"/>
    </row>
    <row r="46" spans="2:16" ht="12.75">
      <c r="B46" s="13" t="s">
        <v>269</v>
      </c>
      <c r="C46" s="13"/>
      <c r="F46" s="1">
        <f>SUM(F39:F42)</f>
        <v>0</v>
      </c>
      <c r="G46" s="1">
        <f>SUM(G39:G42)</f>
        <v>0</v>
      </c>
      <c r="H46" s="1">
        <f>SUM(H34:H42)</f>
        <v>-14399</v>
      </c>
      <c r="I46" s="1">
        <f>SUM(I34:I42)</f>
        <v>0</v>
      </c>
      <c r="K46" s="1">
        <f>SUM(K39:K42)</f>
        <v>0</v>
      </c>
      <c r="L46" s="1">
        <f>SUM(L37:L42)</f>
        <v>-14399</v>
      </c>
      <c r="N46" s="1">
        <f>SUM(N37:N42)</f>
        <v>-1964</v>
      </c>
      <c r="P46" s="1">
        <f>L46+N46</f>
        <v>-16363</v>
      </c>
    </row>
    <row r="47" spans="1:16" ht="12.75">
      <c r="A47" s="1" t="s">
        <v>94</v>
      </c>
      <c r="B47" s="13"/>
      <c r="F47" s="1">
        <v>0</v>
      </c>
      <c r="G47" s="1">
        <v>0</v>
      </c>
      <c r="H47" s="1">
        <v>0</v>
      </c>
      <c r="I47" s="1">
        <v>0</v>
      </c>
      <c r="K47" s="1">
        <v>0</v>
      </c>
      <c r="L47" s="15">
        <f>SUM(F47:K47)</f>
        <v>0</v>
      </c>
      <c r="M47" s="15"/>
      <c r="N47" s="1">
        <v>-4599</v>
      </c>
      <c r="P47" s="1">
        <f>L47+N47</f>
        <v>-4599</v>
      </c>
    </row>
    <row r="48" spans="1:13" ht="12.75">
      <c r="A48" s="1" t="s">
        <v>93</v>
      </c>
      <c r="B48" s="13"/>
      <c r="L48" s="15"/>
      <c r="M48" s="15"/>
    </row>
    <row r="49" spans="2:16" ht="12.75">
      <c r="B49" s="13" t="s">
        <v>245</v>
      </c>
      <c r="L49" s="15"/>
      <c r="M49" s="15"/>
      <c r="N49" s="1">
        <v>-19533</v>
      </c>
      <c r="P49" s="1">
        <f>L49+N49</f>
        <v>-19533</v>
      </c>
    </row>
    <row r="50" spans="1:16" ht="12.75">
      <c r="A50" s="1" t="s">
        <v>359</v>
      </c>
      <c r="B50" s="13"/>
      <c r="L50" s="15"/>
      <c r="M50" s="15"/>
      <c r="N50" s="1">
        <v>-2581</v>
      </c>
      <c r="P50" s="1">
        <f>L50+N50</f>
        <v>-2581</v>
      </c>
    </row>
    <row r="51" spans="1:16" ht="12.75" customHeight="1">
      <c r="A51" s="1" t="s">
        <v>306</v>
      </c>
      <c r="F51" s="1">
        <v>0</v>
      </c>
      <c r="G51" s="1">
        <v>0</v>
      </c>
      <c r="H51" s="1">
        <v>0</v>
      </c>
      <c r="I51" s="1">
        <v>0</v>
      </c>
      <c r="K51" s="1">
        <f>+Income!J53</f>
        <v>52602</v>
      </c>
      <c r="L51" s="1">
        <f>SUM(F51:K51)</f>
        <v>52602</v>
      </c>
      <c r="N51" s="1">
        <v>-63051</v>
      </c>
      <c r="P51" s="1">
        <f>L51+N51</f>
        <v>-10449</v>
      </c>
    </row>
    <row r="52" ht="3.75" customHeight="1"/>
    <row r="53" spans="6:16" ht="3.75" customHeight="1">
      <c r="F53" s="8"/>
      <c r="G53" s="8"/>
      <c r="H53" s="8"/>
      <c r="I53" s="8"/>
      <c r="J53" s="8"/>
      <c r="K53" s="8"/>
      <c r="L53" s="8"/>
      <c r="M53" s="8"/>
      <c r="N53" s="8"/>
      <c r="O53" s="8"/>
      <c r="P53" s="8"/>
    </row>
    <row r="54" spans="1:16" ht="12.75">
      <c r="A54" s="212" t="s">
        <v>335</v>
      </c>
      <c r="B54" s="212"/>
      <c r="C54" s="212"/>
      <c r="D54" s="212"/>
      <c r="F54" s="15">
        <f>SUM(F46:F52)+F30</f>
        <v>1940532</v>
      </c>
      <c r="G54" s="15">
        <f>SUM(G46:G52)+G30</f>
        <v>736479</v>
      </c>
      <c r="H54" s="15">
        <f>SUM(H46:H52)+H30</f>
        <v>428722</v>
      </c>
      <c r="I54" s="15">
        <f>SUM(I46:I52)+I30</f>
        <v>25258</v>
      </c>
      <c r="J54" s="15"/>
      <c r="K54" s="15">
        <f>SUM(K46:K52)+K30</f>
        <v>-2109514</v>
      </c>
      <c r="L54" s="15">
        <f>SUM(L46:L52)+L30</f>
        <v>1021477</v>
      </c>
      <c r="M54" s="15"/>
      <c r="N54" s="15">
        <f>SUM(N46:N52)+N30</f>
        <v>352894</v>
      </c>
      <c r="O54" s="15"/>
      <c r="P54" s="15">
        <f>SUM(P46:P52)+P30</f>
        <v>1374371</v>
      </c>
    </row>
    <row r="55" spans="6:16" ht="3.75" customHeight="1" thickBot="1">
      <c r="F55" s="17"/>
      <c r="G55" s="17"/>
      <c r="H55" s="17"/>
      <c r="I55" s="17"/>
      <c r="J55" s="17"/>
      <c r="K55" s="17"/>
      <c r="L55" s="17"/>
      <c r="M55" s="17"/>
      <c r="N55" s="17"/>
      <c r="O55" s="17"/>
      <c r="P55" s="17"/>
    </row>
    <row r="56" spans="6:16" ht="3.75" customHeight="1">
      <c r="F56" s="15"/>
      <c r="G56" s="15"/>
      <c r="H56" s="15"/>
      <c r="I56" s="15"/>
      <c r="J56" s="15"/>
      <c r="K56" s="15"/>
      <c r="L56" s="15"/>
      <c r="M56" s="15"/>
      <c r="N56" s="15"/>
      <c r="O56" s="15"/>
      <c r="P56" s="15"/>
    </row>
    <row r="57" spans="6:16" ht="9" customHeight="1">
      <c r="F57" s="15"/>
      <c r="G57" s="15"/>
      <c r="H57" s="15"/>
      <c r="I57" s="15"/>
      <c r="J57" s="15"/>
      <c r="K57" s="15"/>
      <c r="L57" s="15"/>
      <c r="M57" s="15"/>
      <c r="N57" s="15"/>
      <c r="O57" s="15"/>
      <c r="P57" s="15"/>
    </row>
    <row r="58" ht="3.75" customHeight="1"/>
    <row r="59" ht="12.75">
      <c r="A59" s="1" t="s">
        <v>254</v>
      </c>
    </row>
    <row r="60" ht="3.75" customHeight="1"/>
    <row r="61" spans="1:16" ht="12.75">
      <c r="A61" s="1" t="s">
        <v>298</v>
      </c>
      <c r="F61" s="1">
        <v>1940532</v>
      </c>
      <c r="G61" s="1">
        <v>0</v>
      </c>
      <c r="H61" s="1">
        <v>473251</v>
      </c>
      <c r="I61" s="1">
        <v>25258</v>
      </c>
      <c r="K61" s="1">
        <v>-1753268</v>
      </c>
      <c r="L61" s="1">
        <f>SUM(F61:K61)</f>
        <v>685773</v>
      </c>
      <c r="N61" s="1">
        <v>1384033</v>
      </c>
      <c r="P61" s="1">
        <f>L61+N61</f>
        <v>2069806</v>
      </c>
    </row>
    <row r="62" ht="12.75">
      <c r="A62" s="1" t="s">
        <v>299</v>
      </c>
    </row>
    <row r="63" spans="2:16" ht="14.25" customHeight="1">
      <c r="B63" s="1" t="s">
        <v>300</v>
      </c>
      <c r="F63" s="15">
        <v>0</v>
      </c>
      <c r="G63" s="15">
        <v>0</v>
      </c>
      <c r="H63" s="179">
        <v>0</v>
      </c>
      <c r="I63" s="15">
        <v>0</v>
      </c>
      <c r="J63" s="15"/>
      <c r="K63" s="179">
        <v>-123680</v>
      </c>
      <c r="L63" s="15">
        <f>SUM(F63:K63)</f>
        <v>-123680</v>
      </c>
      <c r="M63" s="15"/>
      <c r="N63" s="15">
        <v>0</v>
      </c>
      <c r="O63" s="15"/>
      <c r="P63" s="15">
        <f>SUM(L63:N63)</f>
        <v>-123680</v>
      </c>
    </row>
    <row r="64" spans="1:16" ht="14.25" customHeight="1">
      <c r="A64" s="1" t="s">
        <v>301</v>
      </c>
      <c r="F64" s="15"/>
      <c r="G64" s="15"/>
      <c r="H64" s="179"/>
      <c r="I64" s="15"/>
      <c r="J64" s="15"/>
      <c r="K64" s="179"/>
      <c r="L64" s="15"/>
      <c r="M64" s="15"/>
      <c r="N64" s="15"/>
      <c r="O64" s="15"/>
      <c r="P64" s="15"/>
    </row>
    <row r="65" spans="2:16" ht="14.25" customHeight="1">
      <c r="B65" s="1" t="s">
        <v>303</v>
      </c>
      <c r="F65" s="11">
        <v>0</v>
      </c>
      <c r="G65" s="11">
        <v>0</v>
      </c>
      <c r="H65" s="175">
        <v>0</v>
      </c>
      <c r="I65" s="11">
        <v>0</v>
      </c>
      <c r="J65" s="11"/>
      <c r="K65" s="175">
        <v>-23569</v>
      </c>
      <c r="L65" s="11">
        <f>SUM(F65:K65)</f>
        <v>-23569</v>
      </c>
      <c r="M65" s="11"/>
      <c r="N65" s="11">
        <v>0</v>
      </c>
      <c r="O65" s="11"/>
      <c r="P65" s="11">
        <f>SUM(L65:N65)</f>
        <v>-23569</v>
      </c>
    </row>
    <row r="66" ht="3.75" customHeight="1"/>
    <row r="67" spans="1:16" ht="12.75">
      <c r="A67" s="1" t="s">
        <v>278</v>
      </c>
      <c r="F67" s="1">
        <f>SUM(F60:F65)</f>
        <v>1940532</v>
      </c>
      <c r="G67" s="1">
        <f>SUM(G60:G65)</f>
        <v>0</v>
      </c>
      <c r="H67" s="1">
        <f>SUM(H60:H65)</f>
        <v>473251</v>
      </c>
      <c r="I67" s="1">
        <f>SUM(I60:I65)</f>
        <v>25258</v>
      </c>
      <c r="J67" s="1">
        <f>SUM(J60:J63)</f>
        <v>0</v>
      </c>
      <c r="K67" s="1">
        <f>SUM(K60:K65)</f>
        <v>-1900517</v>
      </c>
      <c r="L67" s="1">
        <f>SUM(F67:K67)</f>
        <v>538524</v>
      </c>
      <c r="N67" s="1">
        <f>SUM(N60:N65)</f>
        <v>1384033</v>
      </c>
      <c r="P67" s="1">
        <f>SUM(P60:P65)</f>
        <v>1922557</v>
      </c>
    </row>
    <row r="68" spans="6:16" ht="3" customHeight="1">
      <c r="F68" s="15"/>
      <c r="G68" s="15"/>
      <c r="H68" s="15"/>
      <c r="I68" s="15"/>
      <c r="J68" s="15"/>
      <c r="K68" s="15"/>
      <c r="L68" s="15"/>
      <c r="M68" s="15"/>
      <c r="N68" s="15"/>
      <c r="O68" s="15"/>
      <c r="P68" s="15"/>
    </row>
    <row r="70" ht="3.75" customHeight="1"/>
    <row r="71" spans="6:16" ht="3.75" customHeight="1">
      <c r="F71" s="7"/>
      <c r="G71" s="8"/>
      <c r="H71" s="8"/>
      <c r="I71" s="8"/>
      <c r="J71" s="8"/>
      <c r="K71" s="8"/>
      <c r="L71" s="8"/>
      <c r="M71" s="8"/>
      <c r="N71" s="8"/>
      <c r="O71" s="8"/>
      <c r="P71" s="9"/>
    </row>
    <row r="72" spans="2:16" ht="12.75">
      <c r="B72" s="13" t="s">
        <v>166</v>
      </c>
      <c r="F72" s="14"/>
      <c r="G72" s="15"/>
      <c r="H72" s="15"/>
      <c r="I72" s="15"/>
      <c r="J72" s="15"/>
      <c r="K72" s="15"/>
      <c r="L72" s="15"/>
      <c r="M72" s="15"/>
      <c r="N72" s="15"/>
      <c r="O72" s="15"/>
      <c r="P72" s="16"/>
    </row>
    <row r="73" spans="2:16" ht="12.75">
      <c r="B73" s="13"/>
      <c r="C73" s="13" t="s">
        <v>167</v>
      </c>
      <c r="F73" s="14"/>
      <c r="G73" s="15"/>
      <c r="H73" s="15"/>
      <c r="I73" s="15"/>
      <c r="J73" s="15"/>
      <c r="K73" s="15"/>
      <c r="L73" s="15"/>
      <c r="M73" s="15"/>
      <c r="N73" s="15"/>
      <c r="O73" s="15"/>
      <c r="P73" s="16"/>
    </row>
    <row r="74" spans="2:16" ht="12.75">
      <c r="B74" s="13"/>
      <c r="C74" s="13" t="s">
        <v>114</v>
      </c>
      <c r="F74" s="14">
        <v>0</v>
      </c>
      <c r="G74" s="15">
        <v>0</v>
      </c>
      <c r="H74" s="15">
        <v>-1416</v>
      </c>
      <c r="I74" s="15">
        <v>0</v>
      </c>
      <c r="J74" s="15"/>
      <c r="K74" s="15">
        <v>0</v>
      </c>
      <c r="L74" s="15">
        <f>SUM(F74:K74)</f>
        <v>-1416</v>
      </c>
      <c r="M74" s="15"/>
      <c r="N74" s="15">
        <v>0</v>
      </c>
      <c r="O74" s="15"/>
      <c r="P74" s="16">
        <f>L74+N74</f>
        <v>-1416</v>
      </c>
    </row>
    <row r="75" spans="2:16" ht="12.75">
      <c r="B75" s="13" t="s">
        <v>168</v>
      </c>
      <c r="C75" s="13"/>
      <c r="F75" s="14"/>
      <c r="G75" s="15"/>
      <c r="H75" s="15"/>
      <c r="I75" s="15"/>
      <c r="J75" s="15"/>
      <c r="K75" s="15"/>
      <c r="L75" s="15"/>
      <c r="M75" s="15"/>
      <c r="N75" s="15"/>
      <c r="O75" s="15"/>
      <c r="P75" s="16"/>
    </row>
    <row r="76" spans="3:16" ht="12.75">
      <c r="C76" s="13" t="s">
        <v>169</v>
      </c>
      <c r="F76" s="14"/>
      <c r="G76" s="15"/>
      <c r="H76" s="15"/>
      <c r="I76" s="15"/>
      <c r="J76" s="15"/>
      <c r="K76" s="15"/>
      <c r="L76" s="15"/>
      <c r="M76" s="15"/>
      <c r="N76" s="15"/>
      <c r="O76" s="15"/>
      <c r="P76" s="16"/>
    </row>
    <row r="77" spans="3:16" ht="12.75">
      <c r="C77" s="13" t="s">
        <v>170</v>
      </c>
      <c r="F77" s="14"/>
      <c r="G77" s="15"/>
      <c r="H77" s="15"/>
      <c r="I77" s="15"/>
      <c r="J77" s="15"/>
      <c r="K77" s="15"/>
      <c r="L77" s="15"/>
      <c r="M77" s="15"/>
      <c r="N77" s="15"/>
      <c r="O77" s="15"/>
      <c r="P77" s="16"/>
    </row>
    <row r="78" spans="3:16" ht="12.75">
      <c r="C78" s="13" t="s">
        <v>171</v>
      </c>
      <c r="F78" s="14">
        <v>0</v>
      </c>
      <c r="G78" s="15">
        <v>0</v>
      </c>
      <c r="H78" s="15">
        <v>-35826</v>
      </c>
      <c r="I78" s="15">
        <v>0</v>
      </c>
      <c r="J78" s="15"/>
      <c r="K78" s="15">
        <v>0</v>
      </c>
      <c r="L78" s="15">
        <f>SUM(F78:K78)</f>
        <v>-35826</v>
      </c>
      <c r="M78" s="15"/>
      <c r="N78" s="15">
        <v>-3788</v>
      </c>
      <c r="O78" s="15"/>
      <c r="P78" s="16">
        <f>L78+N78</f>
        <v>-39614</v>
      </c>
    </row>
    <row r="79" spans="6:16" ht="3.75" customHeight="1">
      <c r="F79" s="10"/>
      <c r="G79" s="11"/>
      <c r="H79" s="11"/>
      <c r="I79" s="11"/>
      <c r="J79" s="11"/>
      <c r="K79" s="11"/>
      <c r="L79" s="11"/>
      <c r="M79" s="11"/>
      <c r="N79" s="11"/>
      <c r="O79" s="11"/>
      <c r="P79" s="12"/>
    </row>
    <row r="80" ht="3" customHeight="1"/>
    <row r="81" ht="12.75">
      <c r="A81" s="1" t="s">
        <v>268</v>
      </c>
    </row>
    <row r="82" spans="2:16" ht="12.75">
      <c r="B82" s="13" t="s">
        <v>269</v>
      </c>
      <c r="F82" s="1">
        <f aca="true" t="shared" si="1" ref="F82:K82">SUM(F72:F78)</f>
        <v>0</v>
      </c>
      <c r="G82" s="1">
        <f t="shared" si="1"/>
        <v>0</v>
      </c>
      <c r="H82" s="1">
        <f>SUM(H72:H78)</f>
        <v>-37242</v>
      </c>
      <c r="I82" s="1">
        <f t="shared" si="1"/>
        <v>0</v>
      </c>
      <c r="J82" s="1">
        <f t="shared" si="1"/>
        <v>0</v>
      </c>
      <c r="K82" s="1">
        <f t="shared" si="1"/>
        <v>0</v>
      </c>
      <c r="L82" s="1">
        <f>SUM(L72:L78)</f>
        <v>-37242</v>
      </c>
      <c r="N82" s="1">
        <f>SUM(N72:N78)</f>
        <v>-3788</v>
      </c>
      <c r="P82" s="1">
        <f>L82+N82</f>
        <v>-41030</v>
      </c>
    </row>
    <row r="83" spans="1:2" ht="12.75">
      <c r="A83" s="1" t="s">
        <v>35</v>
      </c>
      <c r="B83" s="13"/>
    </row>
    <row r="84" spans="2:16" ht="12.75">
      <c r="B84" s="13" t="s">
        <v>377</v>
      </c>
      <c r="F84" s="1">
        <v>0</v>
      </c>
      <c r="G84" s="1">
        <v>736479</v>
      </c>
      <c r="H84" s="1">
        <v>0</v>
      </c>
      <c r="I84" s="1">
        <v>0</v>
      </c>
      <c r="K84" s="1">
        <v>0</v>
      </c>
      <c r="L84" s="15">
        <f>SUM(F84:K84)</f>
        <v>736479</v>
      </c>
      <c r="M84" s="15"/>
      <c r="N84" s="1">
        <v>-736479</v>
      </c>
      <c r="P84" s="1">
        <f>L84+N84</f>
        <v>0</v>
      </c>
    </row>
    <row r="85" spans="1:2" ht="12.75">
      <c r="A85" s="1" t="s">
        <v>92</v>
      </c>
      <c r="B85" s="13"/>
    </row>
    <row r="86" spans="2:16" ht="12.75">
      <c r="B86" s="13" t="s">
        <v>91</v>
      </c>
      <c r="F86" s="1">
        <v>0</v>
      </c>
      <c r="G86" s="1">
        <v>0</v>
      </c>
      <c r="H86" s="1">
        <v>0</v>
      </c>
      <c r="I86" s="1">
        <v>0</v>
      </c>
      <c r="K86" s="1">
        <v>0</v>
      </c>
      <c r="L86" s="15">
        <f>SUM(F86:K86)</f>
        <v>0</v>
      </c>
      <c r="M86" s="15"/>
      <c r="N86" s="1">
        <v>5</v>
      </c>
      <c r="P86" s="1">
        <f>L86+N86</f>
        <v>5</v>
      </c>
    </row>
    <row r="87" spans="1:13" ht="12.75">
      <c r="A87" s="1" t="s">
        <v>93</v>
      </c>
      <c r="B87" s="13"/>
      <c r="L87" s="15"/>
      <c r="M87" s="15"/>
    </row>
    <row r="88" spans="2:16" ht="12.75">
      <c r="B88" s="13" t="s">
        <v>245</v>
      </c>
      <c r="F88" s="1">
        <v>0</v>
      </c>
      <c r="G88" s="1">
        <v>0</v>
      </c>
      <c r="H88" s="1">
        <v>0</v>
      </c>
      <c r="I88" s="1">
        <v>0</v>
      </c>
      <c r="K88" s="1">
        <v>0</v>
      </c>
      <c r="L88" s="15">
        <f>SUM(F88:K88)</f>
        <v>0</v>
      </c>
      <c r="M88" s="15"/>
      <c r="N88" s="1">
        <f>-14010-95929</f>
        <v>-109939</v>
      </c>
      <c r="P88" s="1">
        <f>L88+N88</f>
        <v>-109939</v>
      </c>
    </row>
    <row r="89" spans="1:16" ht="12.75">
      <c r="A89" s="1" t="s">
        <v>94</v>
      </c>
      <c r="B89" s="13"/>
      <c r="F89" s="1">
        <v>0</v>
      </c>
      <c r="G89" s="1">
        <v>0</v>
      </c>
      <c r="H89" s="1">
        <v>0</v>
      </c>
      <c r="I89" s="1">
        <v>0</v>
      </c>
      <c r="K89" s="1">
        <v>0</v>
      </c>
      <c r="L89" s="15">
        <f>SUM(F89:K89)</f>
        <v>0</v>
      </c>
      <c r="M89" s="15"/>
      <c r="N89" s="1">
        <v>-67188</v>
      </c>
      <c r="P89" s="1">
        <f>L89+N89</f>
        <v>-67188</v>
      </c>
    </row>
    <row r="90" spans="1:2" ht="12.75">
      <c r="A90" s="1" t="s">
        <v>36</v>
      </c>
      <c r="B90" s="13"/>
    </row>
    <row r="91" spans="2:16" ht="12.75">
      <c r="B91" s="13" t="s">
        <v>114</v>
      </c>
      <c r="F91" s="1">
        <v>0</v>
      </c>
      <c r="G91" s="1">
        <v>0</v>
      </c>
      <c r="H91" s="1">
        <v>6336</v>
      </c>
      <c r="I91" s="1">
        <v>0</v>
      </c>
      <c r="K91" s="1">
        <v>-6336</v>
      </c>
      <c r="L91" s="15">
        <f>SUM(F91:K91)</f>
        <v>0</v>
      </c>
      <c r="M91" s="15"/>
      <c r="N91" s="1">
        <v>0</v>
      </c>
      <c r="P91" s="1">
        <f>L91+N91</f>
        <v>0</v>
      </c>
    </row>
    <row r="92" spans="1:16" ht="12.75">
      <c r="A92" s="1" t="s">
        <v>359</v>
      </c>
      <c r="B92" s="13"/>
      <c r="F92" s="1">
        <v>0</v>
      </c>
      <c r="G92" s="1">
        <v>0</v>
      </c>
      <c r="H92" s="1">
        <v>0</v>
      </c>
      <c r="I92" s="1">
        <v>0</v>
      </c>
      <c r="K92" s="1">
        <v>0</v>
      </c>
      <c r="L92" s="15">
        <f>SUM(F92:K92)</f>
        <v>0</v>
      </c>
      <c r="M92" s="15"/>
      <c r="N92" s="1">
        <v>-1720</v>
      </c>
      <c r="P92" s="1">
        <f>L92+N92</f>
        <v>-1720</v>
      </c>
    </row>
    <row r="93" spans="1:16" ht="12.75">
      <c r="A93" s="1" t="s">
        <v>99</v>
      </c>
      <c r="F93" s="1">
        <v>0</v>
      </c>
      <c r="G93" s="1">
        <v>0</v>
      </c>
      <c r="H93" s="1">
        <v>0</v>
      </c>
      <c r="I93" s="1">
        <v>0</v>
      </c>
      <c r="K93" s="1">
        <f>+Income!L53</f>
        <v>-74183</v>
      </c>
      <c r="L93" s="15">
        <f>SUM(F93:K93)</f>
        <v>-74183</v>
      </c>
      <c r="M93" s="15"/>
      <c r="N93" s="1">
        <v>6096</v>
      </c>
      <c r="P93" s="1">
        <f>L93+N93</f>
        <v>-68087</v>
      </c>
    </row>
    <row r="94" ht="3.75" customHeight="1"/>
    <row r="95" spans="6:16" ht="3.75" customHeight="1">
      <c r="F95" s="8"/>
      <c r="G95" s="8"/>
      <c r="H95" s="8"/>
      <c r="I95" s="8"/>
      <c r="J95" s="8"/>
      <c r="K95" s="8"/>
      <c r="L95" s="8"/>
      <c r="M95" s="8"/>
      <c r="N95" s="8"/>
      <c r="O95" s="8"/>
      <c r="P95" s="8"/>
    </row>
    <row r="96" spans="1:24" ht="12.75">
      <c r="A96" s="1" t="s">
        <v>336</v>
      </c>
      <c r="F96" s="15">
        <f>F67+F82+F93</f>
        <v>1940532</v>
      </c>
      <c r="G96" s="15">
        <f>G67+G82+G93+G84</f>
        <v>736479</v>
      </c>
      <c r="H96" s="15">
        <f>H67+H82+H93+H90+H84+H91</f>
        <v>442345</v>
      </c>
      <c r="I96" s="15">
        <f>I67+I82+I93</f>
        <v>25258</v>
      </c>
      <c r="J96" s="15"/>
      <c r="K96" s="15">
        <f>K67+K82+K93+K90+K84+K91</f>
        <v>-1981036</v>
      </c>
      <c r="L96" s="15">
        <f>L67+L82+L93+L90+L84+L86+L88+L89</f>
        <v>1163578</v>
      </c>
      <c r="M96" s="15"/>
      <c r="N96" s="15">
        <f>N67+N82+N93+N90+N84+N86+N88+N89+N92</f>
        <v>471020</v>
      </c>
      <c r="O96" s="15"/>
      <c r="P96" s="15">
        <f>P67+P82+P93+P91+P88+P89+P86+P84+P92</f>
        <v>1634598</v>
      </c>
      <c r="X96" s="1">
        <f>P96-N96-L96</f>
        <v>0</v>
      </c>
    </row>
    <row r="97" spans="6:16" ht="3.75" customHeight="1" thickBot="1">
      <c r="F97" s="17"/>
      <c r="G97" s="17"/>
      <c r="H97" s="17"/>
      <c r="I97" s="17"/>
      <c r="J97" s="17"/>
      <c r="K97" s="17"/>
      <c r="L97" s="17"/>
      <c r="M97" s="17"/>
      <c r="N97" s="17"/>
      <c r="O97" s="17"/>
      <c r="P97" s="17"/>
    </row>
    <row r="98" ht="3.75" customHeight="1"/>
    <row r="99" ht="12.75" customHeight="1">
      <c r="P99" s="5"/>
    </row>
    <row r="100" spans="1:7" s="21" customFormat="1" ht="3.75" customHeight="1">
      <c r="A100" s="18"/>
      <c r="B100" s="19"/>
      <c r="C100" s="19"/>
      <c r="D100" s="20"/>
      <c r="E100" s="19"/>
      <c r="F100" s="20"/>
      <c r="G100" s="20"/>
    </row>
    <row r="101" ht="12.75">
      <c r="B101" s="13" t="s">
        <v>259</v>
      </c>
    </row>
    <row r="102" spans="1:7" s="21" customFormat="1" ht="12.75" customHeight="1">
      <c r="A102" s="18"/>
      <c r="B102" s="19"/>
      <c r="C102" s="19"/>
      <c r="D102" s="20"/>
      <c r="E102" s="19"/>
      <c r="F102" s="20"/>
      <c r="G102" s="20"/>
    </row>
    <row r="103" spans="1:16" s="160" customFormat="1" ht="11.25" customHeight="1">
      <c r="A103" s="159"/>
      <c r="B103" s="193"/>
      <c r="C103" s="193"/>
      <c r="D103" s="193"/>
      <c r="E103" s="193"/>
      <c r="F103" s="193"/>
      <c r="G103" s="193"/>
      <c r="H103" s="193"/>
      <c r="I103" s="193"/>
      <c r="J103" s="193"/>
      <c r="K103" s="193"/>
      <c r="L103" s="193"/>
      <c r="M103" s="193"/>
      <c r="N103" s="193"/>
      <c r="O103" s="193"/>
      <c r="P103" s="193"/>
    </row>
    <row r="104" spans="1:7" s="21" customFormat="1" ht="2.25" customHeight="1">
      <c r="A104" s="18"/>
      <c r="B104" s="19"/>
      <c r="C104" s="19"/>
      <c r="D104" s="20"/>
      <c r="E104" s="19"/>
      <c r="F104" s="20"/>
      <c r="G104" s="20"/>
    </row>
    <row r="105" spans="1:7" s="21" customFormat="1" ht="7.5" customHeight="1">
      <c r="A105" s="164"/>
      <c r="B105" s="19"/>
      <c r="C105" s="19"/>
      <c r="D105" s="20"/>
      <c r="E105" s="19"/>
      <c r="F105" s="20"/>
      <c r="G105" s="20"/>
    </row>
    <row r="106" spans="1:7" s="21" customFormat="1" ht="3.75" customHeight="1">
      <c r="A106" s="18"/>
      <c r="B106" s="19"/>
      <c r="C106" s="19"/>
      <c r="D106" s="20"/>
      <c r="E106" s="19"/>
      <c r="F106" s="20"/>
      <c r="G106" s="20"/>
    </row>
    <row r="107" spans="1:7" s="21" customFormat="1" ht="6.75" customHeight="1">
      <c r="A107" s="18"/>
      <c r="B107" s="19"/>
      <c r="C107" s="19"/>
      <c r="D107" s="20"/>
      <c r="E107" s="19"/>
      <c r="F107" s="20"/>
      <c r="G107" s="20"/>
    </row>
    <row r="108" spans="1:7" s="21" customFormat="1" ht="3.75" customHeight="1">
      <c r="A108" s="18"/>
      <c r="B108" s="19"/>
      <c r="C108" s="19"/>
      <c r="D108" s="20"/>
      <c r="E108" s="19"/>
      <c r="F108" s="20"/>
      <c r="G108" s="20"/>
    </row>
    <row r="109" spans="1:7" s="21" customFormat="1" ht="12.75" customHeight="1">
      <c r="A109" s="18"/>
      <c r="B109" s="19"/>
      <c r="C109" s="19"/>
      <c r="D109" s="20"/>
      <c r="E109" s="19"/>
      <c r="F109" s="20"/>
      <c r="G109" s="20"/>
    </row>
    <row r="110" spans="1:7" s="21" customFormat="1" ht="12.75" customHeight="1" hidden="1">
      <c r="A110" s="18"/>
      <c r="B110" s="19"/>
      <c r="C110" s="19"/>
      <c r="D110" s="20"/>
      <c r="E110" s="19"/>
      <c r="F110" s="20"/>
      <c r="G110" s="20"/>
    </row>
    <row r="111" spans="1:7" s="21" customFormat="1" ht="6" customHeight="1">
      <c r="A111" s="18"/>
      <c r="B111" s="19"/>
      <c r="C111" s="19"/>
      <c r="D111" s="20"/>
      <c r="E111" s="19"/>
      <c r="F111" s="20"/>
      <c r="G111" s="20"/>
    </row>
    <row r="112" spans="1:7" s="21" customFormat="1" ht="4.5" customHeight="1">
      <c r="A112" s="18"/>
      <c r="B112" s="19"/>
      <c r="C112" s="19"/>
      <c r="D112" s="20"/>
      <c r="E112" s="19"/>
      <c r="F112" s="20"/>
      <c r="G112" s="20"/>
    </row>
    <row r="113" spans="1:7" s="21" customFormat="1" ht="3" customHeight="1">
      <c r="A113" s="18"/>
      <c r="B113" s="19"/>
      <c r="C113" s="19"/>
      <c r="D113" s="20"/>
      <c r="E113" s="19"/>
      <c r="F113" s="20"/>
      <c r="G113" s="20"/>
    </row>
    <row r="114" spans="1:7" s="21" customFormat="1" ht="12.75" customHeight="1">
      <c r="A114" s="18"/>
      <c r="B114" s="19"/>
      <c r="C114" s="19"/>
      <c r="D114" s="20"/>
      <c r="E114" s="19"/>
      <c r="F114" s="20"/>
      <c r="G114" s="20"/>
    </row>
    <row r="115" spans="1:7" s="21" customFormat="1" ht="12.75" customHeight="1">
      <c r="A115" s="18"/>
      <c r="B115" s="19"/>
      <c r="C115" s="19"/>
      <c r="D115" s="20"/>
      <c r="E115" s="19"/>
      <c r="F115" s="20"/>
      <c r="G115" s="20"/>
    </row>
    <row r="116" spans="1:16" s="23" customFormat="1" ht="33" customHeight="1">
      <c r="A116" s="211" t="s">
        <v>37</v>
      </c>
      <c r="B116" s="211"/>
      <c r="C116" s="211"/>
      <c r="D116" s="211"/>
      <c r="E116" s="211"/>
      <c r="F116" s="211"/>
      <c r="G116" s="211"/>
      <c r="H116" s="211"/>
      <c r="I116" s="211"/>
      <c r="J116" s="211"/>
      <c r="K116" s="211"/>
      <c r="L116" s="211"/>
      <c r="M116" s="211"/>
      <c r="N116" s="211"/>
      <c r="O116" s="211"/>
      <c r="P116" s="211"/>
    </row>
  </sheetData>
  <sheetProtection password="DC13" sheet="1" objects="1" scenarios="1"/>
  <mergeCells count="4">
    <mergeCell ref="A116:P116"/>
    <mergeCell ref="A54:D54"/>
    <mergeCell ref="B103:P103"/>
    <mergeCell ref="F10:L10"/>
  </mergeCells>
  <printOptions horizontalCentered="1"/>
  <pageMargins left="0.6" right="0.35" top="0.8" bottom="0.6" header="0.2" footer="0.2"/>
  <pageSetup firstPageNumber="3" useFirstPageNumber="1" horizontalDpi="300" verticalDpi="300" orientation="portrait" paperSize="9" scale="60"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dimension ref="A1:K91"/>
  <sheetViews>
    <sheetView showGridLines="0" workbookViewId="0" topLeftCell="A1">
      <selection activeCell="A1" sqref="A1"/>
    </sheetView>
  </sheetViews>
  <sheetFormatPr defaultColWidth="9.140625" defaultRowHeight="12.75" customHeight="1"/>
  <cols>
    <col min="1" max="1" width="2.7109375" style="25" customWidth="1"/>
    <col min="2" max="2" width="2.00390625" style="25" customWidth="1"/>
    <col min="3" max="3" width="2.421875" style="25" customWidth="1"/>
    <col min="4" max="4" width="36.57421875" style="25" customWidth="1"/>
    <col min="5" max="5" width="11.28125" style="25" customWidth="1"/>
    <col min="6" max="6" width="8.421875" style="25" customWidth="1"/>
    <col min="7" max="7" width="11.140625" style="1" customWidth="1"/>
    <col min="8" max="8" width="1.57421875" style="25" customWidth="1"/>
    <col min="9" max="9" width="11.7109375" style="1" customWidth="1"/>
    <col min="10" max="10" width="2.7109375" style="25" customWidth="1"/>
    <col min="11" max="16384" width="9.140625" style="25" customWidth="1"/>
  </cols>
  <sheetData>
    <row r="1" spans="1:9" ht="12.75" customHeight="1">
      <c r="A1" s="99"/>
      <c r="B1" s="99"/>
      <c r="C1" s="99"/>
      <c r="D1" s="99"/>
      <c r="E1" s="99"/>
      <c r="F1" s="99"/>
      <c r="G1" s="100"/>
      <c r="H1" s="99"/>
      <c r="I1" s="100"/>
    </row>
    <row r="2" spans="1:9" ht="12.75" customHeight="1">
      <c r="A2" s="99"/>
      <c r="B2" s="99"/>
      <c r="C2" s="99"/>
      <c r="D2" s="99"/>
      <c r="E2" s="99"/>
      <c r="F2" s="99"/>
      <c r="G2" s="100"/>
      <c r="H2" s="99"/>
      <c r="I2" s="100"/>
    </row>
    <row r="3" spans="1:9" ht="12.75" customHeight="1">
      <c r="A3" s="99"/>
      <c r="B3" s="99"/>
      <c r="C3" s="99"/>
      <c r="D3" s="99"/>
      <c r="E3" s="99"/>
      <c r="F3" s="99"/>
      <c r="G3" s="100"/>
      <c r="H3" s="99"/>
      <c r="I3" s="100"/>
    </row>
    <row r="4" spans="1:9" ht="12.75" customHeight="1">
      <c r="A4" s="173"/>
      <c r="B4" s="99"/>
      <c r="C4" s="99"/>
      <c r="D4" s="99"/>
      <c r="E4" s="99"/>
      <c r="F4" s="99"/>
      <c r="G4" s="100"/>
      <c r="H4" s="99"/>
      <c r="I4" s="100"/>
    </row>
    <row r="5" spans="1:9" ht="12.75" customHeight="1">
      <c r="A5" s="99"/>
      <c r="B5" s="99"/>
      <c r="C5" s="99"/>
      <c r="D5" s="99"/>
      <c r="E5" s="99"/>
      <c r="F5" s="99"/>
      <c r="G5" s="100"/>
      <c r="H5" s="99"/>
      <c r="I5" s="100"/>
    </row>
    <row r="6" spans="1:9" s="28" customFormat="1" ht="12.75" customHeight="1">
      <c r="A6" s="46" t="s">
        <v>172</v>
      </c>
      <c r="B6" s="46"/>
      <c r="C6" s="46"/>
      <c r="G6" s="101"/>
      <c r="I6" s="101"/>
    </row>
    <row r="7" spans="1:11" s="103" customFormat="1" ht="12.75" customHeight="1">
      <c r="A7" s="174" t="str">
        <f>Equity!A7</f>
        <v> FOR THE FINANCIAL PERIOD ENDED 30 SEPTEMBER 2006</v>
      </c>
      <c r="B7" s="102"/>
      <c r="C7" s="102"/>
      <c r="D7" s="102"/>
      <c r="E7" s="102"/>
      <c r="F7" s="102"/>
      <c r="G7" s="102"/>
      <c r="H7" s="102"/>
      <c r="I7" s="102"/>
      <c r="J7" s="102"/>
      <c r="K7" s="102"/>
    </row>
    <row r="8" spans="1:11" s="103" customFormat="1" ht="12.75" customHeight="1">
      <c r="A8" s="174"/>
      <c r="B8" s="102"/>
      <c r="C8" s="102"/>
      <c r="D8" s="102"/>
      <c r="E8" s="102"/>
      <c r="F8" s="102"/>
      <c r="G8" s="180"/>
      <c r="H8" s="102"/>
      <c r="I8" s="180"/>
      <c r="J8" s="102"/>
      <c r="K8" s="102"/>
    </row>
    <row r="9" spans="1:11" ht="12.75" customHeight="1">
      <c r="A9" s="104"/>
      <c r="B9" s="104"/>
      <c r="C9" s="104"/>
      <c r="D9" s="104"/>
      <c r="E9" s="104"/>
      <c r="F9" s="104"/>
      <c r="G9" s="213" t="str">
        <f>Income!J16</f>
        <v>CUMULATIVE 9 MONTHS</v>
      </c>
      <c r="H9" s="214"/>
      <c r="I9" s="214"/>
      <c r="J9" s="104"/>
      <c r="K9" s="104"/>
    </row>
    <row r="10" spans="7:9" ht="12.75" customHeight="1">
      <c r="G10" s="165" t="str">
        <f>+'BS'!E9</f>
        <v>30.09.2006</v>
      </c>
      <c r="I10" s="35">
        <f>+Income!L18</f>
        <v>38625</v>
      </c>
    </row>
    <row r="11" spans="7:9" ht="12.75" customHeight="1">
      <c r="G11" s="5" t="s">
        <v>125</v>
      </c>
      <c r="I11" s="5" t="s">
        <v>125</v>
      </c>
    </row>
    <row r="12" spans="4:9" ht="3.75" customHeight="1">
      <c r="D12" s="35"/>
      <c r="G12" s="25"/>
      <c r="I12" s="25"/>
    </row>
    <row r="13" spans="4:9" ht="12.75">
      <c r="D13" s="35"/>
      <c r="G13" s="25"/>
      <c r="I13" s="172" t="s">
        <v>285</v>
      </c>
    </row>
    <row r="14" spans="4:9" ht="3.75" customHeight="1">
      <c r="D14" s="35"/>
      <c r="G14" s="25"/>
      <c r="I14" s="25"/>
    </row>
    <row r="15" ht="12.75" customHeight="1">
      <c r="A15" s="25" t="s">
        <v>185</v>
      </c>
    </row>
    <row r="16" ht="3.75" customHeight="1"/>
    <row r="17" spans="2:9" ht="12.75" customHeight="1">
      <c r="B17" s="25" t="s">
        <v>252</v>
      </c>
      <c r="G17" s="1">
        <f>+Income!J42</f>
        <v>-14857</v>
      </c>
      <c r="I17" s="1">
        <v>-54631</v>
      </c>
    </row>
    <row r="18" ht="3.75" customHeight="1"/>
    <row r="19" spans="2:9" ht="12.75" customHeight="1">
      <c r="B19" s="25" t="s">
        <v>107</v>
      </c>
      <c r="G19" s="1">
        <v>23844</v>
      </c>
      <c r="I19" s="1">
        <v>127736</v>
      </c>
    </row>
    <row r="20" spans="7:9" ht="3.75" customHeight="1">
      <c r="G20" s="11"/>
      <c r="I20" s="11"/>
    </row>
    <row r="21" spans="7:9" ht="3.75" customHeight="1">
      <c r="G21" s="8"/>
      <c r="I21" s="8"/>
    </row>
    <row r="22" spans="2:9" ht="12.75" customHeight="1">
      <c r="B22" s="25" t="s">
        <v>372</v>
      </c>
      <c r="G22" s="1">
        <f>SUM(G17:G19)</f>
        <v>8987</v>
      </c>
      <c r="I22" s="1">
        <f>SUM(I17:I19)</f>
        <v>73105</v>
      </c>
    </row>
    <row r="23" ht="3.75" customHeight="1"/>
    <row r="24" spans="2:9" ht="12.75" customHeight="1">
      <c r="B24" s="25" t="s">
        <v>199</v>
      </c>
      <c r="G24" s="1">
        <v>-69456</v>
      </c>
      <c r="I24" s="1">
        <v>-17671</v>
      </c>
    </row>
    <row r="25" spans="7:9" ht="3.75" customHeight="1">
      <c r="G25" s="11"/>
      <c r="I25" s="11"/>
    </row>
    <row r="26" spans="7:9" ht="3.75" customHeight="1">
      <c r="G26" s="8"/>
      <c r="I26" s="8"/>
    </row>
    <row r="27" spans="2:9" ht="12.75" customHeight="1">
      <c r="B27" s="25" t="s">
        <v>324</v>
      </c>
      <c r="G27" s="1">
        <f>SUM(G22:G24)</f>
        <v>-60469</v>
      </c>
      <c r="I27" s="1">
        <f>SUM(I22:I24)</f>
        <v>55434</v>
      </c>
    </row>
    <row r="28" spans="7:9" ht="3.75" customHeight="1">
      <c r="G28" s="11"/>
      <c r="I28" s="11"/>
    </row>
    <row r="29" spans="7:9" ht="3.75" customHeight="1">
      <c r="G29" s="8"/>
      <c r="I29" s="8"/>
    </row>
    <row r="30" spans="1:3" ht="12.75" customHeight="1">
      <c r="A30" s="25" t="s">
        <v>189</v>
      </c>
      <c r="B30" s="40"/>
      <c r="C30" s="40"/>
    </row>
    <row r="31" spans="2:3" ht="3.75" customHeight="1">
      <c r="B31" s="40"/>
      <c r="C31" s="40"/>
    </row>
    <row r="32" spans="2:9" ht="3.75" customHeight="1">
      <c r="B32" s="40"/>
      <c r="C32" s="40"/>
      <c r="G32" s="15"/>
      <c r="I32" s="15"/>
    </row>
    <row r="33" spans="2:9" ht="12.75" customHeight="1">
      <c r="B33" s="25" t="s">
        <v>188</v>
      </c>
      <c r="G33" s="15">
        <v>12864</v>
      </c>
      <c r="I33" s="15">
        <v>3832</v>
      </c>
    </row>
    <row r="34" spans="2:9" ht="12.75" customHeight="1">
      <c r="B34" s="25" t="s">
        <v>371</v>
      </c>
      <c r="G34" s="15">
        <v>34580</v>
      </c>
      <c r="I34" s="15">
        <v>274196</v>
      </c>
    </row>
    <row r="35" spans="2:9" ht="12.75" customHeight="1">
      <c r="B35" s="25" t="s">
        <v>187</v>
      </c>
      <c r="G35" s="15">
        <v>985120</v>
      </c>
      <c r="I35" s="15">
        <v>544732</v>
      </c>
    </row>
    <row r="36" spans="2:9" ht="12.75" customHeight="1">
      <c r="B36" s="25" t="s">
        <v>186</v>
      </c>
      <c r="G36" s="15">
        <v>54953</v>
      </c>
      <c r="I36" s="15">
        <v>238270</v>
      </c>
    </row>
    <row r="37" spans="2:9" ht="12.75" customHeight="1">
      <c r="B37" s="25" t="s">
        <v>373</v>
      </c>
      <c r="G37" s="15">
        <v>5550</v>
      </c>
      <c r="I37" s="15">
        <v>1000</v>
      </c>
    </row>
    <row r="38" spans="2:9" ht="12.75" customHeight="1">
      <c r="B38" s="25" t="s">
        <v>9</v>
      </c>
      <c r="G38" s="15">
        <v>-9883</v>
      </c>
      <c r="I38" s="15">
        <v>0</v>
      </c>
    </row>
    <row r="39" spans="2:9" ht="12.75" customHeight="1">
      <c r="B39" s="25" t="s">
        <v>242</v>
      </c>
      <c r="G39" s="15">
        <v>-19904</v>
      </c>
      <c r="I39" s="15">
        <v>-102837</v>
      </c>
    </row>
    <row r="40" spans="2:9" ht="12.75" customHeight="1">
      <c r="B40" s="25" t="s">
        <v>255</v>
      </c>
      <c r="G40" s="15">
        <v>-9763</v>
      </c>
      <c r="I40" s="15">
        <v>-15826</v>
      </c>
    </row>
    <row r="41" spans="7:9" ht="3.75" customHeight="1">
      <c r="G41" s="11"/>
      <c r="I41" s="11"/>
    </row>
    <row r="42" ht="3.75" customHeight="1"/>
    <row r="43" spans="2:9" ht="12.75" customHeight="1">
      <c r="B43" s="86" t="s">
        <v>230</v>
      </c>
      <c r="C43" s="86"/>
      <c r="G43" s="1">
        <f>SUM(G32:G41)</f>
        <v>1053517</v>
      </c>
      <c r="I43" s="1">
        <f>SUM(I32:I40)</f>
        <v>943367</v>
      </c>
    </row>
    <row r="44" spans="7:9" ht="3.75" customHeight="1">
      <c r="G44" s="11"/>
      <c r="I44" s="11"/>
    </row>
    <row r="45" spans="7:9" ht="3.75" customHeight="1">
      <c r="G45" s="8"/>
      <c r="I45" s="8"/>
    </row>
    <row r="46" spans="1:3" ht="3.75" customHeight="1">
      <c r="A46" s="86"/>
      <c r="B46" s="86"/>
      <c r="C46" s="86"/>
    </row>
    <row r="47" spans="1:3" ht="12.75" customHeight="1">
      <c r="A47" s="25" t="s">
        <v>190</v>
      </c>
      <c r="B47" s="40"/>
      <c r="C47" s="40"/>
    </row>
    <row r="48" spans="2:3" ht="3.75" customHeight="1">
      <c r="B48" s="40"/>
      <c r="C48" s="40"/>
    </row>
    <row r="49" spans="2:9" ht="3.75" customHeight="1">
      <c r="B49" s="40"/>
      <c r="C49" s="40"/>
      <c r="G49" s="15"/>
      <c r="I49" s="15"/>
    </row>
    <row r="50" spans="2:9" ht="12.75" customHeight="1">
      <c r="B50" s="25" t="s">
        <v>234</v>
      </c>
      <c r="G50" s="15">
        <v>-1068303</v>
      </c>
      <c r="I50" s="15">
        <v>-520982</v>
      </c>
    </row>
    <row r="51" spans="2:9" ht="12.75" customHeight="1">
      <c r="B51" s="25" t="s">
        <v>261</v>
      </c>
      <c r="G51" s="15">
        <v>-2936</v>
      </c>
      <c r="I51" s="15">
        <v>-59776</v>
      </c>
    </row>
    <row r="52" spans="2:9" ht="12.75" customHeight="1">
      <c r="B52" s="25" t="s">
        <v>313</v>
      </c>
      <c r="G52" s="15">
        <v>-2581</v>
      </c>
      <c r="I52" s="15">
        <v>-1720</v>
      </c>
    </row>
    <row r="53" spans="2:9" ht="12.75" customHeight="1">
      <c r="B53" s="25" t="s">
        <v>110</v>
      </c>
      <c r="G53" s="15"/>
      <c r="I53" s="15"/>
    </row>
    <row r="54" spans="3:9" ht="12.75" customHeight="1">
      <c r="C54" s="25" t="s">
        <v>245</v>
      </c>
      <c r="G54" s="15">
        <v>0</v>
      </c>
      <c r="I54" s="15">
        <v>5</v>
      </c>
    </row>
    <row r="55" spans="7:9" ht="3.75" customHeight="1">
      <c r="G55" s="11"/>
      <c r="I55" s="11"/>
    </row>
    <row r="56" ht="3.75" customHeight="1"/>
    <row r="57" spans="2:9" ht="12.75" customHeight="1">
      <c r="B57" s="86" t="s">
        <v>231</v>
      </c>
      <c r="C57" s="86"/>
      <c r="G57" s="15">
        <f>SUM(G50:G54)</f>
        <v>-1073820</v>
      </c>
      <c r="I57" s="15">
        <f>SUM(I50:I54)</f>
        <v>-582473</v>
      </c>
    </row>
    <row r="58" spans="1:9" ht="3.75" customHeight="1">
      <c r="A58" s="86"/>
      <c r="B58" s="86"/>
      <c r="C58" s="86"/>
      <c r="G58" s="11"/>
      <c r="I58" s="11"/>
    </row>
    <row r="59" spans="1:3" ht="3.75" customHeight="1">
      <c r="A59" s="40"/>
      <c r="B59" s="40"/>
      <c r="C59" s="40"/>
    </row>
    <row r="60" spans="1:9" ht="12.75" customHeight="1">
      <c r="A60" s="86" t="s">
        <v>174</v>
      </c>
      <c r="B60" s="86"/>
      <c r="C60" s="86"/>
      <c r="G60" s="1">
        <v>51251</v>
      </c>
      <c r="I60" s="1">
        <v>-9310</v>
      </c>
    </row>
    <row r="61" spans="1:3" ht="3.75" customHeight="1">
      <c r="A61" s="40"/>
      <c r="B61" s="40"/>
      <c r="C61" s="40"/>
    </row>
    <row r="62" spans="1:9" ht="3.75" customHeight="1">
      <c r="A62" s="40"/>
      <c r="B62" s="40"/>
      <c r="C62" s="40"/>
      <c r="G62" s="8"/>
      <c r="I62" s="8"/>
    </row>
    <row r="63" spans="1:9" ht="12.75" customHeight="1">
      <c r="A63" s="86" t="s">
        <v>314</v>
      </c>
      <c r="B63" s="86"/>
      <c r="C63" s="86"/>
      <c r="G63" s="1">
        <f>+G27+G43+G60+G57</f>
        <v>-29521</v>
      </c>
      <c r="I63" s="1">
        <f>+I27+I43+I60+I57</f>
        <v>407018</v>
      </c>
    </row>
    <row r="64" spans="1:3" ht="3.75" customHeight="1">
      <c r="A64" s="40"/>
      <c r="B64" s="40"/>
      <c r="C64" s="40"/>
    </row>
    <row r="65" spans="1:9" ht="3.75" customHeight="1">
      <c r="A65" s="40"/>
      <c r="B65" s="40"/>
      <c r="C65" s="40"/>
      <c r="G65" s="8"/>
      <c r="I65" s="8"/>
    </row>
    <row r="66" spans="1:9" ht="12.75" customHeight="1">
      <c r="A66" s="25" t="s">
        <v>247</v>
      </c>
      <c r="G66" s="15"/>
      <c r="I66" s="15"/>
    </row>
    <row r="67" spans="1:3" ht="3.75" customHeight="1">
      <c r="A67" s="40"/>
      <c r="B67" s="40"/>
      <c r="C67" s="40"/>
    </row>
    <row r="68" spans="1:9" ht="3.75" customHeight="1">
      <c r="A68" s="40"/>
      <c r="B68" s="40"/>
      <c r="C68" s="40"/>
      <c r="G68" s="54"/>
      <c r="I68" s="54"/>
    </row>
    <row r="69" spans="1:9" ht="12.75" customHeight="1">
      <c r="A69" s="40"/>
      <c r="B69" s="40"/>
      <c r="C69" s="40"/>
      <c r="D69" s="25" t="s">
        <v>173</v>
      </c>
      <c r="G69" s="55">
        <v>552482</v>
      </c>
      <c r="I69" s="55">
        <v>417153</v>
      </c>
    </row>
    <row r="70" spans="1:9" ht="12.75" customHeight="1">
      <c r="A70" s="40"/>
      <c r="B70" s="40"/>
      <c r="C70" s="40"/>
      <c r="D70" s="25" t="s">
        <v>174</v>
      </c>
      <c r="G70" s="55"/>
      <c r="I70" s="55"/>
    </row>
    <row r="71" spans="1:9" ht="12.75" customHeight="1">
      <c r="A71" s="40"/>
      <c r="B71" s="40"/>
      <c r="C71" s="40"/>
      <c r="D71" s="25" t="s">
        <v>175</v>
      </c>
      <c r="G71" s="55">
        <v>4223</v>
      </c>
      <c r="I71" s="55">
        <v>-2723</v>
      </c>
    </row>
    <row r="72" spans="1:9" ht="3.75" customHeight="1">
      <c r="A72" s="40"/>
      <c r="B72" s="40"/>
      <c r="C72" s="40"/>
      <c r="G72" s="56"/>
      <c r="I72" s="56"/>
    </row>
    <row r="73" spans="1:9" ht="3.75" customHeight="1">
      <c r="A73" s="40"/>
      <c r="B73" s="40"/>
      <c r="C73" s="40"/>
      <c r="G73" s="8"/>
      <c r="I73" s="8"/>
    </row>
    <row r="74" spans="1:9" ht="12.75" customHeight="1">
      <c r="A74" s="40"/>
      <c r="B74" s="40"/>
      <c r="C74" s="40"/>
      <c r="D74" s="105" t="s">
        <v>232</v>
      </c>
      <c r="E74" s="53"/>
      <c r="F74" s="53"/>
      <c r="G74" s="15">
        <f>SUM(G69:G72)</f>
        <v>556705</v>
      </c>
      <c r="I74" s="15">
        <f>SUM(I69:I72)</f>
        <v>414430</v>
      </c>
    </row>
    <row r="75" spans="1:3" ht="3.75" customHeight="1">
      <c r="A75" s="40"/>
      <c r="B75" s="40"/>
      <c r="C75" s="40"/>
    </row>
    <row r="76" spans="1:9" ht="3.75" customHeight="1">
      <c r="A76" s="40"/>
      <c r="B76" s="40"/>
      <c r="C76" s="40"/>
      <c r="G76" s="8"/>
      <c r="I76" s="8"/>
    </row>
    <row r="77" spans="1:9" ht="15" customHeight="1" thickBot="1">
      <c r="A77" s="195" t="s">
        <v>337</v>
      </c>
      <c r="B77" s="195"/>
      <c r="C77" s="195"/>
      <c r="D77" s="195"/>
      <c r="G77" s="17">
        <f>+G63+G74</f>
        <v>527184</v>
      </c>
      <c r="I77" s="17">
        <f>+I63+I74</f>
        <v>821448</v>
      </c>
    </row>
    <row r="78" spans="1:3" ht="15" customHeight="1">
      <c r="A78" s="40"/>
      <c r="B78" s="40"/>
      <c r="C78" s="40"/>
    </row>
    <row r="79" spans="1:3" ht="15" customHeight="1">
      <c r="A79" s="40"/>
      <c r="B79" s="40"/>
      <c r="C79" s="40"/>
    </row>
    <row r="80" spans="1:3" ht="8.25" customHeight="1">
      <c r="A80" s="40"/>
      <c r="B80" s="40"/>
      <c r="C80" s="40"/>
    </row>
    <row r="81" spans="1:3" ht="8.25" customHeight="1">
      <c r="A81" s="40"/>
      <c r="B81" s="40"/>
      <c r="C81" s="40"/>
    </row>
    <row r="82" spans="1:3" ht="9.75" customHeight="1">
      <c r="A82" s="40"/>
      <c r="B82" s="40"/>
      <c r="C82" s="40"/>
    </row>
    <row r="83" spans="1:3" ht="9.75" customHeight="1">
      <c r="A83" s="40"/>
      <c r="B83" s="40"/>
      <c r="C83" s="40"/>
    </row>
    <row r="84" spans="1:3" ht="9" customHeight="1">
      <c r="A84" s="40"/>
      <c r="B84" s="40"/>
      <c r="C84" s="40"/>
    </row>
    <row r="85" spans="1:3" ht="9" customHeight="1">
      <c r="A85" s="40"/>
      <c r="B85" s="40"/>
      <c r="C85" s="40"/>
    </row>
    <row r="86" spans="1:3" ht="15" customHeight="1">
      <c r="A86" s="40"/>
      <c r="B86" s="40"/>
      <c r="C86" s="40"/>
    </row>
    <row r="87" spans="1:3" ht="15" customHeight="1">
      <c r="A87" s="40"/>
      <c r="B87" s="40"/>
      <c r="C87" s="40"/>
    </row>
    <row r="88" spans="1:3" ht="6" customHeight="1">
      <c r="A88" s="40"/>
      <c r="B88" s="40"/>
      <c r="C88" s="40"/>
    </row>
    <row r="89" spans="1:3" ht="6" customHeight="1">
      <c r="A89" s="40"/>
      <c r="B89" s="40"/>
      <c r="C89" s="40"/>
    </row>
    <row r="90" spans="1:3" ht="7.5" customHeight="1">
      <c r="A90" s="40"/>
      <c r="B90" s="40"/>
      <c r="C90" s="40"/>
    </row>
    <row r="91" spans="1:11" ht="24.75" customHeight="1">
      <c r="A91" s="196" t="s">
        <v>305</v>
      </c>
      <c r="B91" s="196"/>
      <c r="C91" s="196"/>
      <c r="D91" s="196"/>
      <c r="E91" s="196"/>
      <c r="F91" s="196"/>
      <c r="G91" s="196"/>
      <c r="H91" s="196"/>
      <c r="I91" s="196"/>
      <c r="K91" s="1"/>
    </row>
  </sheetData>
  <sheetProtection password="DC13" sheet="1" objects="1" scenarios="1"/>
  <mergeCells count="3">
    <mergeCell ref="A91:I91"/>
    <mergeCell ref="A77:D77"/>
    <mergeCell ref="G9:I9"/>
  </mergeCells>
  <printOptions horizontalCentered="1"/>
  <pageMargins left="0.66" right="0.6" top="0.71" bottom="0.57" header="0.2" footer="0.2"/>
  <pageSetup firstPageNumber="4" useFirstPageNumber="1" horizontalDpi="600" verticalDpi="600" orientation="portrait" paperSize="9" scale="85" r:id="rId2"/>
  <headerFooter alignWithMargins="0">
    <oddFooter>&amp;C- &amp;P -</oddFooter>
  </headerFooter>
  <drawing r:id="rId1"/>
</worksheet>
</file>

<file path=xl/worksheets/sheet5.xml><?xml version="1.0" encoding="utf-8"?>
<worksheet xmlns="http://schemas.openxmlformats.org/spreadsheetml/2006/main" xmlns:r="http://schemas.openxmlformats.org/officeDocument/2006/relationships">
  <dimension ref="A6:V225"/>
  <sheetViews>
    <sheetView showGridLines="0" workbookViewId="0" topLeftCell="A1">
      <selection activeCell="A1" sqref="A1"/>
    </sheetView>
  </sheetViews>
  <sheetFormatPr defaultColWidth="9.140625" defaultRowHeight="12.75" customHeight="1"/>
  <cols>
    <col min="1" max="1" width="2.7109375" style="59" customWidth="1"/>
    <col min="2" max="2" width="3.28125" style="25" customWidth="1"/>
    <col min="3" max="3" width="3.57421875" style="25" customWidth="1"/>
    <col min="4" max="4" width="4.140625" style="25" customWidth="1"/>
    <col min="5" max="5" width="6.8515625" style="25" customWidth="1"/>
    <col min="6" max="6" width="7.8515625" style="25" customWidth="1"/>
    <col min="7" max="7" width="8.28125" style="25" customWidth="1"/>
    <col min="8" max="8" width="11.28125" style="25" customWidth="1"/>
    <col min="9" max="9" width="10.57421875" style="25" customWidth="1"/>
    <col min="10" max="10" width="10.8515625" style="25" customWidth="1"/>
    <col min="11" max="11" width="10.140625" style="25" customWidth="1"/>
    <col min="12" max="12" width="11.8515625" style="25" customWidth="1"/>
    <col min="13" max="13" width="9.57421875" style="25" bestFit="1" customWidth="1"/>
    <col min="14" max="14" width="4.7109375" style="25" customWidth="1"/>
    <col min="15" max="15" width="9.28125" style="25" customWidth="1"/>
    <col min="16" max="16384" width="9.140625" style="25" customWidth="1"/>
  </cols>
  <sheetData>
    <row r="5" ht="9" customHeight="1"/>
    <row r="6" spans="1:4" s="28" customFormat="1" ht="15" customHeight="1">
      <c r="A6" s="106"/>
      <c r="B6" s="46" t="s">
        <v>215</v>
      </c>
      <c r="C6" s="46"/>
      <c r="D6" s="46"/>
    </row>
    <row r="7" ht="7.5" customHeight="1"/>
    <row r="8" spans="1:4" ht="12.75" customHeight="1">
      <c r="A8" s="59">
        <v>1</v>
      </c>
      <c r="B8" s="60" t="s">
        <v>176</v>
      </c>
      <c r="C8" s="60"/>
      <c r="D8" s="60"/>
    </row>
    <row r="9" ht="7.5" customHeight="1"/>
    <row r="10" spans="1:12" s="108" customFormat="1" ht="38.25" customHeight="1">
      <c r="A10" s="107"/>
      <c r="B10" s="196" t="s">
        <v>318</v>
      </c>
      <c r="C10" s="196"/>
      <c r="D10" s="196"/>
      <c r="E10" s="196"/>
      <c r="F10" s="196"/>
      <c r="G10" s="196"/>
      <c r="H10" s="196"/>
      <c r="I10" s="196"/>
      <c r="J10" s="196"/>
      <c r="K10" s="196"/>
      <c r="L10" s="196"/>
    </row>
    <row r="11" ht="6" customHeight="1"/>
    <row r="12" spans="1:12" s="76" customFormat="1" ht="53.25" customHeight="1">
      <c r="A12" s="85"/>
      <c r="B12" s="215" t="s">
        <v>319</v>
      </c>
      <c r="C12" s="215"/>
      <c r="D12" s="215"/>
      <c r="E12" s="215"/>
      <c r="F12" s="215"/>
      <c r="G12" s="215"/>
      <c r="H12" s="215"/>
      <c r="I12" s="215"/>
      <c r="J12" s="215"/>
      <c r="K12" s="215"/>
      <c r="L12" s="215"/>
    </row>
    <row r="13" spans="1:12" s="76" customFormat="1" ht="12.75">
      <c r="A13" s="85"/>
      <c r="B13" s="49"/>
      <c r="C13" s="49"/>
      <c r="D13" s="49"/>
      <c r="E13" s="49"/>
      <c r="F13" s="49"/>
      <c r="G13" s="49"/>
      <c r="H13" s="49"/>
      <c r="I13" s="49"/>
      <c r="J13" s="49"/>
      <c r="K13" s="49"/>
      <c r="L13" s="49"/>
    </row>
    <row r="14" spans="1:12" s="76" customFormat="1" ht="12.75">
      <c r="A14" s="85"/>
      <c r="B14" t="s">
        <v>42</v>
      </c>
      <c r="C14"/>
      <c r="D14"/>
      <c r="E14" s="217" t="s">
        <v>44</v>
      </c>
      <c r="F14" s="217"/>
      <c r="G14" s="217"/>
      <c r="H14" s="217"/>
      <c r="I14" s="217"/>
      <c r="J14" s="217"/>
      <c r="K14" s="217"/>
      <c r="L14" s="217"/>
    </row>
    <row r="15" spans="1:12" s="76" customFormat="1" ht="12.75">
      <c r="A15" s="85"/>
      <c r="B15" t="s">
        <v>43</v>
      </c>
      <c r="C15"/>
      <c r="D15"/>
      <c r="E15" s="217" t="s">
        <v>45</v>
      </c>
      <c r="F15" s="217"/>
      <c r="G15" s="217"/>
      <c r="H15" s="217"/>
      <c r="I15" s="217"/>
      <c r="J15" s="217"/>
      <c r="K15" s="217"/>
      <c r="L15" s="217"/>
    </row>
    <row r="16" spans="1:12" s="76" customFormat="1" ht="12.75">
      <c r="A16" s="85"/>
      <c r="B16" t="s">
        <v>41</v>
      </c>
      <c r="C16"/>
      <c r="D16"/>
      <c r="E16" s="217" t="s">
        <v>46</v>
      </c>
      <c r="F16" s="217"/>
      <c r="G16" s="217"/>
      <c r="H16" s="217"/>
      <c r="I16" s="217"/>
      <c r="J16" s="217"/>
      <c r="K16" s="217"/>
      <c r="L16" s="217"/>
    </row>
    <row r="17" spans="1:12" s="76" customFormat="1" ht="12.75">
      <c r="A17" s="85"/>
      <c r="B17" t="s">
        <v>47</v>
      </c>
      <c r="C17"/>
      <c r="D17"/>
      <c r="E17" s="217" t="s">
        <v>48</v>
      </c>
      <c r="F17" s="217"/>
      <c r="G17" s="217"/>
      <c r="H17" s="217"/>
      <c r="I17" s="217"/>
      <c r="J17" s="217"/>
      <c r="K17" s="217"/>
      <c r="L17" s="217"/>
    </row>
    <row r="18" spans="1:12" s="76" customFormat="1" ht="12.75">
      <c r="A18" s="85"/>
      <c r="B18" t="s">
        <v>49</v>
      </c>
      <c r="C18"/>
      <c r="D18"/>
      <c r="E18" s="217" t="s">
        <v>50</v>
      </c>
      <c r="F18" s="217"/>
      <c r="G18" s="217"/>
      <c r="H18" s="217"/>
      <c r="I18" s="217"/>
      <c r="J18" s="217"/>
      <c r="K18" s="217"/>
      <c r="L18" s="217"/>
    </row>
    <row r="19" spans="1:12" s="76" customFormat="1" ht="12.75">
      <c r="A19" s="85"/>
      <c r="B19" t="s">
        <v>51</v>
      </c>
      <c r="C19"/>
      <c r="D19"/>
      <c r="E19" s="217" t="s">
        <v>52</v>
      </c>
      <c r="F19" s="217"/>
      <c r="G19" s="217"/>
      <c r="H19" s="217"/>
      <c r="I19" s="217"/>
      <c r="J19" s="217"/>
      <c r="K19" s="217"/>
      <c r="L19" s="217"/>
    </row>
    <row r="20" spans="1:12" s="76" customFormat="1" ht="12.75">
      <c r="A20" s="85"/>
      <c r="B20" t="s">
        <v>53</v>
      </c>
      <c r="C20"/>
      <c r="D20"/>
      <c r="E20" s="217" t="s">
        <v>116</v>
      </c>
      <c r="F20" s="217"/>
      <c r="G20" s="217"/>
      <c r="H20" s="217"/>
      <c r="I20" s="217"/>
      <c r="J20" s="217"/>
      <c r="K20" s="217"/>
      <c r="L20" s="217"/>
    </row>
    <row r="21" spans="1:12" s="76" customFormat="1" ht="12.75">
      <c r="A21" s="85"/>
      <c r="B21" t="s">
        <v>54</v>
      </c>
      <c r="C21"/>
      <c r="D21"/>
      <c r="E21" s="217" t="s">
        <v>55</v>
      </c>
      <c r="F21" s="217"/>
      <c r="G21" s="217"/>
      <c r="H21" s="217"/>
      <c r="I21" s="217"/>
      <c r="J21" s="217"/>
      <c r="K21" s="217"/>
      <c r="L21" s="217"/>
    </row>
    <row r="22" spans="1:12" s="76" customFormat="1" ht="12.75">
      <c r="A22" s="85"/>
      <c r="B22" t="s">
        <v>56</v>
      </c>
      <c r="C22"/>
      <c r="D22"/>
      <c r="E22" s="217" t="s">
        <v>57</v>
      </c>
      <c r="F22" s="217"/>
      <c r="G22" s="217"/>
      <c r="H22" s="217"/>
      <c r="I22" s="217"/>
      <c r="J22" s="217"/>
      <c r="K22" s="217"/>
      <c r="L22" s="217"/>
    </row>
    <row r="23" spans="1:12" s="76" customFormat="1" ht="12.75">
      <c r="A23" s="85"/>
      <c r="B23" t="s">
        <v>58</v>
      </c>
      <c r="C23"/>
      <c r="D23"/>
      <c r="E23" s="217" t="s">
        <v>59</v>
      </c>
      <c r="F23" s="217"/>
      <c r="G23" s="217"/>
      <c r="H23" s="217"/>
      <c r="I23" s="217"/>
      <c r="J23" s="217"/>
      <c r="K23" s="217"/>
      <c r="L23" s="217"/>
    </row>
    <row r="24" spans="1:12" s="76" customFormat="1" ht="12.75">
      <c r="A24" s="85"/>
      <c r="B24" t="s">
        <v>60</v>
      </c>
      <c r="C24"/>
      <c r="D24"/>
      <c r="E24" s="217" t="s">
        <v>61</v>
      </c>
      <c r="F24" s="217"/>
      <c r="G24" s="217"/>
      <c r="H24" s="217"/>
      <c r="I24" s="217"/>
      <c r="J24" s="217"/>
      <c r="K24" s="217"/>
      <c r="L24" s="217"/>
    </row>
    <row r="25" spans="1:12" s="76" customFormat="1" ht="12.75">
      <c r="A25" s="85"/>
      <c r="B25" t="s">
        <v>62</v>
      </c>
      <c r="C25"/>
      <c r="D25"/>
      <c r="E25" s="217" t="s">
        <v>63</v>
      </c>
      <c r="F25" s="217"/>
      <c r="G25" s="217"/>
      <c r="H25" s="217"/>
      <c r="I25" s="217"/>
      <c r="J25" s="217"/>
      <c r="K25" s="217"/>
      <c r="L25" s="217"/>
    </row>
    <row r="26" spans="1:12" s="76" customFormat="1" ht="12.75">
      <c r="A26" s="85"/>
      <c r="B26" t="s">
        <v>64</v>
      </c>
      <c r="C26"/>
      <c r="D26"/>
      <c r="E26" s="217" t="s">
        <v>279</v>
      </c>
      <c r="F26" s="217"/>
      <c r="G26" s="217"/>
      <c r="H26" s="217"/>
      <c r="I26" s="217"/>
      <c r="J26" s="217"/>
      <c r="K26" s="217"/>
      <c r="L26" s="217"/>
    </row>
    <row r="27" spans="1:12" s="76" customFormat="1" ht="12.75">
      <c r="A27" s="85"/>
      <c r="B27" t="s">
        <v>65</v>
      </c>
      <c r="C27"/>
      <c r="D27"/>
      <c r="E27" s="217" t="s">
        <v>66</v>
      </c>
      <c r="F27" s="217"/>
      <c r="G27" s="217"/>
      <c r="H27" s="217"/>
      <c r="I27" s="217"/>
      <c r="J27" s="217"/>
      <c r="K27" s="217"/>
      <c r="L27" s="217"/>
    </row>
    <row r="28" spans="1:12" s="76" customFormat="1" ht="12.75">
      <c r="A28" s="85"/>
      <c r="B28" t="s">
        <v>67</v>
      </c>
      <c r="C28"/>
      <c r="D28"/>
      <c r="E28" s="217" t="s">
        <v>68</v>
      </c>
      <c r="F28" s="217"/>
      <c r="G28" s="217"/>
      <c r="H28" s="217"/>
      <c r="I28" s="217"/>
      <c r="J28" s="217"/>
      <c r="K28" s="217"/>
      <c r="L28" s="217"/>
    </row>
    <row r="29" spans="1:12" s="76" customFormat="1" ht="12.75">
      <c r="A29" s="85"/>
      <c r="B29" t="s">
        <v>69</v>
      </c>
      <c r="C29"/>
      <c r="D29"/>
      <c r="E29" s="217" t="s">
        <v>70</v>
      </c>
      <c r="F29" s="217"/>
      <c r="G29" s="217"/>
      <c r="H29" s="217"/>
      <c r="I29" s="217"/>
      <c r="J29" s="217"/>
      <c r="K29" s="217"/>
      <c r="L29" s="217"/>
    </row>
    <row r="30" spans="1:12" s="76" customFormat="1" ht="12.75">
      <c r="A30" s="85"/>
      <c r="B30"/>
      <c r="C30"/>
      <c r="D30"/>
      <c r="E30" s="171"/>
      <c r="F30" s="171"/>
      <c r="G30" s="171"/>
      <c r="H30" s="171"/>
      <c r="I30" s="171"/>
      <c r="J30" s="171"/>
      <c r="K30" s="171"/>
      <c r="L30" s="171"/>
    </row>
    <row r="31" spans="1:12" s="76" customFormat="1" ht="28.5" customHeight="1">
      <c r="A31" s="85"/>
      <c r="B31" s="220" t="s">
        <v>320</v>
      </c>
      <c r="C31" s="220"/>
      <c r="D31" s="220"/>
      <c r="E31" s="220"/>
      <c r="F31" s="220"/>
      <c r="G31" s="220"/>
      <c r="H31" s="220"/>
      <c r="I31" s="220"/>
      <c r="J31" s="220"/>
      <c r="K31" s="220"/>
      <c r="L31" s="220"/>
    </row>
    <row r="32" ht="7.5" customHeight="1"/>
    <row r="33" spans="2:10" ht="15" customHeight="1">
      <c r="B33" s="87" t="s">
        <v>129</v>
      </c>
      <c r="C33" s="217" t="s">
        <v>72</v>
      </c>
      <c r="D33" s="217"/>
      <c r="E33" s="217"/>
      <c r="F33" s="217"/>
      <c r="G33" s="217"/>
      <c r="H33" s="217"/>
      <c r="I33" s="217"/>
      <c r="J33" s="217"/>
    </row>
    <row r="34" ht="3.75" customHeight="1"/>
    <row r="35" spans="3:12" ht="51.75" customHeight="1">
      <c r="C35" s="215" t="s">
        <v>354</v>
      </c>
      <c r="D35" s="215"/>
      <c r="E35" s="215"/>
      <c r="F35" s="215"/>
      <c r="G35" s="215"/>
      <c r="H35" s="215"/>
      <c r="I35" s="215"/>
      <c r="J35" s="215"/>
      <c r="K35" s="215"/>
      <c r="L35" s="215"/>
    </row>
    <row r="36" ht="4.5" customHeight="1"/>
    <row r="37" spans="2:10" ht="15" customHeight="1">
      <c r="B37" s="87" t="s">
        <v>130</v>
      </c>
      <c r="C37" s="217" t="s">
        <v>73</v>
      </c>
      <c r="D37" s="217"/>
      <c r="E37" s="217"/>
      <c r="F37" s="217"/>
      <c r="G37" s="217"/>
      <c r="H37" s="217"/>
      <c r="I37" s="217"/>
      <c r="J37" s="217"/>
    </row>
    <row r="38" ht="4.5" customHeight="1"/>
    <row r="39" spans="3:12" ht="79.5" customHeight="1">
      <c r="C39" s="215" t="s">
        <v>360</v>
      </c>
      <c r="D39" s="215"/>
      <c r="E39" s="215"/>
      <c r="F39" s="215"/>
      <c r="G39" s="215"/>
      <c r="H39" s="215"/>
      <c r="I39" s="215"/>
      <c r="J39" s="215"/>
      <c r="K39" s="215"/>
      <c r="L39" s="215"/>
    </row>
    <row r="40" ht="3.75" customHeight="1"/>
    <row r="41" spans="2:3" ht="12.75" customHeight="1">
      <c r="B41" s="87" t="s">
        <v>135</v>
      </c>
      <c r="C41" s="25" t="s">
        <v>23</v>
      </c>
    </row>
    <row r="42" ht="3.75" customHeight="1">
      <c r="B42" s="87"/>
    </row>
    <row r="43" spans="2:12" ht="90" customHeight="1">
      <c r="B43" s="87"/>
      <c r="C43" s="215" t="s">
        <v>290</v>
      </c>
      <c r="D43" s="215"/>
      <c r="E43" s="215"/>
      <c r="F43" s="215"/>
      <c r="G43" s="215"/>
      <c r="H43" s="215"/>
      <c r="I43" s="215"/>
      <c r="J43" s="215"/>
      <c r="K43" s="215"/>
      <c r="L43" s="215"/>
    </row>
    <row r="44" spans="2:12" ht="5.25" customHeight="1">
      <c r="B44" s="87"/>
      <c r="C44" s="49"/>
      <c r="D44" s="49"/>
      <c r="E44" s="49"/>
      <c r="F44" s="49"/>
      <c r="G44" s="49"/>
      <c r="H44" s="49"/>
      <c r="I44" s="49"/>
      <c r="J44" s="49"/>
      <c r="K44" s="49"/>
      <c r="L44" s="49"/>
    </row>
    <row r="45" spans="2:12" ht="42" customHeight="1">
      <c r="B45" s="87"/>
      <c r="C45" s="215" t="s">
        <v>24</v>
      </c>
      <c r="D45" s="215"/>
      <c r="E45" s="215"/>
      <c r="F45" s="215"/>
      <c r="G45" s="215"/>
      <c r="H45" s="215"/>
      <c r="I45" s="215"/>
      <c r="J45" s="215"/>
      <c r="K45" s="215"/>
      <c r="L45" s="215"/>
    </row>
    <row r="46" ht="3" customHeight="1"/>
    <row r="47" ht="3.75" customHeight="1"/>
    <row r="48" ht="3" customHeight="1"/>
    <row r="49" spans="2:12" ht="15.75" customHeight="1">
      <c r="B49" s="215" t="s">
        <v>302</v>
      </c>
      <c r="C49" s="215"/>
      <c r="D49" s="215"/>
      <c r="E49" s="215"/>
      <c r="F49" s="215"/>
      <c r="G49" s="215"/>
      <c r="H49" s="215"/>
      <c r="I49" s="215"/>
      <c r="J49" s="215"/>
      <c r="K49" s="215"/>
      <c r="L49" s="215"/>
    </row>
    <row r="51" spans="2:12" ht="12.75">
      <c r="B51" s="103"/>
      <c r="C51" s="103"/>
      <c r="D51" s="103"/>
      <c r="E51" s="103"/>
      <c r="F51" s="103"/>
      <c r="G51" s="103"/>
      <c r="H51" s="103"/>
      <c r="I51" s="180" t="s">
        <v>75</v>
      </c>
      <c r="J51" s="204" t="s">
        <v>297</v>
      </c>
      <c r="K51" s="204"/>
      <c r="L51" s="180"/>
    </row>
    <row r="52" spans="2:12" ht="12.75">
      <c r="B52" s="103"/>
      <c r="C52" s="103"/>
      <c r="D52" s="103"/>
      <c r="E52" s="103"/>
      <c r="F52" s="103"/>
      <c r="G52" s="103"/>
      <c r="H52" s="103"/>
      <c r="I52" s="180" t="s">
        <v>76</v>
      </c>
      <c r="J52" s="180" t="s">
        <v>43</v>
      </c>
      <c r="K52" s="180" t="s">
        <v>291</v>
      </c>
      <c r="L52" s="180" t="s">
        <v>74</v>
      </c>
    </row>
    <row r="53" spans="2:12" ht="12.75">
      <c r="B53" s="103"/>
      <c r="C53" s="103"/>
      <c r="D53" s="103"/>
      <c r="E53" s="103"/>
      <c r="F53" s="103"/>
      <c r="G53" s="103"/>
      <c r="H53" s="103"/>
      <c r="I53" s="180" t="s">
        <v>125</v>
      </c>
      <c r="J53" s="180" t="s">
        <v>125</v>
      </c>
      <c r="K53" s="180" t="s">
        <v>125</v>
      </c>
      <c r="L53" s="180" t="s">
        <v>125</v>
      </c>
    </row>
    <row r="54" spans="2:12" ht="12.75">
      <c r="B54" s="181" t="s">
        <v>77</v>
      </c>
      <c r="C54" s="103"/>
      <c r="D54" s="103"/>
      <c r="E54" s="103"/>
      <c r="F54" s="103"/>
      <c r="G54" s="103"/>
      <c r="H54" s="103"/>
      <c r="I54" s="103"/>
      <c r="J54" s="103"/>
      <c r="K54" s="103"/>
      <c r="L54" s="103"/>
    </row>
    <row r="55" spans="2:12" ht="4.5" customHeight="1">
      <c r="B55" s="103"/>
      <c r="C55" s="103"/>
      <c r="D55" s="103"/>
      <c r="E55" s="103"/>
      <c r="F55" s="103"/>
      <c r="G55" s="103"/>
      <c r="H55" s="103"/>
      <c r="I55" s="103"/>
      <c r="J55" s="103"/>
      <c r="K55" s="103"/>
      <c r="L55" s="103"/>
    </row>
    <row r="56" spans="2:12" ht="12.75">
      <c r="B56" s="103" t="s">
        <v>78</v>
      </c>
      <c r="C56" s="103"/>
      <c r="D56" s="103"/>
      <c r="E56" s="103"/>
      <c r="F56" s="103"/>
      <c r="G56" s="103"/>
      <c r="H56" s="103"/>
      <c r="I56" s="114">
        <v>2054637</v>
      </c>
      <c r="J56" s="114">
        <v>-1492391</v>
      </c>
      <c r="K56" s="114">
        <v>0</v>
      </c>
      <c r="L56" s="182">
        <f>I56+J56</f>
        <v>562246</v>
      </c>
    </row>
    <row r="57" spans="2:12" ht="12.75">
      <c r="B57" s="103" t="s">
        <v>80</v>
      </c>
      <c r="C57" s="103"/>
      <c r="D57" s="103"/>
      <c r="E57" s="103"/>
      <c r="F57" s="103"/>
      <c r="G57" s="103"/>
      <c r="H57" s="103"/>
      <c r="I57" s="114">
        <v>0</v>
      </c>
      <c r="J57" s="114">
        <v>1428123</v>
      </c>
      <c r="K57" s="114">
        <v>0</v>
      </c>
      <c r="L57" s="182">
        <f>I57+J57</f>
        <v>1428123</v>
      </c>
    </row>
    <row r="58" spans="2:12" ht="12.75">
      <c r="B58" s="103" t="s">
        <v>296</v>
      </c>
      <c r="C58" s="103"/>
      <c r="D58" s="103"/>
      <c r="E58" s="103"/>
      <c r="F58" s="103"/>
      <c r="G58" s="103"/>
      <c r="H58" s="103"/>
      <c r="I58" s="114">
        <v>397018</v>
      </c>
      <c r="J58" s="114">
        <v>0</v>
      </c>
      <c r="K58" s="114">
        <v>-21018</v>
      </c>
      <c r="L58" s="182">
        <f>I58+J58+K58</f>
        <v>376000</v>
      </c>
    </row>
    <row r="59" spans="2:12" ht="12.75">
      <c r="B59" s="103" t="s">
        <v>79</v>
      </c>
      <c r="C59" s="103"/>
      <c r="D59" s="103"/>
      <c r="E59" s="103"/>
      <c r="F59" s="103"/>
      <c r="G59" s="103"/>
      <c r="H59" s="103"/>
      <c r="I59" s="115">
        <v>429812</v>
      </c>
      <c r="J59" s="114">
        <v>10758</v>
      </c>
      <c r="K59" s="114">
        <v>2551</v>
      </c>
      <c r="L59" s="182">
        <f>I59+J59+K59</f>
        <v>443121</v>
      </c>
    </row>
    <row r="60" spans="2:12" ht="12.75">
      <c r="B60" s="103" t="s">
        <v>321</v>
      </c>
      <c r="C60" s="103"/>
      <c r="D60" s="103"/>
      <c r="E60" s="103"/>
      <c r="F60" s="103"/>
      <c r="G60" s="103"/>
      <c r="H60" s="103"/>
      <c r="I60" s="115">
        <v>-2179408</v>
      </c>
      <c r="J60" s="114">
        <v>-75026</v>
      </c>
      <c r="K60" s="114">
        <v>-23569</v>
      </c>
      <c r="L60" s="182">
        <f>I60+J60+K60</f>
        <v>-2278003</v>
      </c>
    </row>
    <row r="61" spans="2:12" ht="5.25" customHeight="1" thickBot="1">
      <c r="B61" s="103"/>
      <c r="C61" s="103"/>
      <c r="D61" s="103"/>
      <c r="E61" s="103"/>
      <c r="F61" s="103"/>
      <c r="G61" s="103"/>
      <c r="H61" s="103"/>
      <c r="I61" s="183"/>
      <c r="J61" s="183"/>
      <c r="K61" s="183"/>
      <c r="L61" s="183"/>
    </row>
    <row r="62" spans="2:12" ht="5.25" customHeight="1">
      <c r="B62" s="103"/>
      <c r="C62" s="103"/>
      <c r="D62" s="103"/>
      <c r="E62" s="103"/>
      <c r="F62" s="103"/>
      <c r="G62" s="103"/>
      <c r="H62" s="103"/>
      <c r="I62" s="111"/>
      <c r="J62" s="111"/>
      <c r="K62" s="111"/>
      <c r="L62" s="103"/>
    </row>
    <row r="63" spans="2:12" ht="3" customHeight="1">
      <c r="B63" s="103"/>
      <c r="C63" s="103"/>
      <c r="D63" s="103"/>
      <c r="E63" s="103"/>
      <c r="F63" s="103"/>
      <c r="G63" s="103"/>
      <c r="H63" s="103"/>
      <c r="I63" s="111"/>
      <c r="J63" s="111"/>
      <c r="K63" s="111"/>
      <c r="L63" s="103"/>
    </row>
    <row r="64" spans="2:12" ht="12.75">
      <c r="B64" s="103"/>
      <c r="C64" s="103"/>
      <c r="D64" s="103"/>
      <c r="E64" s="103"/>
      <c r="F64" s="103"/>
      <c r="G64" s="103"/>
      <c r="H64" s="103"/>
      <c r="I64" s="180" t="s">
        <v>75</v>
      </c>
      <c r="J64" s="180" t="s">
        <v>282</v>
      </c>
      <c r="K64" s="180"/>
      <c r="L64" s="103"/>
    </row>
    <row r="65" spans="2:12" ht="12.75">
      <c r="B65" s="181"/>
      <c r="C65" s="103"/>
      <c r="D65" s="103"/>
      <c r="E65" s="103"/>
      <c r="F65" s="103"/>
      <c r="G65" s="103"/>
      <c r="H65" s="103"/>
      <c r="I65" s="180" t="s">
        <v>76</v>
      </c>
      <c r="J65" s="180" t="s">
        <v>41</v>
      </c>
      <c r="K65" s="180" t="s">
        <v>74</v>
      </c>
      <c r="L65" s="103"/>
    </row>
    <row r="66" spans="2:12" ht="12.75">
      <c r="B66" s="181"/>
      <c r="C66" s="103"/>
      <c r="D66" s="103"/>
      <c r="E66" s="103"/>
      <c r="F66" s="103"/>
      <c r="G66" s="103"/>
      <c r="H66" s="103"/>
      <c r="I66" s="180" t="s">
        <v>125</v>
      </c>
      <c r="J66" s="180" t="s">
        <v>125</v>
      </c>
      <c r="K66" s="180" t="s">
        <v>125</v>
      </c>
      <c r="L66" s="103"/>
    </row>
    <row r="67" spans="2:12" ht="12.75">
      <c r="B67" s="181" t="s">
        <v>338</v>
      </c>
      <c r="C67" s="103"/>
      <c r="D67" s="103"/>
      <c r="E67" s="103"/>
      <c r="F67" s="103"/>
      <c r="G67" s="103"/>
      <c r="H67" s="103"/>
      <c r="I67" s="111"/>
      <c r="J67" s="111"/>
      <c r="K67" s="111"/>
      <c r="L67" s="103"/>
    </row>
    <row r="68" spans="2:12" ht="3" customHeight="1">
      <c r="B68" s="181"/>
      <c r="C68" s="103"/>
      <c r="D68" s="103"/>
      <c r="E68" s="103"/>
      <c r="F68" s="103"/>
      <c r="G68" s="103"/>
      <c r="H68" s="103"/>
      <c r="I68" s="111"/>
      <c r="J68" s="111"/>
      <c r="K68" s="111"/>
      <c r="L68" s="103"/>
    </row>
    <row r="69" spans="2:12" ht="12.75">
      <c r="B69" s="103" t="s">
        <v>283</v>
      </c>
      <c r="C69" s="103"/>
      <c r="D69" s="103"/>
      <c r="E69" s="103"/>
      <c r="F69" s="103"/>
      <c r="G69" s="103"/>
      <c r="H69" s="103"/>
      <c r="I69" s="115">
        <v>-4632</v>
      </c>
      <c r="J69" s="115">
        <v>-390</v>
      </c>
      <c r="K69" s="114">
        <f>I69+J69</f>
        <v>-5022</v>
      </c>
      <c r="L69" s="103"/>
    </row>
    <row r="70" spans="2:12" ht="12.75">
      <c r="B70" s="103" t="s">
        <v>284</v>
      </c>
      <c r="C70" s="103"/>
      <c r="D70" s="103"/>
      <c r="E70" s="103"/>
      <c r="F70" s="103"/>
      <c r="G70" s="103"/>
      <c r="H70" s="103"/>
      <c r="I70" s="115">
        <v>20</v>
      </c>
      <c r="J70" s="115">
        <v>-2</v>
      </c>
      <c r="K70" s="114">
        <f>I70+J70</f>
        <v>18</v>
      </c>
      <c r="L70" s="103"/>
    </row>
    <row r="71" spans="2:12" ht="12.75">
      <c r="B71" s="103" t="s">
        <v>252</v>
      </c>
      <c r="C71" s="103"/>
      <c r="D71" s="103"/>
      <c r="E71" s="103"/>
      <c r="F71" s="103"/>
      <c r="G71" s="103"/>
      <c r="H71" s="103"/>
      <c r="I71" s="115">
        <v>-18669</v>
      </c>
      <c r="J71" s="115">
        <v>-392</v>
      </c>
      <c r="K71" s="114">
        <f>I71+J71</f>
        <v>-19061</v>
      </c>
      <c r="L71" s="103"/>
    </row>
    <row r="72" spans="2:12" ht="12.75">
      <c r="B72" s="103" t="s">
        <v>126</v>
      </c>
      <c r="C72" s="103"/>
      <c r="D72" s="103"/>
      <c r="E72" s="103"/>
      <c r="F72" s="103"/>
      <c r="G72" s="103"/>
      <c r="H72" s="103"/>
      <c r="I72" s="115">
        <v>-1809</v>
      </c>
      <c r="J72" s="115">
        <v>392</v>
      </c>
      <c r="K72" s="114">
        <f>I72+J72</f>
        <v>-1417</v>
      </c>
      <c r="L72" s="103"/>
    </row>
    <row r="73" spans="2:12" ht="3.75" customHeight="1" thickBot="1">
      <c r="B73" s="103"/>
      <c r="C73" s="103"/>
      <c r="D73" s="103"/>
      <c r="E73" s="103"/>
      <c r="F73" s="103"/>
      <c r="G73" s="103"/>
      <c r="H73" s="103"/>
      <c r="I73" s="183"/>
      <c r="J73" s="183"/>
      <c r="K73" s="183"/>
      <c r="L73" s="103"/>
    </row>
    <row r="74" spans="9:11" ht="3.75" customHeight="1">
      <c r="I74" s="36"/>
      <c r="J74" s="36"/>
      <c r="K74" s="36"/>
    </row>
    <row r="75" spans="9:11" ht="6.75" customHeight="1">
      <c r="I75" s="36"/>
      <c r="J75" s="36"/>
      <c r="K75" s="36"/>
    </row>
    <row r="76" spans="2:12" ht="12.75">
      <c r="B76" s="103"/>
      <c r="C76" s="103"/>
      <c r="D76" s="103"/>
      <c r="E76" s="103"/>
      <c r="F76" s="103"/>
      <c r="G76" s="103"/>
      <c r="H76" s="103"/>
      <c r="I76" s="180" t="s">
        <v>75</v>
      </c>
      <c r="J76" s="180" t="s">
        <v>282</v>
      </c>
      <c r="K76" s="180"/>
      <c r="L76" s="103"/>
    </row>
    <row r="77" spans="2:12" ht="12.75">
      <c r="B77" s="181"/>
      <c r="C77" s="103"/>
      <c r="D77" s="103"/>
      <c r="E77" s="103"/>
      <c r="F77" s="103"/>
      <c r="G77" s="103"/>
      <c r="H77" s="103"/>
      <c r="I77" s="180" t="s">
        <v>76</v>
      </c>
      <c r="J77" s="180" t="s">
        <v>41</v>
      </c>
      <c r="K77" s="180" t="s">
        <v>74</v>
      </c>
      <c r="L77" s="103"/>
    </row>
    <row r="78" spans="2:12" ht="12.75">
      <c r="B78" s="181"/>
      <c r="C78" s="103"/>
      <c r="D78" s="103"/>
      <c r="E78" s="103"/>
      <c r="F78" s="103"/>
      <c r="G78" s="103"/>
      <c r="H78" s="103"/>
      <c r="I78" s="180" t="s">
        <v>125</v>
      </c>
      <c r="J78" s="180" t="s">
        <v>125</v>
      </c>
      <c r="K78" s="180" t="s">
        <v>125</v>
      </c>
      <c r="L78" s="103"/>
    </row>
    <row r="79" spans="2:12" ht="12.75">
      <c r="B79" s="181" t="s">
        <v>339</v>
      </c>
      <c r="C79" s="103"/>
      <c r="D79" s="103"/>
      <c r="E79" s="103"/>
      <c r="F79" s="103"/>
      <c r="G79" s="103"/>
      <c r="H79" s="103"/>
      <c r="I79" s="111"/>
      <c r="J79" s="111"/>
      <c r="K79" s="111"/>
      <c r="L79" s="103"/>
    </row>
    <row r="80" spans="2:12" ht="3" customHeight="1">
      <c r="B80" s="181"/>
      <c r="C80" s="103"/>
      <c r="D80" s="103"/>
      <c r="E80" s="103"/>
      <c r="F80" s="103"/>
      <c r="G80" s="103"/>
      <c r="H80" s="103"/>
      <c r="I80" s="111"/>
      <c r="J80" s="111"/>
      <c r="K80" s="111"/>
      <c r="L80" s="103"/>
    </row>
    <row r="81" spans="2:12" ht="12.75">
      <c r="B81" s="103" t="s">
        <v>283</v>
      </c>
      <c r="C81" s="103"/>
      <c r="D81" s="103"/>
      <c r="E81" s="103"/>
      <c r="F81" s="103"/>
      <c r="G81" s="103"/>
      <c r="H81" s="103"/>
      <c r="I81" s="115">
        <v>-15271</v>
      </c>
      <c r="J81" s="115">
        <v>831</v>
      </c>
      <c r="K81" s="114">
        <f>I81+J81</f>
        <v>-14440</v>
      </c>
      <c r="L81" s="103"/>
    </row>
    <row r="82" spans="2:12" ht="12.75">
      <c r="B82" s="103" t="s">
        <v>284</v>
      </c>
      <c r="C82" s="103"/>
      <c r="D82" s="103"/>
      <c r="E82" s="103"/>
      <c r="F82" s="103"/>
      <c r="G82" s="103"/>
      <c r="H82" s="103"/>
      <c r="I82" s="115">
        <v>-912</v>
      </c>
      <c r="J82" s="115">
        <v>93</v>
      </c>
      <c r="K82" s="114">
        <f>I82+J82</f>
        <v>-819</v>
      </c>
      <c r="L82" s="103"/>
    </row>
    <row r="83" spans="2:12" ht="12.75">
      <c r="B83" s="103" t="s">
        <v>252</v>
      </c>
      <c r="C83" s="103"/>
      <c r="D83" s="103"/>
      <c r="E83" s="103"/>
      <c r="F83" s="103"/>
      <c r="G83" s="103"/>
      <c r="H83" s="103"/>
      <c r="I83" s="115">
        <v>-55555</v>
      </c>
      <c r="J83" s="115">
        <v>924</v>
      </c>
      <c r="K83" s="114">
        <f>I83+J83</f>
        <v>-54631</v>
      </c>
      <c r="L83" s="103"/>
    </row>
    <row r="84" spans="2:12" ht="12.75">
      <c r="B84" s="103" t="s">
        <v>126</v>
      </c>
      <c r="C84" s="103"/>
      <c r="D84" s="103"/>
      <c r="E84" s="103"/>
      <c r="F84" s="103"/>
      <c r="G84" s="103"/>
      <c r="H84" s="103"/>
      <c r="I84" s="115">
        <v>-12532</v>
      </c>
      <c r="J84" s="115">
        <v>-924</v>
      </c>
      <c r="K84" s="114">
        <f>I84+J84</f>
        <v>-13456</v>
      </c>
      <c r="L84" s="103"/>
    </row>
    <row r="85" spans="2:12" ht="3.75" customHeight="1" thickBot="1">
      <c r="B85" s="103"/>
      <c r="C85" s="103"/>
      <c r="D85" s="103"/>
      <c r="E85" s="103"/>
      <c r="F85" s="103"/>
      <c r="G85" s="103"/>
      <c r="H85" s="103"/>
      <c r="I85" s="183"/>
      <c r="J85" s="183"/>
      <c r="K85" s="183"/>
      <c r="L85" s="103"/>
    </row>
    <row r="86" spans="9:11" ht="12.75">
      <c r="I86" s="36"/>
      <c r="J86" s="36"/>
      <c r="K86" s="36"/>
    </row>
    <row r="87" spans="9:11" ht="3.75" customHeight="1">
      <c r="I87" s="36"/>
      <c r="J87" s="36"/>
      <c r="K87" s="36"/>
    </row>
    <row r="88" spans="2:12" ht="40.5" customHeight="1">
      <c r="B88" s="184" t="s">
        <v>307</v>
      </c>
      <c r="C88" s="215" t="s">
        <v>374</v>
      </c>
      <c r="D88" s="215"/>
      <c r="E88" s="215"/>
      <c r="F88" s="215"/>
      <c r="G88" s="215"/>
      <c r="H88" s="215"/>
      <c r="I88" s="215"/>
      <c r="J88" s="215"/>
      <c r="K88" s="215"/>
      <c r="L88" s="215"/>
    </row>
    <row r="89" spans="9:11" ht="6.75" customHeight="1">
      <c r="I89" s="36"/>
      <c r="J89" s="36"/>
      <c r="K89" s="36"/>
    </row>
    <row r="90" spans="1:4" ht="12.75" customHeight="1">
      <c r="A90" s="59">
        <v>2</v>
      </c>
      <c r="B90" s="60" t="s">
        <v>100</v>
      </c>
      <c r="C90" s="60"/>
      <c r="D90" s="60"/>
    </row>
    <row r="91" ht="3" customHeight="1"/>
    <row r="92" spans="1:12" s="75" customFormat="1" ht="27.75" customHeight="1">
      <c r="A92" s="66"/>
      <c r="B92" s="215" t="s">
        <v>71</v>
      </c>
      <c r="C92" s="215"/>
      <c r="D92" s="215"/>
      <c r="E92" s="215"/>
      <c r="F92" s="215"/>
      <c r="G92" s="215"/>
      <c r="H92" s="215"/>
      <c r="I92" s="215"/>
      <c r="J92" s="215"/>
      <c r="K92" s="215"/>
      <c r="L92" s="215"/>
    </row>
    <row r="93" ht="4.5" customHeight="1"/>
    <row r="94" spans="1:4" ht="12.75" customHeight="1">
      <c r="A94" s="59">
        <v>3</v>
      </c>
      <c r="B94" s="60" t="s">
        <v>154</v>
      </c>
      <c r="C94" s="60"/>
      <c r="D94" s="60"/>
    </row>
    <row r="95" ht="3.75" customHeight="1"/>
    <row r="96" spans="1:12" s="108" customFormat="1" ht="27.75" customHeight="1">
      <c r="A96" s="107"/>
      <c r="B96" s="196" t="s">
        <v>221</v>
      </c>
      <c r="C96" s="196"/>
      <c r="D96" s="196"/>
      <c r="E96" s="196"/>
      <c r="F96" s="196"/>
      <c r="G96" s="196"/>
      <c r="H96" s="196"/>
      <c r="I96" s="196"/>
      <c r="J96" s="196"/>
      <c r="K96" s="196"/>
      <c r="L96" s="196"/>
    </row>
    <row r="97" ht="6" customHeight="1"/>
    <row r="98" spans="1:12" s="87" customFormat="1" ht="37.5" customHeight="1">
      <c r="A98" s="62"/>
      <c r="B98" s="87" t="s">
        <v>129</v>
      </c>
      <c r="C98" s="215" t="s">
        <v>222</v>
      </c>
      <c r="D98" s="215"/>
      <c r="E98" s="215"/>
      <c r="F98" s="215"/>
      <c r="G98" s="215"/>
      <c r="H98" s="215"/>
      <c r="I98" s="215"/>
      <c r="J98" s="215"/>
      <c r="K98" s="215"/>
      <c r="L98" s="215"/>
    </row>
    <row r="99" ht="6" customHeight="1"/>
    <row r="100" spans="1:12" s="87" customFormat="1" ht="39" customHeight="1">
      <c r="A100" s="62"/>
      <c r="B100" s="87" t="s">
        <v>130</v>
      </c>
      <c r="C100" s="215" t="s">
        <v>263</v>
      </c>
      <c r="D100" s="215"/>
      <c r="E100" s="215"/>
      <c r="F100" s="215"/>
      <c r="G100" s="215"/>
      <c r="H100" s="215"/>
      <c r="I100" s="215"/>
      <c r="J100" s="215"/>
      <c r="K100" s="215"/>
      <c r="L100" s="215"/>
    </row>
    <row r="101" spans="2:4" ht="6" customHeight="1">
      <c r="B101" s="60"/>
      <c r="C101" s="60"/>
      <c r="D101" s="60"/>
    </row>
    <row r="102" spans="1:12" s="87" customFormat="1" ht="39.75" customHeight="1">
      <c r="A102" s="62"/>
      <c r="B102" s="87" t="s">
        <v>135</v>
      </c>
      <c r="C102" s="215" t="s">
        <v>235</v>
      </c>
      <c r="D102" s="215"/>
      <c r="E102" s="215"/>
      <c r="F102" s="215"/>
      <c r="G102" s="215"/>
      <c r="H102" s="215"/>
      <c r="I102" s="215"/>
      <c r="J102" s="215"/>
      <c r="K102" s="215"/>
      <c r="L102" s="215"/>
    </row>
    <row r="103" ht="5.25" customHeight="1"/>
    <row r="104" spans="1:4" ht="12.75" customHeight="1">
      <c r="A104" s="59">
        <v>4</v>
      </c>
      <c r="B104" s="60" t="s">
        <v>225</v>
      </c>
      <c r="C104" s="60"/>
      <c r="D104" s="60"/>
    </row>
    <row r="105" ht="3.75" customHeight="1"/>
    <row r="106" spans="2:12" s="76" customFormat="1" ht="27.75" customHeight="1">
      <c r="B106" s="215" t="s">
        <v>97</v>
      </c>
      <c r="C106" s="215"/>
      <c r="D106" s="215"/>
      <c r="E106" s="215"/>
      <c r="F106" s="215"/>
      <c r="G106" s="215"/>
      <c r="H106" s="215"/>
      <c r="I106" s="215"/>
      <c r="J106" s="215"/>
      <c r="K106" s="215"/>
      <c r="L106" s="215"/>
    </row>
    <row r="107" ht="3" customHeight="1"/>
    <row r="108" spans="1:4" ht="12.75" customHeight="1">
      <c r="A108" s="59">
        <v>5</v>
      </c>
      <c r="B108" s="60" t="s">
        <v>115</v>
      </c>
      <c r="C108" s="60"/>
      <c r="D108" s="60"/>
    </row>
    <row r="109" spans="2:4" ht="7.5" customHeight="1">
      <c r="B109" s="60"/>
      <c r="C109" s="60"/>
      <c r="D109" s="60"/>
    </row>
    <row r="110" spans="1:2" s="103" customFormat="1" ht="12.75" customHeight="1">
      <c r="A110" s="109"/>
      <c r="B110" s="25" t="s">
        <v>246</v>
      </c>
    </row>
    <row r="111" spans="6:12" s="103" customFormat="1" ht="12.75" customHeight="1">
      <c r="F111" s="110"/>
      <c r="G111" s="110"/>
      <c r="H111" s="110"/>
      <c r="I111" s="223" t="str">
        <f>+Income!F16</f>
        <v>THIRD QUARTER</v>
      </c>
      <c r="J111" s="223"/>
      <c r="K111" s="221" t="s">
        <v>340</v>
      </c>
      <c r="L111" s="222"/>
    </row>
    <row r="112" spans="6:12" s="103" customFormat="1" ht="12.75" customHeight="1">
      <c r="F112" s="111"/>
      <c r="G112" s="111"/>
      <c r="H112" s="111"/>
      <c r="I112" s="112">
        <f>+Income!F18</f>
        <v>38990</v>
      </c>
      <c r="J112" s="112">
        <f>+Income!H18</f>
        <v>38625</v>
      </c>
      <c r="K112" s="112">
        <f>+I112</f>
        <v>38990</v>
      </c>
      <c r="L112" s="112">
        <f>+J112</f>
        <v>38625</v>
      </c>
    </row>
    <row r="113" spans="6:12" s="103" customFormat="1" ht="3.75" customHeight="1">
      <c r="F113" s="111"/>
      <c r="G113" s="111"/>
      <c r="H113" s="111"/>
      <c r="I113" s="110"/>
      <c r="J113" s="110"/>
      <c r="K113" s="110"/>
      <c r="L113" s="110"/>
    </row>
    <row r="114" spans="6:12" s="103" customFormat="1" ht="12" customHeight="1">
      <c r="F114" s="111"/>
      <c r="G114" s="111"/>
      <c r="H114" s="111"/>
      <c r="I114" s="113" t="s">
        <v>125</v>
      </c>
      <c r="J114" s="113" t="s">
        <v>125</v>
      </c>
      <c r="K114" s="113" t="s">
        <v>125</v>
      </c>
      <c r="L114" s="113" t="s">
        <v>125</v>
      </c>
    </row>
    <row r="115" spans="6:12" s="103" customFormat="1" ht="3.75" customHeight="1">
      <c r="F115" s="111"/>
      <c r="G115" s="111"/>
      <c r="H115" s="111"/>
      <c r="I115" s="113"/>
      <c r="J115" s="113"/>
      <c r="K115" s="113"/>
      <c r="L115" s="113"/>
    </row>
    <row r="116" spans="1:3" s="103" customFormat="1" ht="12.75" customHeight="1">
      <c r="A116" s="109"/>
      <c r="C116" s="114" t="s">
        <v>362</v>
      </c>
    </row>
    <row r="117" spans="1:12" s="103" customFormat="1" ht="12.75" customHeight="1">
      <c r="A117" s="109"/>
      <c r="C117" s="114"/>
      <c r="D117" s="103" t="s">
        <v>356</v>
      </c>
      <c r="I117" s="167">
        <v>9037</v>
      </c>
      <c r="J117" s="167">
        <v>19154</v>
      </c>
      <c r="K117" s="167">
        <v>29901</v>
      </c>
      <c r="L117" s="115">
        <v>62190</v>
      </c>
    </row>
    <row r="118" spans="1:12" s="103" customFormat="1" ht="12.75" customHeight="1">
      <c r="A118" s="109"/>
      <c r="C118" s="114" t="s">
        <v>361</v>
      </c>
      <c r="I118" s="167">
        <v>433</v>
      </c>
      <c r="J118" s="167">
        <v>93</v>
      </c>
      <c r="K118" s="167">
        <v>4859</v>
      </c>
      <c r="L118" s="115">
        <v>81</v>
      </c>
    </row>
    <row r="119" spans="1:12" s="103" customFormat="1" ht="12.75" customHeight="1">
      <c r="A119" s="109"/>
      <c r="C119" s="162" t="s">
        <v>267</v>
      </c>
      <c r="I119" s="167">
        <v>0</v>
      </c>
      <c r="J119" s="167">
        <v>-798</v>
      </c>
      <c r="K119" s="167">
        <v>0</v>
      </c>
      <c r="L119" s="115">
        <v>37736</v>
      </c>
    </row>
    <row r="120" spans="1:12" s="103" customFormat="1" ht="12.75" customHeight="1">
      <c r="A120" s="109"/>
      <c r="C120" s="114" t="s">
        <v>363</v>
      </c>
      <c r="I120" s="167">
        <v>-30</v>
      </c>
      <c r="J120" s="167">
        <v>51</v>
      </c>
      <c r="K120" s="167">
        <v>-1997</v>
      </c>
      <c r="L120" s="115">
        <v>51</v>
      </c>
    </row>
    <row r="121" spans="1:12" s="103" customFormat="1" ht="12.75" customHeight="1">
      <c r="A121" s="109"/>
      <c r="C121" s="116" t="s">
        <v>266</v>
      </c>
      <c r="I121" s="167">
        <v>7336</v>
      </c>
      <c r="J121" s="167">
        <v>-11079</v>
      </c>
      <c r="K121" s="167">
        <v>19712</v>
      </c>
      <c r="L121" s="115">
        <v>-31242</v>
      </c>
    </row>
    <row r="122" spans="1:12" s="103" customFormat="1" ht="12.75" customHeight="1">
      <c r="A122" s="109"/>
      <c r="C122" s="114" t="s">
        <v>308</v>
      </c>
      <c r="I122" s="167">
        <v>0</v>
      </c>
      <c r="J122" s="167">
        <v>0</v>
      </c>
      <c r="K122" s="167">
        <v>0</v>
      </c>
      <c r="L122" s="115">
        <v>-808</v>
      </c>
    </row>
    <row r="123" spans="1:12" s="103" customFormat="1" ht="12.75" customHeight="1">
      <c r="A123" s="109"/>
      <c r="C123" s="114" t="s">
        <v>364</v>
      </c>
      <c r="I123" s="167">
        <v>-5556</v>
      </c>
      <c r="J123" s="167">
        <v>0</v>
      </c>
      <c r="K123" s="167">
        <v>-5556</v>
      </c>
      <c r="L123" s="115">
        <v>0</v>
      </c>
    </row>
    <row r="124" spans="1:12" s="103" customFormat="1" ht="12.75" customHeight="1">
      <c r="A124" s="109"/>
      <c r="C124" s="114" t="s">
        <v>355</v>
      </c>
      <c r="I124" s="167">
        <v>-45</v>
      </c>
      <c r="J124" s="167">
        <v>0</v>
      </c>
      <c r="K124" s="167">
        <v>-45</v>
      </c>
      <c r="L124" s="115">
        <v>0</v>
      </c>
    </row>
    <row r="125" spans="1:3" s="103" customFormat="1" ht="12.75" customHeight="1">
      <c r="A125" s="109"/>
      <c r="C125" s="161" t="s">
        <v>366</v>
      </c>
    </row>
    <row r="126" spans="1:12" s="103" customFormat="1" ht="12.75" customHeight="1">
      <c r="A126" s="109"/>
      <c r="C126" s="161"/>
      <c r="D126" s="103" t="s">
        <v>365</v>
      </c>
      <c r="I126" s="167">
        <v>-3030</v>
      </c>
      <c r="J126" s="167">
        <v>90</v>
      </c>
      <c r="K126" s="167">
        <v>-1147</v>
      </c>
      <c r="L126" s="115">
        <v>6378</v>
      </c>
    </row>
    <row r="127" spans="1:11" s="103" customFormat="1" ht="12.75" customHeight="1">
      <c r="A127" s="109"/>
      <c r="C127" s="185" t="s">
        <v>368</v>
      </c>
      <c r="I127" s="168"/>
      <c r="K127" s="168"/>
    </row>
    <row r="128" spans="1:12" s="103" customFormat="1" ht="12.75" customHeight="1">
      <c r="A128" s="109"/>
      <c r="C128" s="185"/>
      <c r="D128" s="103" t="s">
        <v>367</v>
      </c>
      <c r="I128" s="167">
        <v>137</v>
      </c>
      <c r="J128" s="167">
        <v>-96</v>
      </c>
      <c r="K128" s="167">
        <v>1909</v>
      </c>
      <c r="L128" s="115">
        <v>-96</v>
      </c>
    </row>
    <row r="129" spans="1:11" s="103" customFormat="1" ht="3.75" customHeight="1">
      <c r="A129" s="109"/>
      <c r="I129" s="168"/>
      <c r="J129" s="168"/>
      <c r="K129" s="168"/>
    </row>
    <row r="130" spans="1:12" s="103" customFormat="1" ht="12.75" customHeight="1" thickBot="1">
      <c r="A130" s="109"/>
      <c r="I130" s="169">
        <f>SUM(I117:I128)</f>
        <v>8282</v>
      </c>
      <c r="J130" s="169">
        <f>SUM(J117:J128)</f>
        <v>7415</v>
      </c>
      <c r="K130" s="169">
        <f>SUM(K117:K128)</f>
        <v>47636</v>
      </c>
      <c r="L130" s="166">
        <f>SUM(L117:L128)</f>
        <v>74290</v>
      </c>
    </row>
    <row r="131" spans="9:15" ht="6" customHeight="1">
      <c r="I131" s="15"/>
      <c r="J131" s="119"/>
      <c r="K131" s="15"/>
      <c r="L131" s="15"/>
      <c r="M131" s="15"/>
      <c r="N131" s="53"/>
      <c r="O131" s="53"/>
    </row>
    <row r="132" spans="1:12" s="63" customFormat="1" ht="3" customHeight="1">
      <c r="A132" s="62"/>
      <c r="B132" s="145"/>
      <c r="C132" s="49"/>
      <c r="D132" s="49"/>
      <c r="E132" s="49"/>
      <c r="F132" s="49"/>
      <c r="G132" s="49"/>
      <c r="H132" s="49"/>
      <c r="I132" s="49"/>
      <c r="J132" s="49"/>
      <c r="K132" s="49"/>
      <c r="L132" s="49"/>
    </row>
    <row r="133" spans="1:12" ht="12.75" customHeight="1">
      <c r="A133" s="59">
        <v>6</v>
      </c>
      <c r="B133" s="60" t="s">
        <v>137</v>
      </c>
      <c r="C133" s="60"/>
      <c r="D133" s="60"/>
      <c r="I133" s="53"/>
      <c r="K133" s="53"/>
      <c r="L133" s="53"/>
    </row>
    <row r="134" ht="7.5" customHeight="1"/>
    <row r="135" spans="1:12" s="87" customFormat="1" ht="39" customHeight="1">
      <c r="A135" s="62"/>
      <c r="B135" s="215" t="s">
        <v>341</v>
      </c>
      <c r="C135" s="215"/>
      <c r="D135" s="215"/>
      <c r="E135" s="215"/>
      <c r="F135" s="215"/>
      <c r="G135" s="215"/>
      <c r="H135" s="215"/>
      <c r="I135" s="215"/>
      <c r="J135" s="215"/>
      <c r="K135" s="215"/>
      <c r="L135" s="215"/>
    </row>
    <row r="136" ht="7.5" customHeight="1"/>
    <row r="137" spans="1:4" ht="12.75" customHeight="1">
      <c r="A137" s="59">
        <v>7</v>
      </c>
      <c r="B137" s="60" t="s">
        <v>180</v>
      </c>
      <c r="C137" s="60"/>
      <c r="D137" s="60"/>
    </row>
    <row r="138" spans="2:4" ht="1.5" customHeight="1">
      <c r="B138" s="60"/>
      <c r="C138" s="60"/>
      <c r="D138" s="60"/>
    </row>
    <row r="139" spans="1:13" s="75" customFormat="1" ht="28.5" customHeight="1">
      <c r="A139" s="95"/>
      <c r="B139" s="216" t="s">
        <v>342</v>
      </c>
      <c r="C139" s="216"/>
      <c r="D139" s="216"/>
      <c r="E139" s="216"/>
      <c r="F139" s="216"/>
      <c r="G139" s="216"/>
      <c r="H139" s="216"/>
      <c r="I139" s="216"/>
      <c r="J139" s="216"/>
      <c r="K139" s="216"/>
      <c r="L139" s="216"/>
      <c r="M139"/>
    </row>
    <row r="140" spans="2:4" ht="7.5" customHeight="1">
      <c r="B140" s="60"/>
      <c r="C140" s="60"/>
      <c r="D140" s="60"/>
    </row>
    <row r="141" spans="1:2" ht="12.75" customHeight="1">
      <c r="A141" s="59">
        <v>8</v>
      </c>
      <c r="B141" s="60" t="s">
        <v>178</v>
      </c>
    </row>
    <row r="142" ht="7.5" customHeight="1">
      <c r="B142" s="60"/>
    </row>
    <row r="143" spans="1:12" s="75" customFormat="1" ht="13.5" customHeight="1">
      <c r="A143" s="66"/>
      <c r="B143" s="215" t="s">
        <v>369</v>
      </c>
      <c r="C143" s="215"/>
      <c r="D143" s="215"/>
      <c r="E143" s="215"/>
      <c r="F143" s="215"/>
      <c r="G143" s="215"/>
      <c r="H143" s="215"/>
      <c r="I143" s="215"/>
      <c r="J143" s="215"/>
      <c r="K143" s="215"/>
      <c r="L143" s="215"/>
    </row>
    <row r="144" ht="7.5" customHeight="1"/>
    <row r="145" spans="8:12" s="117" customFormat="1" ht="12.75" customHeight="1">
      <c r="H145" s="117" t="s">
        <v>200</v>
      </c>
      <c r="I145" s="117" t="s">
        <v>201</v>
      </c>
      <c r="K145" s="117" t="s">
        <v>202</v>
      </c>
      <c r="L145" s="117" t="s">
        <v>203</v>
      </c>
    </row>
    <row r="146" spans="6:13" s="117" customFormat="1" ht="12.75" customHeight="1">
      <c r="F146" s="117" t="s">
        <v>104</v>
      </c>
      <c r="G146" s="117" t="s">
        <v>177</v>
      </c>
      <c r="H146" s="117" t="s">
        <v>204</v>
      </c>
      <c r="I146" s="117" t="s">
        <v>205</v>
      </c>
      <c r="J146" s="117" t="s">
        <v>179</v>
      </c>
      <c r="K146" s="117" t="s">
        <v>206</v>
      </c>
      <c r="L146" s="117" t="s">
        <v>216</v>
      </c>
      <c r="M146" s="117" t="s">
        <v>142</v>
      </c>
    </row>
    <row r="147" spans="2:13" s="117" customFormat="1" ht="12.75" customHeight="1">
      <c r="B147" s="118" t="s">
        <v>207</v>
      </c>
      <c r="F147" s="117" t="s">
        <v>125</v>
      </c>
      <c r="G147" s="117" t="s">
        <v>125</v>
      </c>
      <c r="H147" s="117" t="s">
        <v>125</v>
      </c>
      <c r="I147" s="117" t="s">
        <v>125</v>
      </c>
      <c r="J147" s="117" t="s">
        <v>125</v>
      </c>
      <c r="K147" s="117" t="s">
        <v>125</v>
      </c>
      <c r="L147" s="117" t="s">
        <v>125</v>
      </c>
      <c r="M147" s="117" t="s">
        <v>125</v>
      </c>
    </row>
    <row r="148" spans="2:22" s="119" customFormat="1" ht="12.75" customHeight="1">
      <c r="B148" s="120"/>
      <c r="F148" s="121"/>
      <c r="G148" s="121"/>
      <c r="H148" s="121"/>
      <c r="I148" s="121"/>
      <c r="J148" s="121"/>
      <c r="K148" s="121"/>
      <c r="L148" s="122"/>
      <c r="M148" s="121"/>
      <c r="N148" s="121"/>
      <c r="P148" s="121"/>
      <c r="R148" s="121"/>
      <c r="T148" s="121"/>
      <c r="V148" s="121"/>
    </row>
    <row r="149" spans="2:22" s="119" customFormat="1" ht="12.75" customHeight="1">
      <c r="B149" s="120" t="s">
        <v>237</v>
      </c>
      <c r="C149" s="120"/>
      <c r="D149" s="120"/>
      <c r="F149" s="121">
        <v>323040</v>
      </c>
      <c r="G149" s="163">
        <v>248908</v>
      </c>
      <c r="H149" s="121">
        <v>168902</v>
      </c>
      <c r="I149" s="121">
        <v>112728</v>
      </c>
      <c r="J149" s="121">
        <v>19700</v>
      </c>
      <c r="K149" s="121">
        <v>33877</v>
      </c>
      <c r="L149" s="122">
        <v>102376</v>
      </c>
      <c r="M149" s="121">
        <f>SUM(F149:L149)</f>
        <v>1009531</v>
      </c>
      <c r="N149" s="121"/>
      <c r="P149" s="121"/>
      <c r="R149" s="121"/>
      <c r="T149" s="121"/>
      <c r="V149" s="121"/>
    </row>
    <row r="150" spans="2:22" s="119" customFormat="1" ht="12.75" customHeight="1">
      <c r="B150" s="120" t="s">
        <v>238</v>
      </c>
      <c r="C150" s="120"/>
      <c r="D150" s="120"/>
      <c r="F150" s="121">
        <v>0</v>
      </c>
      <c r="G150" s="121">
        <v>-220</v>
      </c>
      <c r="H150" s="121">
        <v>-13</v>
      </c>
      <c r="I150" s="121">
        <v>-1608</v>
      </c>
      <c r="J150" s="121">
        <v>0</v>
      </c>
      <c r="K150" s="121">
        <v>-556</v>
      </c>
      <c r="L150" s="122">
        <v>-73</v>
      </c>
      <c r="M150" s="121">
        <f>SUM(F150:L150)</f>
        <v>-2470</v>
      </c>
      <c r="N150" s="121"/>
      <c r="P150" s="121"/>
      <c r="R150" s="121"/>
      <c r="T150" s="121"/>
      <c r="V150" s="121"/>
    </row>
    <row r="151" spans="2:22" s="119" customFormat="1" ht="3.75" customHeight="1">
      <c r="B151" s="120"/>
      <c r="F151" s="121"/>
      <c r="G151" s="121"/>
      <c r="H151" s="121"/>
      <c r="I151" s="121"/>
      <c r="J151" s="121"/>
      <c r="K151" s="121"/>
      <c r="L151" s="122"/>
      <c r="M151" s="121"/>
      <c r="N151" s="121"/>
      <c r="P151" s="121"/>
      <c r="R151" s="121"/>
      <c r="T151" s="121"/>
      <c r="V151" s="121"/>
    </row>
    <row r="152" spans="2:22" s="119" customFormat="1" ht="3.75" customHeight="1">
      <c r="B152" s="120"/>
      <c r="F152" s="123"/>
      <c r="G152" s="123"/>
      <c r="H152" s="123"/>
      <c r="I152" s="123"/>
      <c r="J152" s="123"/>
      <c r="K152" s="123"/>
      <c r="L152" s="124"/>
      <c r="M152" s="123"/>
      <c r="N152" s="121"/>
      <c r="P152" s="121"/>
      <c r="R152" s="121"/>
      <c r="T152" s="121"/>
      <c r="V152" s="121"/>
    </row>
    <row r="153" spans="2:20" s="119" customFormat="1" ht="12.75" customHeight="1">
      <c r="B153" s="120" t="s">
        <v>227</v>
      </c>
      <c r="F153" s="119">
        <f aca="true" t="shared" si="0" ref="F153:L153">SUM(F149:F152)</f>
        <v>323040</v>
      </c>
      <c r="G153" s="119">
        <f t="shared" si="0"/>
        <v>248688</v>
      </c>
      <c r="H153" s="119">
        <f t="shared" si="0"/>
        <v>168889</v>
      </c>
      <c r="I153" s="119">
        <f t="shared" si="0"/>
        <v>111120</v>
      </c>
      <c r="J153" s="119">
        <f t="shared" si="0"/>
        <v>19700</v>
      </c>
      <c r="K153" s="119">
        <f t="shared" si="0"/>
        <v>33321</v>
      </c>
      <c r="L153" s="122">
        <f t="shared" si="0"/>
        <v>102303</v>
      </c>
      <c r="M153" s="119">
        <f>SUM(M149:M152)</f>
        <v>1007061</v>
      </c>
      <c r="T153" s="121"/>
    </row>
    <row r="154" spans="6:20" s="119" customFormat="1" ht="3.75" customHeight="1" thickBot="1">
      <c r="F154" s="125"/>
      <c r="G154" s="125"/>
      <c r="H154" s="125"/>
      <c r="I154" s="125"/>
      <c r="J154" s="125"/>
      <c r="K154" s="125"/>
      <c r="L154" s="126"/>
      <c r="T154" s="121"/>
    </row>
    <row r="155" spans="12:20" s="119" customFormat="1" ht="3.75" customHeight="1">
      <c r="L155" s="122"/>
      <c r="T155" s="121"/>
    </row>
    <row r="156" spans="2:20" s="119" customFormat="1" ht="12.75" customHeight="1">
      <c r="B156" s="120" t="s">
        <v>270</v>
      </c>
      <c r="M156" s="119">
        <v>-435558</v>
      </c>
      <c r="S156" s="122"/>
      <c r="T156" s="121"/>
    </row>
    <row r="157" spans="19:20" s="15" customFormat="1" ht="3.75" customHeight="1">
      <c r="S157" s="127"/>
      <c r="T157" s="128"/>
    </row>
    <row r="158" spans="13:20" s="15" customFormat="1" ht="3.75" customHeight="1">
      <c r="M158" s="8"/>
      <c r="S158" s="127"/>
      <c r="T158" s="128"/>
    </row>
    <row r="159" spans="13:20" s="119" customFormat="1" ht="12.75" customHeight="1">
      <c r="M159" s="119">
        <f>SUM(M153:M156)</f>
        <v>571503</v>
      </c>
      <c r="S159" s="122"/>
      <c r="T159" s="121"/>
    </row>
    <row r="160" spans="13:20" s="15" customFormat="1" ht="3.75" customHeight="1" thickBot="1">
      <c r="M160" s="17"/>
      <c r="S160" s="127"/>
      <c r="T160" s="128"/>
    </row>
    <row r="161" spans="2:20" s="119" customFormat="1" ht="12.75" customHeight="1">
      <c r="B161" s="118" t="s">
        <v>208</v>
      </c>
      <c r="S161" s="122"/>
      <c r="T161" s="121"/>
    </row>
    <row r="162" spans="2:20" s="119" customFormat="1" ht="12.75" customHeight="1">
      <c r="B162" s="120" t="s">
        <v>236</v>
      </c>
      <c r="C162" s="120"/>
      <c r="D162" s="120"/>
      <c r="F162" s="119">
        <v>0</v>
      </c>
      <c r="G162" s="119">
        <v>33708</v>
      </c>
      <c r="H162" s="119">
        <v>-12194</v>
      </c>
      <c r="I162" s="119">
        <v>1860</v>
      </c>
      <c r="J162" s="119">
        <v>3729</v>
      </c>
      <c r="K162" s="119">
        <v>325</v>
      </c>
      <c r="L162" s="122">
        <v>-20327</v>
      </c>
      <c r="M162" s="119">
        <f>SUM(F162:L162)</f>
        <v>7101</v>
      </c>
      <c r="T162" s="121"/>
    </row>
    <row r="163" spans="2:20" s="119" customFormat="1" ht="12.75" customHeight="1">
      <c r="B163" s="120" t="s">
        <v>191</v>
      </c>
      <c r="F163" s="119">
        <v>0</v>
      </c>
      <c r="G163" s="119">
        <v>19950</v>
      </c>
      <c r="H163" s="119">
        <v>457</v>
      </c>
      <c r="I163" s="119">
        <v>4381</v>
      </c>
      <c r="J163" s="119">
        <v>93</v>
      </c>
      <c r="K163" s="119">
        <v>0</v>
      </c>
      <c r="L163" s="122">
        <v>9639</v>
      </c>
      <c r="M163" s="119">
        <f>SUM(F163:L163)</f>
        <v>34520</v>
      </c>
      <c r="T163" s="121"/>
    </row>
    <row r="164" spans="2:20" s="119" customFormat="1" ht="3.75" customHeight="1">
      <c r="B164" s="120"/>
      <c r="F164" s="129"/>
      <c r="G164" s="129"/>
      <c r="H164" s="129"/>
      <c r="I164" s="129"/>
      <c r="J164" s="129"/>
      <c r="K164" s="129"/>
      <c r="L164" s="129"/>
      <c r="M164" s="129"/>
      <c r="T164" s="121"/>
    </row>
    <row r="165" spans="2:20" s="119" customFormat="1" ht="3.75" customHeight="1">
      <c r="B165" s="120"/>
      <c r="L165" s="122"/>
      <c r="T165" s="121"/>
    </row>
    <row r="166" spans="2:20" s="119" customFormat="1" ht="12.75" customHeight="1">
      <c r="B166" s="120" t="s">
        <v>240</v>
      </c>
      <c r="T166" s="121"/>
    </row>
    <row r="167" spans="2:20" s="119" customFormat="1" ht="12.75" customHeight="1">
      <c r="B167" s="120" t="s">
        <v>241</v>
      </c>
      <c r="F167" s="119">
        <f aca="true" t="shared" si="1" ref="F167:M167">SUM(F162:F165)</f>
        <v>0</v>
      </c>
      <c r="G167" s="119">
        <f t="shared" si="1"/>
        <v>53658</v>
      </c>
      <c r="H167" s="119">
        <f t="shared" si="1"/>
        <v>-11737</v>
      </c>
      <c r="I167" s="119">
        <f t="shared" si="1"/>
        <v>6241</v>
      </c>
      <c r="J167" s="119">
        <f t="shared" si="1"/>
        <v>3822</v>
      </c>
      <c r="K167" s="119">
        <f t="shared" si="1"/>
        <v>325</v>
      </c>
      <c r="L167" s="119">
        <f>SUM(L162:L165)</f>
        <v>-10688</v>
      </c>
      <c r="M167" s="119">
        <f t="shared" si="1"/>
        <v>41621</v>
      </c>
      <c r="T167" s="121"/>
    </row>
    <row r="168" spans="2:20" s="119" customFormat="1" ht="12.75" customHeight="1">
      <c r="B168" s="120" t="s">
        <v>115</v>
      </c>
      <c r="F168" s="119">
        <v>0</v>
      </c>
      <c r="G168" s="119">
        <v>22147</v>
      </c>
      <c r="H168" s="119">
        <v>5741</v>
      </c>
      <c r="I168" s="119">
        <v>-1250</v>
      </c>
      <c r="J168" s="119">
        <v>0</v>
      </c>
      <c r="K168" s="119">
        <v>0</v>
      </c>
      <c r="L168" s="122">
        <v>20998</v>
      </c>
      <c r="M168" s="119">
        <f>SUM(F168:L168)</f>
        <v>47636</v>
      </c>
      <c r="T168" s="121"/>
    </row>
    <row r="169" spans="2:20" s="119" customFormat="1" ht="12.75" customHeight="1">
      <c r="B169" s="120" t="s">
        <v>209</v>
      </c>
      <c r="F169" s="119">
        <v>0</v>
      </c>
      <c r="G169" s="119">
        <v>-52835</v>
      </c>
      <c r="H169" s="119">
        <v>-1717</v>
      </c>
      <c r="I169" s="119">
        <v>0</v>
      </c>
      <c r="J169" s="119">
        <v>-245</v>
      </c>
      <c r="K169" s="119">
        <v>-32</v>
      </c>
      <c r="L169" s="122">
        <v>-58369</v>
      </c>
      <c r="M169" s="119">
        <f>SUM(F169:L169)</f>
        <v>-113198</v>
      </c>
      <c r="T169" s="121"/>
    </row>
    <row r="170" spans="2:20" s="119" customFormat="1" ht="12.75" customHeight="1">
      <c r="B170" s="120" t="s">
        <v>211</v>
      </c>
      <c r="L170" s="122"/>
      <c r="T170" s="121"/>
    </row>
    <row r="171" spans="2:20" s="119" customFormat="1" ht="12.75" customHeight="1">
      <c r="B171" s="120" t="s">
        <v>233</v>
      </c>
      <c r="F171" s="130">
        <v>9094</v>
      </c>
      <c r="G171" s="119">
        <v>-141</v>
      </c>
      <c r="H171" s="119">
        <v>0</v>
      </c>
      <c r="I171" s="119">
        <v>1630</v>
      </c>
      <c r="J171" s="119">
        <v>-40</v>
      </c>
      <c r="K171" s="119">
        <v>-633</v>
      </c>
      <c r="L171" s="122">
        <v>-826</v>
      </c>
      <c r="M171" s="119">
        <f>SUM(F171:L171)</f>
        <v>9084</v>
      </c>
      <c r="T171" s="121"/>
    </row>
    <row r="172" spans="2:20" s="119" customFormat="1" ht="3.75" customHeight="1">
      <c r="B172" s="120"/>
      <c r="F172" s="129"/>
      <c r="G172" s="129"/>
      <c r="H172" s="129"/>
      <c r="I172" s="129"/>
      <c r="J172" s="129"/>
      <c r="K172" s="129"/>
      <c r="L172" s="131"/>
      <c r="M172" s="129"/>
      <c r="T172" s="121"/>
    </row>
    <row r="173" spans="2:20" s="119" customFormat="1" ht="12.75" customHeight="1">
      <c r="B173" s="120" t="s">
        <v>105</v>
      </c>
      <c r="T173" s="121"/>
    </row>
    <row r="174" spans="2:20" s="119" customFormat="1" ht="12.75" customHeight="1">
      <c r="B174" s="120" t="s">
        <v>106</v>
      </c>
      <c r="F174" s="138">
        <f aca="true" t="shared" si="2" ref="F174:M174">SUM(F167:F171)</f>
        <v>9094</v>
      </c>
      <c r="G174" s="119">
        <f t="shared" si="2"/>
        <v>22829</v>
      </c>
      <c r="H174" s="119">
        <f t="shared" si="2"/>
        <v>-7713</v>
      </c>
      <c r="I174" s="119">
        <f t="shared" si="2"/>
        <v>6621</v>
      </c>
      <c r="J174" s="119">
        <f t="shared" si="2"/>
        <v>3537</v>
      </c>
      <c r="K174" s="119">
        <f t="shared" si="2"/>
        <v>-340</v>
      </c>
      <c r="L174" s="119">
        <f t="shared" si="2"/>
        <v>-48885</v>
      </c>
      <c r="M174" s="119">
        <f t="shared" si="2"/>
        <v>-14857</v>
      </c>
      <c r="T174" s="121"/>
    </row>
    <row r="175" spans="6:20" s="119" customFormat="1" ht="3.75" customHeight="1" thickBot="1">
      <c r="F175" s="125"/>
      <c r="G175" s="125"/>
      <c r="H175" s="125"/>
      <c r="I175" s="125"/>
      <c r="J175" s="125"/>
      <c r="K175" s="125"/>
      <c r="L175" s="126"/>
      <c r="M175" s="126"/>
      <c r="T175" s="121"/>
    </row>
    <row r="176" spans="12:20" s="119" customFormat="1" ht="3.75" customHeight="1">
      <c r="L176" s="122"/>
      <c r="T176" s="121"/>
    </row>
    <row r="177" spans="2:13" ht="12.75" customHeight="1">
      <c r="B177" s="21" t="s">
        <v>101</v>
      </c>
      <c r="K177" s="132"/>
      <c r="L177" s="132"/>
      <c r="M177" s="132"/>
    </row>
    <row r="178" spans="11:13" ht="9.75" customHeight="1">
      <c r="K178" s="132"/>
      <c r="L178" s="132"/>
      <c r="M178" s="132"/>
    </row>
    <row r="179" spans="1:4" ht="12.75" customHeight="1">
      <c r="A179" s="59">
        <v>9</v>
      </c>
      <c r="B179" s="60" t="s">
        <v>116</v>
      </c>
      <c r="C179" s="60"/>
      <c r="D179" s="60"/>
    </row>
    <row r="180" ht="7.5" customHeight="1"/>
    <row r="181" spans="1:12" s="75" customFormat="1" ht="27.75" customHeight="1">
      <c r="A181" s="66"/>
      <c r="B181" s="215" t="s">
        <v>375</v>
      </c>
      <c r="C181" s="215"/>
      <c r="D181" s="215"/>
      <c r="E181" s="215"/>
      <c r="F181" s="215"/>
      <c r="G181" s="215"/>
      <c r="H181" s="215"/>
      <c r="I181" s="215"/>
      <c r="J181" s="215"/>
      <c r="K181" s="215"/>
      <c r="L181" s="215"/>
    </row>
    <row r="182" ht="7.5" customHeight="1"/>
    <row r="183" spans="1:10" ht="12.75" customHeight="1">
      <c r="A183" s="59">
        <v>10</v>
      </c>
      <c r="B183" s="218" t="s">
        <v>210</v>
      </c>
      <c r="C183" s="218"/>
      <c r="D183" s="218"/>
      <c r="E183" s="218"/>
      <c r="F183" s="218"/>
      <c r="G183" s="218"/>
      <c r="H183" s="218"/>
      <c r="I183" s="218"/>
      <c r="J183" s="218"/>
    </row>
    <row r="184" ht="7.5" customHeight="1"/>
    <row r="185" spans="1:12" s="76" customFormat="1" ht="27" customHeight="1">
      <c r="A185" s="85"/>
      <c r="B185" s="215" t="s">
        <v>343</v>
      </c>
      <c r="C185" s="215"/>
      <c r="D185" s="215"/>
      <c r="E185" s="215"/>
      <c r="F185" s="215"/>
      <c r="G185" s="215"/>
      <c r="H185" s="215"/>
      <c r="I185" s="215"/>
      <c r="J185" s="215"/>
      <c r="K185" s="215"/>
      <c r="L185" s="215"/>
    </row>
    <row r="186" ht="7.5" customHeight="1"/>
    <row r="187" spans="1:4" ht="12.75" customHeight="1">
      <c r="A187" s="59">
        <v>11</v>
      </c>
      <c r="B187" s="60" t="s">
        <v>134</v>
      </c>
      <c r="C187" s="60"/>
      <c r="D187" s="60"/>
    </row>
    <row r="188" spans="2:4" ht="7.5" customHeight="1">
      <c r="B188" s="60"/>
      <c r="C188" s="60"/>
      <c r="D188" s="60"/>
    </row>
    <row r="189" spans="1:13" s="141" customFormat="1" ht="13.5" customHeight="1">
      <c r="A189" s="66"/>
      <c r="B189" s="219" t="s">
        <v>344</v>
      </c>
      <c r="C189" s="219"/>
      <c r="D189" s="219"/>
      <c r="E189" s="219"/>
      <c r="F189" s="219"/>
      <c r="G189" s="219"/>
      <c r="H189" s="219"/>
      <c r="I189" s="219"/>
      <c r="J189" s="219"/>
      <c r="K189" s="219"/>
      <c r="L189" s="219"/>
      <c r="M189" s="219"/>
    </row>
    <row r="190" spans="1:7" ht="3.75" customHeight="1">
      <c r="A190" s="25"/>
      <c r="B190" s="152"/>
      <c r="D190" s="153"/>
      <c r="G190" s="1"/>
    </row>
    <row r="191" spans="1:12" s="76" customFormat="1" ht="40.5" customHeight="1">
      <c r="A191" s="85"/>
      <c r="B191" s="184" t="s">
        <v>159</v>
      </c>
      <c r="C191" s="215" t="s">
        <v>280</v>
      </c>
      <c r="D191" s="215"/>
      <c r="E191" s="215"/>
      <c r="F191" s="215"/>
      <c r="G191" s="215"/>
      <c r="H191" s="215"/>
      <c r="I191" s="215"/>
      <c r="J191" s="215"/>
      <c r="K191" s="215"/>
      <c r="L191" s="215"/>
    </row>
    <row r="192" ht="3.75" customHeight="1"/>
    <row r="193" spans="2:12" ht="66" customHeight="1">
      <c r="B193" s="184" t="s">
        <v>21</v>
      </c>
      <c r="C193" s="215" t="s">
        <v>370</v>
      </c>
      <c r="D193" s="215"/>
      <c r="E193" s="215"/>
      <c r="F193" s="215"/>
      <c r="G193" s="215"/>
      <c r="H193" s="215"/>
      <c r="I193" s="215"/>
      <c r="J193" s="215"/>
      <c r="K193" s="215"/>
      <c r="L193" s="215"/>
    </row>
    <row r="194" spans="2:12" ht="4.5" customHeight="1">
      <c r="B194" s="184"/>
      <c r="C194" s="49"/>
      <c r="D194" s="49"/>
      <c r="E194" s="49"/>
      <c r="F194" s="49"/>
      <c r="G194" s="49"/>
      <c r="H194" s="49"/>
      <c r="I194" s="49"/>
      <c r="J194" s="49"/>
      <c r="K194" s="49"/>
      <c r="L194" s="49"/>
    </row>
    <row r="195" spans="2:12" ht="66.75" customHeight="1">
      <c r="B195" s="184" t="s">
        <v>353</v>
      </c>
      <c r="C195" s="215" t="s">
        <v>376</v>
      </c>
      <c r="D195" s="215"/>
      <c r="E195" s="215"/>
      <c r="F195" s="215"/>
      <c r="G195" s="215"/>
      <c r="H195" s="215"/>
      <c r="I195" s="215"/>
      <c r="J195" s="215"/>
      <c r="K195" s="215"/>
      <c r="L195" s="215"/>
    </row>
    <row r="196" spans="2:12" ht="4.5" customHeight="1">
      <c r="B196" s="184"/>
      <c r="C196" s="49"/>
      <c r="D196" s="49"/>
      <c r="E196" s="49"/>
      <c r="F196" s="49"/>
      <c r="G196" s="49"/>
      <c r="H196" s="49"/>
      <c r="I196" s="49"/>
      <c r="J196" s="49"/>
      <c r="K196" s="49"/>
      <c r="L196" s="49"/>
    </row>
    <row r="197" spans="2:12" ht="27" customHeight="1">
      <c r="B197" s="215" t="s">
        <v>16</v>
      </c>
      <c r="C197" s="215"/>
      <c r="D197" s="215"/>
      <c r="E197" s="215"/>
      <c r="F197" s="215"/>
      <c r="G197" s="215"/>
      <c r="H197" s="215"/>
      <c r="I197" s="215"/>
      <c r="J197" s="215"/>
      <c r="K197" s="215"/>
      <c r="L197" s="215"/>
    </row>
    <row r="198" ht="6.75" customHeight="1"/>
    <row r="199" spans="1:3" ht="12.75">
      <c r="A199" s="59">
        <v>12</v>
      </c>
      <c r="B199" s="60" t="s">
        <v>315</v>
      </c>
      <c r="C199" s="133"/>
    </row>
    <row r="200" ht="7.5" customHeight="1"/>
    <row r="201" spans="2:12" ht="12.75">
      <c r="B201" s="215" t="s">
        <v>316</v>
      </c>
      <c r="C201" s="215"/>
      <c r="D201" s="215"/>
      <c r="E201" s="215"/>
      <c r="F201" s="215"/>
      <c r="G201" s="215"/>
      <c r="H201" s="215"/>
      <c r="I201" s="215"/>
      <c r="J201" s="215"/>
      <c r="K201" s="215"/>
      <c r="L201" s="215"/>
    </row>
    <row r="202" ht="7.5" customHeight="1"/>
    <row r="203" spans="1:4" ht="12.75" customHeight="1">
      <c r="A203" s="59">
        <v>13</v>
      </c>
      <c r="B203" s="60" t="s">
        <v>181</v>
      </c>
      <c r="C203" s="133"/>
      <c r="D203" s="133"/>
    </row>
    <row r="204" ht="7.5" customHeight="1">
      <c r="A204" s="27"/>
    </row>
    <row r="205" spans="2:12" ht="12.75" customHeight="1">
      <c r="B205" s="215" t="s">
        <v>345</v>
      </c>
      <c r="C205" s="215"/>
      <c r="D205" s="215"/>
      <c r="E205" s="215"/>
      <c r="F205" s="215"/>
      <c r="G205" s="215"/>
      <c r="H205" s="215"/>
      <c r="I205" s="215"/>
      <c r="J205" s="215"/>
      <c r="K205" s="215"/>
      <c r="L205" s="215"/>
    </row>
    <row r="207" ht="12.75" customHeight="1">
      <c r="L207" s="172" t="s">
        <v>125</v>
      </c>
    </row>
    <row r="208" ht="3.75" customHeight="1"/>
    <row r="209" spans="2:12" ht="12.75" customHeight="1">
      <c r="B209" s="25" t="s">
        <v>311</v>
      </c>
      <c r="L209" s="1">
        <v>8156</v>
      </c>
    </row>
    <row r="210" spans="2:12" ht="12.75" customHeight="1">
      <c r="B210" s="25" t="s">
        <v>312</v>
      </c>
      <c r="L210" s="1">
        <v>668</v>
      </c>
    </row>
    <row r="211" ht="17.25" customHeight="1" thickBot="1">
      <c r="L211" s="192">
        <f>SUM(L209:L210)</f>
        <v>8824</v>
      </c>
    </row>
    <row r="225" ht="12.75" customHeight="1">
      <c r="A225" s="37"/>
    </row>
  </sheetData>
  <sheetProtection password="DC13" sheet="1" objects="1" scenarios="1"/>
  <mergeCells count="49">
    <mergeCell ref="K111:L111"/>
    <mergeCell ref="B106:L106"/>
    <mergeCell ref="I111:J111"/>
    <mergeCell ref="B10:L10"/>
    <mergeCell ref="B12:L12"/>
    <mergeCell ref="B92:L92"/>
    <mergeCell ref="B96:L96"/>
    <mergeCell ref="E14:L14"/>
    <mergeCell ref="E15:L15"/>
    <mergeCell ref="E16:L16"/>
    <mergeCell ref="E17:L17"/>
    <mergeCell ref="E18:L18"/>
    <mergeCell ref="E19:L19"/>
    <mergeCell ref="C39:L39"/>
    <mergeCell ref="C33:J33"/>
    <mergeCell ref="E24:L24"/>
    <mergeCell ref="E25:L25"/>
    <mergeCell ref="B31:L31"/>
    <mergeCell ref="E26:L26"/>
    <mergeCell ref="E27:L27"/>
    <mergeCell ref="C37:J37"/>
    <mergeCell ref="C35:L35"/>
    <mergeCell ref="C43:L43"/>
    <mergeCell ref="C45:L45"/>
    <mergeCell ref="B205:L205"/>
    <mergeCell ref="B183:J183"/>
    <mergeCell ref="B185:L185"/>
    <mergeCell ref="C191:L191"/>
    <mergeCell ref="B189:M189"/>
    <mergeCell ref="C193:L193"/>
    <mergeCell ref="B201:L201"/>
    <mergeCell ref="C195:L195"/>
    <mergeCell ref="B197:L197"/>
    <mergeCell ref="E28:L28"/>
    <mergeCell ref="E29:L29"/>
    <mergeCell ref="E20:L20"/>
    <mergeCell ref="E21:L21"/>
    <mergeCell ref="E22:L22"/>
    <mergeCell ref="E23:L23"/>
    <mergeCell ref="B181:L181"/>
    <mergeCell ref="B143:L143"/>
    <mergeCell ref="B135:L135"/>
    <mergeCell ref="B139:L139"/>
    <mergeCell ref="C102:L102"/>
    <mergeCell ref="C88:L88"/>
    <mergeCell ref="B49:L49"/>
    <mergeCell ref="C98:L98"/>
    <mergeCell ref="C100:L100"/>
    <mergeCell ref="J51:K51"/>
  </mergeCells>
  <printOptions horizontalCentered="1"/>
  <pageMargins left="0.6" right="0.3" top="0.71" bottom="0.54" header="0.2" footer="0.2"/>
  <pageSetup firstPageNumber="5" useFirstPageNumber="1" fitToHeight="4" fitToWidth="5" horizontalDpi="600" verticalDpi="600" orientation="portrait" paperSize="9" scale="85" r:id="rId2"/>
  <headerFooter alignWithMargins="0">
    <oddFooter>&amp;C- &amp;P -</oddFooter>
  </headerFooter>
  <rowBreaks count="3" manualBreakCount="3">
    <brk id="45" max="12" man="1"/>
    <brk id="107" max="12" man="1"/>
    <brk id="177" max="12" man="1"/>
  </rowBreaks>
  <drawing r:id="rId1"/>
</worksheet>
</file>

<file path=xl/worksheets/sheet6.xml><?xml version="1.0" encoding="utf-8"?>
<worksheet xmlns="http://schemas.openxmlformats.org/spreadsheetml/2006/main" xmlns:r="http://schemas.openxmlformats.org/officeDocument/2006/relationships">
  <dimension ref="A6:M166"/>
  <sheetViews>
    <sheetView showGridLines="0" workbookViewId="0" topLeftCell="A1">
      <selection activeCell="A1" sqref="A1"/>
    </sheetView>
  </sheetViews>
  <sheetFormatPr defaultColWidth="9.140625" defaultRowHeight="12.75" customHeight="1"/>
  <cols>
    <col min="1" max="1" width="3.140625" style="61" customWidth="1"/>
    <col min="2" max="2" width="4.140625" style="61" customWidth="1"/>
    <col min="3" max="3" width="3.28125" style="61" customWidth="1"/>
    <col min="4" max="4" width="3.140625" style="61" customWidth="1"/>
    <col min="5" max="5" width="6.8515625" style="61" customWidth="1"/>
    <col min="6" max="6" width="11.28125" style="61" customWidth="1"/>
    <col min="7" max="7" width="12.8515625" style="61" customWidth="1"/>
    <col min="8" max="8" width="11.57421875" style="61" customWidth="1"/>
    <col min="9" max="9" width="11.8515625" style="61" customWidth="1"/>
    <col min="10" max="10" width="11.140625" style="61" customWidth="1"/>
    <col min="11" max="11" width="11.00390625" style="61" customWidth="1"/>
    <col min="12" max="12" width="4.7109375" style="61" customWidth="1"/>
    <col min="13" max="16384" width="9.140625" style="61" customWidth="1"/>
  </cols>
  <sheetData>
    <row r="6" spans="1:4" ht="12.75" customHeight="1">
      <c r="A6" s="59"/>
      <c r="B6" s="60" t="s">
        <v>250</v>
      </c>
      <c r="C6" s="60"/>
      <c r="D6" s="60"/>
    </row>
    <row r="7" ht="6" customHeight="1"/>
    <row r="8" spans="1:4" ht="12.75" customHeight="1">
      <c r="A8" s="59">
        <v>1</v>
      </c>
      <c r="B8" s="60" t="s">
        <v>153</v>
      </c>
      <c r="C8" s="60"/>
      <c r="D8" s="60"/>
    </row>
    <row r="9" spans="1:4" ht="6" customHeight="1">
      <c r="A9" s="59"/>
      <c r="B9" s="60"/>
      <c r="C9" s="60"/>
      <c r="D9" s="60"/>
    </row>
    <row r="10" spans="1:11" s="63" customFormat="1" ht="124.5" customHeight="1">
      <c r="A10" s="62"/>
      <c r="B10" s="228" t="s">
        <v>13</v>
      </c>
      <c r="C10" s="215"/>
      <c r="D10" s="215"/>
      <c r="E10" s="215"/>
      <c r="F10" s="215"/>
      <c r="G10" s="215"/>
      <c r="H10" s="215"/>
      <c r="I10" s="215"/>
      <c r="J10" s="215"/>
      <c r="K10" s="215"/>
    </row>
    <row r="11" spans="1:11" s="63" customFormat="1" ht="76.5" customHeight="1">
      <c r="A11" s="62"/>
      <c r="B11" s="215" t="s">
        <v>0</v>
      </c>
      <c r="C11" s="215"/>
      <c r="D11" s="215"/>
      <c r="E11" s="215"/>
      <c r="F11" s="215"/>
      <c r="G11" s="215"/>
      <c r="H11" s="215"/>
      <c r="I11" s="215"/>
      <c r="J11" s="215"/>
      <c r="K11" s="215"/>
    </row>
    <row r="12" spans="1:4" ht="9" customHeight="1">
      <c r="A12" s="59"/>
      <c r="B12" s="60"/>
      <c r="C12" s="60"/>
      <c r="D12" s="60"/>
    </row>
    <row r="13" spans="1:11" s="63" customFormat="1" ht="117" customHeight="1">
      <c r="A13" s="62"/>
      <c r="B13" s="229" t="s">
        <v>3</v>
      </c>
      <c r="C13" s="229"/>
      <c r="D13" s="229"/>
      <c r="E13" s="229"/>
      <c r="F13" s="229"/>
      <c r="G13" s="229"/>
      <c r="H13" s="229"/>
      <c r="I13" s="229"/>
      <c r="J13" s="229"/>
      <c r="K13" s="229"/>
    </row>
    <row r="14" spans="1:4" ht="7.5" customHeight="1">
      <c r="A14" s="59"/>
      <c r="B14" s="60"/>
      <c r="C14" s="60"/>
      <c r="D14" s="60"/>
    </row>
    <row r="15" spans="1:11" s="65" customFormat="1" ht="28.5" customHeight="1">
      <c r="A15" s="64"/>
      <c r="B15" s="215" t="s">
        <v>1</v>
      </c>
      <c r="C15" s="215"/>
      <c r="D15" s="215"/>
      <c r="E15" s="215"/>
      <c r="F15" s="215"/>
      <c r="G15" s="215"/>
      <c r="H15" s="215"/>
      <c r="I15" s="215"/>
      <c r="J15" s="215"/>
      <c r="K15" s="215"/>
    </row>
    <row r="16" ht="5.25" customHeight="1">
      <c r="A16" s="59"/>
    </row>
    <row r="17" spans="1:11" s="67" customFormat="1" ht="26.25" customHeight="1">
      <c r="A17" s="66"/>
      <c r="B17" s="215" t="s">
        <v>14</v>
      </c>
      <c r="C17" s="215"/>
      <c r="D17" s="215"/>
      <c r="E17" s="215"/>
      <c r="F17" s="215"/>
      <c r="G17" s="215"/>
      <c r="H17" s="215"/>
      <c r="I17" s="215"/>
      <c r="J17" s="215"/>
      <c r="K17" s="215"/>
    </row>
    <row r="18" ht="6" customHeight="1">
      <c r="A18" s="59"/>
    </row>
    <row r="19" spans="1:11" s="67" customFormat="1" ht="38.25" customHeight="1">
      <c r="A19" s="66"/>
      <c r="B19" s="215" t="s">
        <v>11</v>
      </c>
      <c r="C19" s="215"/>
      <c r="D19" s="215"/>
      <c r="E19" s="215"/>
      <c r="F19" s="215"/>
      <c r="G19" s="215"/>
      <c r="H19" s="215"/>
      <c r="I19" s="215"/>
      <c r="J19" s="215"/>
      <c r="K19" s="215"/>
    </row>
    <row r="20" ht="6" customHeight="1">
      <c r="A20" s="59"/>
    </row>
    <row r="21" spans="1:12" s="67" customFormat="1" ht="17.25" customHeight="1">
      <c r="A21" s="66"/>
      <c r="B21" s="220" t="s">
        <v>12</v>
      </c>
      <c r="C21" s="220"/>
      <c r="D21" s="220"/>
      <c r="E21" s="220"/>
      <c r="F21" s="220"/>
      <c r="G21" s="220"/>
      <c r="H21" s="220"/>
      <c r="I21" s="220"/>
      <c r="J21" s="220"/>
      <c r="K21" s="220"/>
      <c r="L21"/>
    </row>
    <row r="22" ht="7.5" customHeight="1">
      <c r="A22" s="59"/>
    </row>
    <row r="23" spans="1:2" ht="12.75" customHeight="1">
      <c r="A23" s="59">
        <v>2</v>
      </c>
      <c r="B23" s="60" t="s">
        <v>152</v>
      </c>
    </row>
    <row r="24" spans="3:4" ht="6" customHeight="1">
      <c r="C24" s="60"/>
      <c r="D24" s="60"/>
    </row>
    <row r="25" spans="1:11" s="67" customFormat="1" ht="41.25" customHeight="1">
      <c r="A25" s="66"/>
      <c r="B25" s="215" t="s">
        <v>4</v>
      </c>
      <c r="C25" s="215"/>
      <c r="D25" s="215"/>
      <c r="E25" s="215"/>
      <c r="F25" s="215"/>
      <c r="G25" s="215"/>
      <c r="H25" s="215"/>
      <c r="I25" s="215"/>
      <c r="J25" s="215"/>
      <c r="K25" s="215"/>
    </row>
    <row r="26" ht="7.5" customHeight="1">
      <c r="A26" s="59"/>
    </row>
    <row r="27" spans="1:4" ht="12.75" customHeight="1">
      <c r="A27" s="59">
        <v>3</v>
      </c>
      <c r="B27" s="60" t="s">
        <v>322</v>
      </c>
      <c r="C27" s="60"/>
      <c r="D27" s="60"/>
    </row>
    <row r="28" ht="6" customHeight="1">
      <c r="A28" s="59"/>
    </row>
    <row r="29" spans="1:11" s="67" customFormat="1" ht="55.5" customHeight="1">
      <c r="A29" s="66"/>
      <c r="B29" s="215" t="s">
        <v>378</v>
      </c>
      <c r="C29" s="215"/>
      <c r="D29" s="215"/>
      <c r="E29" s="215"/>
      <c r="F29" s="215"/>
      <c r="G29" s="215"/>
      <c r="H29" s="215"/>
      <c r="I29" s="215"/>
      <c r="J29" s="215"/>
      <c r="K29" s="215"/>
    </row>
    <row r="30" spans="1:11" s="67" customFormat="1" ht="52.5" customHeight="1">
      <c r="A30" s="66"/>
      <c r="B30" s="215" t="s">
        <v>325</v>
      </c>
      <c r="C30" s="215"/>
      <c r="D30" s="215"/>
      <c r="E30" s="215"/>
      <c r="F30" s="215"/>
      <c r="G30" s="215"/>
      <c r="H30" s="215"/>
      <c r="I30" s="215"/>
      <c r="J30" s="215"/>
      <c r="K30" s="215"/>
    </row>
    <row r="31" ht="4.5" customHeight="1">
      <c r="A31" s="59"/>
    </row>
    <row r="32" spans="1:4" ht="12.75" customHeight="1">
      <c r="A32" s="59">
        <v>4</v>
      </c>
      <c r="B32" s="60" t="s">
        <v>155</v>
      </c>
      <c r="C32" s="60"/>
      <c r="D32" s="60"/>
    </row>
    <row r="33" spans="1:4" ht="6" customHeight="1">
      <c r="A33" s="27"/>
      <c r="B33" s="25"/>
      <c r="C33" s="25"/>
      <c r="D33" s="25"/>
    </row>
    <row r="34" spans="1:4" ht="12.75" customHeight="1">
      <c r="A34" s="27"/>
      <c r="B34" s="25" t="s">
        <v>223</v>
      </c>
      <c r="C34" s="25"/>
      <c r="D34" s="25"/>
    </row>
    <row r="35" spans="1:4" ht="12.75" customHeight="1">
      <c r="A35" s="27"/>
      <c r="B35" s="25"/>
      <c r="C35" s="25"/>
      <c r="D35" s="25"/>
    </row>
    <row r="36" spans="1:11" ht="12.75" customHeight="1">
      <c r="A36" s="59">
        <v>5</v>
      </c>
      <c r="B36" s="60" t="s">
        <v>126</v>
      </c>
      <c r="C36" s="60"/>
      <c r="D36" s="60"/>
      <c r="K36" s="68"/>
    </row>
    <row r="37" spans="1:4" ht="6" customHeight="1">
      <c r="A37" s="59"/>
      <c r="B37" s="60"/>
      <c r="C37" s="60"/>
      <c r="D37" s="60"/>
    </row>
    <row r="38" spans="1:4" ht="12.75" customHeight="1">
      <c r="A38" s="59"/>
      <c r="B38" s="25" t="s">
        <v>127</v>
      </c>
      <c r="C38" s="25"/>
      <c r="D38" s="25"/>
    </row>
    <row r="39" spans="1:12" ht="12.75" customHeight="1">
      <c r="A39" s="59"/>
      <c r="B39" s="25"/>
      <c r="C39" s="25"/>
      <c r="D39" s="25"/>
      <c r="H39" s="204" t="str">
        <f>+Income!F16</f>
        <v>THIRD QUARTER</v>
      </c>
      <c r="I39" s="204"/>
      <c r="J39" s="227" t="str">
        <f>+Income!J16</f>
        <v>CUMULATIVE 9 MONTHS</v>
      </c>
      <c r="K39" s="227"/>
      <c r="L39" s="139"/>
    </row>
    <row r="40" spans="1:11" ht="12.75" customHeight="1">
      <c r="A40" s="59"/>
      <c r="H40" s="112">
        <f>+Income!F18</f>
        <v>38990</v>
      </c>
      <c r="I40" s="112">
        <f>+Income!H18</f>
        <v>38625</v>
      </c>
      <c r="J40" s="112">
        <f>+H40</f>
        <v>38990</v>
      </c>
      <c r="K40" s="112">
        <f>+I40</f>
        <v>38625</v>
      </c>
    </row>
    <row r="41" spans="1:11" ht="12.75" customHeight="1">
      <c r="A41" s="59"/>
      <c r="H41" s="140" t="s">
        <v>125</v>
      </c>
      <c r="I41" s="140" t="s">
        <v>125</v>
      </c>
      <c r="J41" s="140" t="s">
        <v>125</v>
      </c>
      <c r="K41" s="140" t="s">
        <v>125</v>
      </c>
    </row>
    <row r="42" spans="1:11" ht="12.75" customHeight="1">
      <c r="A42" s="59"/>
      <c r="B42" s="61" t="s">
        <v>217</v>
      </c>
      <c r="F42" s="69" t="s">
        <v>219</v>
      </c>
      <c r="H42" s="146">
        <v>186</v>
      </c>
      <c r="I42" s="146">
        <v>1384</v>
      </c>
      <c r="J42" s="70">
        <v>1328</v>
      </c>
      <c r="K42" s="146">
        <v>3327</v>
      </c>
    </row>
    <row r="43" spans="1:11" ht="12.75" customHeight="1">
      <c r="A43" s="59"/>
      <c r="F43" s="69" t="s">
        <v>218</v>
      </c>
      <c r="H43" s="146">
        <v>2858</v>
      </c>
      <c r="I43" s="146">
        <v>7126</v>
      </c>
      <c r="J43" s="70">
        <v>18514</v>
      </c>
      <c r="K43" s="146">
        <v>23901</v>
      </c>
    </row>
    <row r="44" spans="1:11" ht="12.75" customHeight="1">
      <c r="A44" s="59"/>
      <c r="B44" s="61" t="s">
        <v>109</v>
      </c>
      <c r="H44" s="147">
        <v>16995</v>
      </c>
      <c r="I44" s="147">
        <v>-7096</v>
      </c>
      <c r="J44" s="72">
        <v>-26888</v>
      </c>
      <c r="K44" s="147">
        <v>-13532</v>
      </c>
    </row>
    <row r="45" spans="1:11" ht="12.75" customHeight="1">
      <c r="A45" s="59"/>
      <c r="H45" s="146">
        <f>SUM(H42:H44)</f>
        <v>20039</v>
      </c>
      <c r="I45" s="146">
        <f>SUM(I42:I44)</f>
        <v>1414</v>
      </c>
      <c r="J45" s="70">
        <f>SUM(J42:J44)</f>
        <v>-7046</v>
      </c>
      <c r="K45" s="146">
        <f>SUM(K42:K44)</f>
        <v>13696</v>
      </c>
    </row>
    <row r="46" spans="1:11" ht="12.75" customHeight="1">
      <c r="A46" s="59"/>
      <c r="B46" s="61" t="s">
        <v>251</v>
      </c>
      <c r="H46" s="146"/>
      <c r="I46" s="146"/>
      <c r="J46" s="70"/>
      <c r="K46" s="146"/>
    </row>
    <row r="47" spans="1:11" ht="12.75" customHeight="1">
      <c r="A47" s="59"/>
      <c r="B47" s="61" t="s">
        <v>248</v>
      </c>
      <c r="H47" s="146">
        <v>0</v>
      </c>
      <c r="I47" s="146">
        <v>3</v>
      </c>
      <c r="J47" s="70">
        <v>2638</v>
      </c>
      <c r="K47" s="146">
        <v>-240</v>
      </c>
    </row>
    <row r="48" spans="1:13" ht="16.5" customHeight="1" thickBot="1">
      <c r="A48" s="59"/>
      <c r="H48" s="148">
        <f>SUM(H45:H47)</f>
        <v>20039</v>
      </c>
      <c r="I48" s="148">
        <f>SUM(I45:I47)</f>
        <v>1417</v>
      </c>
      <c r="J48" s="73">
        <f>SUM(J45:J47)</f>
        <v>-4408</v>
      </c>
      <c r="K48" s="148">
        <f>SUM(K45:K47)</f>
        <v>13456</v>
      </c>
      <c r="M48" s="71"/>
    </row>
    <row r="49" spans="1:11" ht="9.75" customHeight="1">
      <c r="A49" s="59"/>
      <c r="H49" s="70"/>
      <c r="I49" s="71"/>
      <c r="J49" s="71"/>
      <c r="K49" s="71"/>
    </row>
    <row r="50" spans="1:11" s="67" customFormat="1" ht="26.25" customHeight="1">
      <c r="A50" s="66"/>
      <c r="B50" s="225" t="s">
        <v>352</v>
      </c>
      <c r="C50" s="225"/>
      <c r="D50" s="225"/>
      <c r="E50" s="225"/>
      <c r="F50" s="225"/>
      <c r="G50" s="225"/>
      <c r="H50" s="225"/>
      <c r="I50" s="225"/>
      <c r="J50" s="225"/>
      <c r="K50" s="225"/>
    </row>
    <row r="51" spans="1:11" ht="12.75" customHeight="1">
      <c r="A51" s="59"/>
      <c r="I51" s="71"/>
      <c r="J51" s="71"/>
      <c r="K51" s="71"/>
    </row>
    <row r="52" spans="1:4" ht="12.75" customHeight="1">
      <c r="A52" s="59">
        <v>6</v>
      </c>
      <c r="B52" s="60" t="s">
        <v>323</v>
      </c>
      <c r="C52" s="60"/>
      <c r="D52" s="60"/>
    </row>
    <row r="53" ht="9.75" customHeight="1">
      <c r="A53" s="59"/>
    </row>
    <row r="54" spans="1:11" s="65" customFormat="1" ht="26.25" customHeight="1">
      <c r="A54" s="64"/>
      <c r="B54" s="225" t="s">
        <v>351</v>
      </c>
      <c r="C54" s="225"/>
      <c r="D54" s="225"/>
      <c r="E54" s="225"/>
      <c r="F54" s="225"/>
      <c r="G54" s="225"/>
      <c r="H54" s="225"/>
      <c r="I54" s="225"/>
      <c r="J54" s="225"/>
      <c r="K54" s="225"/>
    </row>
    <row r="55" ht="12.75" customHeight="1">
      <c r="A55" s="59"/>
    </row>
    <row r="56" spans="1:4" ht="12.75" customHeight="1">
      <c r="A56" s="59">
        <v>7</v>
      </c>
      <c r="B56" s="60" t="s">
        <v>128</v>
      </c>
      <c r="C56" s="60"/>
      <c r="D56" s="60"/>
    </row>
    <row r="57" ht="9.75" customHeight="1">
      <c r="A57" s="59"/>
    </row>
    <row r="58" spans="1:11" s="144" customFormat="1" ht="27.75" customHeight="1">
      <c r="A58" s="143"/>
      <c r="B58" s="144" t="s">
        <v>129</v>
      </c>
      <c r="C58" s="219" t="s">
        <v>5</v>
      </c>
      <c r="D58" s="219"/>
      <c r="E58" s="219"/>
      <c r="F58" s="219"/>
      <c r="G58" s="219"/>
      <c r="H58" s="219"/>
      <c r="I58" s="219"/>
      <c r="J58" s="219"/>
      <c r="K58" s="219"/>
    </row>
    <row r="59" s="142" customFormat="1" ht="7.5" customHeight="1">
      <c r="A59" s="59"/>
    </row>
    <row r="60" spans="1:11" s="142" customFormat="1" ht="12.75" customHeight="1">
      <c r="A60" s="59"/>
      <c r="J60" s="6" t="s">
        <v>125</v>
      </c>
      <c r="K60" s="6"/>
    </row>
    <row r="61" s="142" customFormat="1" ht="3.75" customHeight="1">
      <c r="A61" s="59"/>
    </row>
    <row r="62" spans="1:11" s="142" customFormat="1" ht="12.75" customHeight="1">
      <c r="A62" s="59"/>
      <c r="C62" s="154" t="s">
        <v>159</v>
      </c>
      <c r="D62" s="155" t="s">
        <v>256</v>
      </c>
      <c r="J62" s="156">
        <v>297</v>
      </c>
      <c r="K62" s="156"/>
    </row>
    <row r="63" spans="1:11" s="142" customFormat="1" ht="12.75" customHeight="1">
      <c r="A63" s="59"/>
      <c r="C63" s="154" t="s">
        <v>257</v>
      </c>
      <c r="D63" s="155" t="s">
        <v>258</v>
      </c>
      <c r="J63" s="156">
        <v>-13341</v>
      </c>
      <c r="K63" s="156"/>
    </row>
    <row r="64" spans="1:11" s="142" customFormat="1" ht="12.75" customHeight="1">
      <c r="A64" s="59"/>
      <c r="D64" s="155" t="s">
        <v>281</v>
      </c>
      <c r="J64" s="157">
        <v>4068</v>
      </c>
      <c r="K64" s="156"/>
    </row>
    <row r="65" spans="1:7" s="142" customFormat="1" ht="12.75" customHeight="1">
      <c r="A65" s="59"/>
      <c r="G65" s="156"/>
    </row>
    <row r="66" ht="9.75" customHeight="1">
      <c r="A66" s="59"/>
    </row>
    <row r="67" spans="1:11" s="77" customFormat="1" ht="27.75" customHeight="1">
      <c r="A67" s="76"/>
      <c r="B67" s="77" t="s">
        <v>130</v>
      </c>
      <c r="C67" s="225" t="s">
        <v>346</v>
      </c>
      <c r="D67" s="225"/>
      <c r="E67" s="225"/>
      <c r="F67" s="225"/>
      <c r="G67" s="225"/>
      <c r="H67" s="225"/>
      <c r="I67" s="225"/>
      <c r="J67" s="225"/>
      <c r="K67" s="225"/>
    </row>
    <row r="68" ht="9.75" customHeight="1">
      <c r="A68" s="27"/>
    </row>
    <row r="69" spans="1:10" ht="12.75" customHeight="1">
      <c r="A69" s="27"/>
      <c r="J69" s="4" t="s">
        <v>125</v>
      </c>
    </row>
    <row r="70" spans="1:10" ht="12.75" customHeight="1">
      <c r="A70" s="27"/>
      <c r="E70" s="61" t="s">
        <v>131</v>
      </c>
      <c r="J70" s="68">
        <v>529739</v>
      </c>
    </row>
    <row r="71" spans="1:10" ht="12.75" customHeight="1">
      <c r="A71" s="27"/>
      <c r="E71" s="61" t="s">
        <v>239</v>
      </c>
      <c r="J71" s="68">
        <v>357608</v>
      </c>
    </row>
    <row r="72" spans="1:10" ht="15.75" customHeight="1" thickBot="1">
      <c r="A72" s="27"/>
      <c r="E72" s="61" t="s">
        <v>132</v>
      </c>
      <c r="J72" s="78">
        <f>+J70-J71</f>
        <v>172131</v>
      </c>
    </row>
    <row r="73" spans="1:10" ht="12.75" customHeight="1">
      <c r="A73" s="59"/>
      <c r="J73" s="68"/>
    </row>
    <row r="74" spans="1:10" ht="12.75" customHeight="1" thickBot="1">
      <c r="A74" s="59"/>
      <c r="E74" s="61" t="s">
        <v>133</v>
      </c>
      <c r="J74" s="79">
        <v>131008</v>
      </c>
    </row>
    <row r="75" ht="12.75" customHeight="1">
      <c r="A75" s="59"/>
    </row>
    <row r="76" spans="1:4" ht="12.75" customHeight="1">
      <c r="A76" s="59">
        <v>8</v>
      </c>
      <c r="B76" s="60" t="s">
        <v>136</v>
      </c>
      <c r="C76" s="60"/>
      <c r="D76" s="60"/>
    </row>
    <row r="77" spans="1:4" ht="6" customHeight="1">
      <c r="A77" s="59"/>
      <c r="B77" s="60"/>
      <c r="C77" s="60"/>
      <c r="D77" s="60"/>
    </row>
    <row r="78" spans="1:4" ht="12.75" customHeight="1">
      <c r="A78" s="59" t="s">
        <v>129</v>
      </c>
      <c r="B78" s="80" t="s">
        <v>244</v>
      </c>
      <c r="C78" s="60"/>
      <c r="D78" s="60"/>
    </row>
    <row r="79" spans="1:4" ht="3" customHeight="1">
      <c r="A79" s="59"/>
      <c r="B79" s="60"/>
      <c r="C79" s="60"/>
      <c r="D79" s="60"/>
    </row>
    <row r="80" spans="1:12" ht="102.75" customHeight="1">
      <c r="A80" s="59"/>
      <c r="B80" s="186" t="s">
        <v>159</v>
      </c>
      <c r="C80" s="220" t="s">
        <v>6</v>
      </c>
      <c r="D80" s="220"/>
      <c r="E80" s="220"/>
      <c r="F80" s="220"/>
      <c r="G80" s="220"/>
      <c r="H80" s="220"/>
      <c r="I80" s="220"/>
      <c r="J80" s="220"/>
      <c r="K80" s="220"/>
      <c r="L80" s="25"/>
    </row>
    <row r="81" spans="1:12" ht="3.75" customHeight="1">
      <c r="A81" s="59"/>
      <c r="B81" s="60"/>
      <c r="C81" s="60"/>
      <c r="D81" s="60"/>
      <c r="E81" s="25"/>
      <c r="F81" s="25"/>
      <c r="G81" s="25"/>
      <c r="H81" s="25"/>
      <c r="I81" s="25"/>
      <c r="J81" s="25"/>
      <c r="K81" s="25"/>
      <c r="L81" s="25"/>
    </row>
    <row r="82" spans="1:12" ht="78" customHeight="1">
      <c r="A82" s="59"/>
      <c r="B82" s="186" t="s">
        <v>21</v>
      </c>
      <c r="C82" s="215" t="s">
        <v>7</v>
      </c>
      <c r="D82" s="215"/>
      <c r="E82" s="215"/>
      <c r="F82" s="215"/>
      <c r="G82" s="215"/>
      <c r="H82" s="215"/>
      <c r="I82" s="215"/>
      <c r="J82" s="215"/>
      <c r="K82" s="215"/>
      <c r="L82" s="25"/>
    </row>
    <row r="83" spans="1:12" ht="4.5" customHeight="1">
      <c r="A83" s="59"/>
      <c r="B83" s="186"/>
      <c r="C83" s="49"/>
      <c r="D83" s="49"/>
      <c r="E83" s="49"/>
      <c r="F83" s="49"/>
      <c r="G83" s="49"/>
      <c r="H83" s="49"/>
      <c r="I83" s="49"/>
      <c r="J83" s="49"/>
      <c r="K83" s="49"/>
      <c r="L83" s="25"/>
    </row>
    <row r="84" spans="1:12" ht="90.75" customHeight="1">
      <c r="A84" s="59"/>
      <c r="B84" s="186" t="s">
        <v>353</v>
      </c>
      <c r="C84" s="215" t="s">
        <v>2</v>
      </c>
      <c r="D84" s="215"/>
      <c r="E84" s="215"/>
      <c r="F84" s="215"/>
      <c r="G84" s="215"/>
      <c r="H84" s="215"/>
      <c r="I84" s="215"/>
      <c r="J84" s="215"/>
      <c r="K84" s="215"/>
      <c r="L84" s="25"/>
    </row>
    <row r="85" spans="1:12" ht="3.75" customHeight="1">
      <c r="A85" s="59"/>
      <c r="B85" s="60"/>
      <c r="C85" s="60"/>
      <c r="D85" s="60"/>
      <c r="E85" s="25"/>
      <c r="F85" s="25"/>
      <c r="G85" s="25"/>
      <c r="H85" s="25"/>
      <c r="I85" s="25"/>
      <c r="J85" s="25"/>
      <c r="K85" s="25"/>
      <c r="L85" s="25"/>
    </row>
    <row r="86" spans="1:12" s="82" customFormat="1" ht="12.75" customHeight="1">
      <c r="A86" s="59" t="s">
        <v>130</v>
      </c>
      <c r="B86" s="80" t="s">
        <v>81</v>
      </c>
      <c r="C86" s="80"/>
      <c r="D86" s="80"/>
      <c r="E86" s="25"/>
      <c r="F86" s="25"/>
      <c r="G86" s="25"/>
      <c r="H86" s="25"/>
      <c r="I86" s="25"/>
      <c r="J86" s="25"/>
      <c r="K86" s="25"/>
      <c r="L86" s="25"/>
    </row>
    <row r="87" spans="1:12" s="84" customFormat="1" ht="3" customHeight="1">
      <c r="A87" s="59"/>
      <c r="B87" s="83"/>
      <c r="C87" s="83"/>
      <c r="D87" s="83"/>
      <c r="E87" s="25"/>
      <c r="F87" s="25"/>
      <c r="G87" s="25"/>
      <c r="H87" s="25"/>
      <c r="I87" s="25"/>
      <c r="J87" s="25"/>
      <c r="K87" s="25"/>
      <c r="L87" s="25"/>
    </row>
    <row r="88" spans="1:11" s="77" customFormat="1" ht="130.5" customHeight="1">
      <c r="A88" s="85"/>
      <c r="B88" s="215" t="s">
        <v>15</v>
      </c>
      <c r="C88" s="215"/>
      <c r="D88" s="215"/>
      <c r="E88" s="215"/>
      <c r="F88" s="215"/>
      <c r="G88" s="215"/>
      <c r="H88" s="215"/>
      <c r="I88" s="215"/>
      <c r="J88" s="215"/>
      <c r="K88" s="215"/>
    </row>
    <row r="89" spans="1:4" s="84" customFormat="1" ht="1.5" customHeight="1">
      <c r="A89" s="59"/>
      <c r="B89" s="83"/>
      <c r="C89" s="83"/>
      <c r="D89" s="83"/>
    </row>
    <row r="90" spans="1:4" s="82" customFormat="1" ht="12.75" customHeight="1">
      <c r="A90" s="59" t="s">
        <v>135</v>
      </c>
      <c r="B90" s="81" t="s">
        <v>243</v>
      </c>
      <c r="C90" s="81"/>
      <c r="D90" s="81"/>
    </row>
    <row r="91" spans="1:4" s="84" customFormat="1" ht="3" customHeight="1">
      <c r="A91" s="59"/>
      <c r="B91" s="83"/>
      <c r="C91" s="83"/>
      <c r="D91" s="83"/>
    </row>
    <row r="92" spans="1:12" s="76" customFormat="1" ht="90" customHeight="1">
      <c r="A92" s="85"/>
      <c r="B92" s="184" t="s">
        <v>159</v>
      </c>
      <c r="C92" s="220" t="s">
        <v>17</v>
      </c>
      <c r="D92" s="220"/>
      <c r="E92" s="220"/>
      <c r="F92" s="220"/>
      <c r="G92" s="220"/>
      <c r="H92" s="220"/>
      <c r="I92" s="220"/>
      <c r="J92" s="220"/>
      <c r="K92" s="220"/>
      <c r="L92" s="49"/>
    </row>
    <row r="93" spans="1:11" s="84" customFormat="1" ht="27" customHeight="1">
      <c r="A93" s="59"/>
      <c r="C93" s="95" t="s">
        <v>129</v>
      </c>
      <c r="D93" s="220" t="s">
        <v>264</v>
      </c>
      <c r="E93" s="220"/>
      <c r="F93" s="220"/>
      <c r="G93" s="220"/>
      <c r="H93" s="220"/>
      <c r="I93" s="220"/>
      <c r="J93" s="220"/>
      <c r="K93" s="220"/>
    </row>
    <row r="94" spans="1:11" s="84" customFormat="1" ht="25.5" customHeight="1">
      <c r="A94" s="59"/>
      <c r="C94" s="95" t="s">
        <v>130</v>
      </c>
      <c r="D94" s="220" t="s">
        <v>18</v>
      </c>
      <c r="E94" s="220"/>
      <c r="F94" s="220"/>
      <c r="G94" s="220"/>
      <c r="H94" s="220"/>
      <c r="I94" s="220"/>
      <c r="J94" s="220"/>
      <c r="K94" s="220"/>
    </row>
    <row r="95" spans="1:11" s="84" customFormat="1" ht="3" customHeight="1">
      <c r="A95" s="59"/>
      <c r="B95" s="83"/>
      <c r="C95" s="49"/>
      <c r="D95" s="49"/>
      <c r="E95" s="49"/>
      <c r="F95" s="49"/>
      <c r="G95" s="49"/>
      <c r="H95" s="49"/>
      <c r="I95" s="49"/>
      <c r="J95" s="49"/>
      <c r="K95" s="49"/>
    </row>
    <row r="96" spans="1:11" s="84" customFormat="1" ht="52.5" customHeight="1">
      <c r="A96" s="59"/>
      <c r="C96" s="220" t="s">
        <v>22</v>
      </c>
      <c r="D96" s="220"/>
      <c r="E96" s="220"/>
      <c r="F96" s="220"/>
      <c r="G96" s="220"/>
      <c r="H96" s="220"/>
      <c r="I96" s="220"/>
      <c r="J96" s="220"/>
      <c r="K96" s="220"/>
    </row>
    <row r="97" spans="1:11" s="84" customFormat="1" ht="6.75" customHeight="1">
      <c r="A97" s="59"/>
      <c r="C97" s="189"/>
      <c r="D97" s="189"/>
      <c r="E97" s="189"/>
      <c r="F97" s="189"/>
      <c r="G97" s="189"/>
      <c r="H97" s="189"/>
      <c r="I97" s="189"/>
      <c r="J97" s="189"/>
      <c r="K97" s="189"/>
    </row>
    <row r="98" spans="1:11" s="84" customFormat="1" ht="66" customHeight="1">
      <c r="A98" s="59"/>
      <c r="B98" s="190" t="s">
        <v>21</v>
      </c>
      <c r="C98" s="220" t="s">
        <v>8</v>
      </c>
      <c r="D98" s="220"/>
      <c r="E98" s="220"/>
      <c r="F98" s="220"/>
      <c r="G98" s="220"/>
      <c r="H98" s="220"/>
      <c r="I98" s="220"/>
      <c r="J98" s="220"/>
      <c r="K98" s="220"/>
    </row>
    <row r="99" spans="1:11" s="84" customFormat="1" ht="4.5" customHeight="1">
      <c r="A99" s="59"/>
      <c r="B99" s="190"/>
      <c r="C99" s="189"/>
      <c r="D99" s="189"/>
      <c r="E99" s="189"/>
      <c r="F99" s="189"/>
      <c r="G99" s="189"/>
      <c r="H99" s="189"/>
      <c r="I99" s="189"/>
      <c r="J99" s="189"/>
      <c r="K99" s="189"/>
    </row>
    <row r="100" spans="1:11" s="84" customFormat="1" ht="81" customHeight="1">
      <c r="A100" s="59"/>
      <c r="B100" s="190" t="s">
        <v>353</v>
      </c>
      <c r="C100" s="220" t="s">
        <v>10</v>
      </c>
      <c r="D100" s="220"/>
      <c r="E100" s="220"/>
      <c r="F100" s="220"/>
      <c r="G100" s="220"/>
      <c r="H100" s="220"/>
      <c r="I100" s="220"/>
      <c r="J100" s="220"/>
      <c r="K100" s="220"/>
    </row>
    <row r="101" spans="1:11" s="84" customFormat="1" ht="2.25" customHeight="1">
      <c r="A101" s="59"/>
      <c r="B101" s="83"/>
      <c r="C101" s="49"/>
      <c r="D101" s="49"/>
      <c r="E101" s="49"/>
      <c r="F101" s="49"/>
      <c r="G101" s="49"/>
      <c r="H101" s="49"/>
      <c r="I101" s="49"/>
      <c r="J101" s="49"/>
      <c r="K101" s="49"/>
    </row>
    <row r="102" spans="1:4" ht="12.75" customHeight="1">
      <c r="A102" s="59">
        <v>9</v>
      </c>
      <c r="B102" s="60" t="s">
        <v>138</v>
      </c>
      <c r="C102" s="60"/>
      <c r="D102" s="60"/>
    </row>
    <row r="103" ht="2.25" customHeight="1">
      <c r="A103" s="59"/>
    </row>
    <row r="104" spans="1:11" ht="12.75" customHeight="1">
      <c r="A104" s="27"/>
      <c r="B104" s="61" t="s">
        <v>129</v>
      </c>
      <c r="C104" s="226" t="s">
        <v>347</v>
      </c>
      <c r="D104" s="226"/>
      <c r="E104" s="226"/>
      <c r="F104" s="226"/>
      <c r="G104" s="226"/>
      <c r="H104" s="226"/>
      <c r="I104" s="226"/>
      <c r="J104" s="226"/>
      <c r="K104" s="226"/>
    </row>
    <row r="105" spans="10:11" ht="12.75" customHeight="1">
      <c r="J105" s="37" t="s">
        <v>139</v>
      </c>
      <c r="K105" s="37"/>
    </row>
    <row r="106" spans="1:5" s="89" customFormat="1" ht="12.75" customHeight="1">
      <c r="A106" s="59"/>
      <c r="B106" s="61"/>
      <c r="C106" s="61"/>
      <c r="D106" s="61"/>
      <c r="E106" s="88" t="s">
        <v>124</v>
      </c>
    </row>
    <row r="107" spans="1:10" ht="12.75" customHeight="1">
      <c r="A107" s="59"/>
      <c r="E107" s="61" t="s">
        <v>140</v>
      </c>
      <c r="J107" s="68">
        <v>312590</v>
      </c>
    </row>
    <row r="108" spans="1:11" ht="12.75" customHeight="1">
      <c r="A108" s="59"/>
      <c r="E108" s="61" t="s">
        <v>141</v>
      </c>
      <c r="I108" s="90"/>
      <c r="J108" s="68">
        <v>96200</v>
      </c>
      <c r="K108" s="90"/>
    </row>
    <row r="109" spans="1:11" ht="14.25" customHeight="1" thickBot="1">
      <c r="A109" s="59"/>
      <c r="I109" s="91" t="s">
        <v>142</v>
      </c>
      <c r="J109" s="78">
        <f>SUM(J107:J108)</f>
        <v>408790</v>
      </c>
      <c r="K109" s="92"/>
    </row>
    <row r="110" spans="1:5" s="89" customFormat="1" ht="12.75" customHeight="1">
      <c r="A110" s="59"/>
      <c r="B110" s="61"/>
      <c r="C110" s="61"/>
      <c r="D110" s="61"/>
      <c r="E110" s="88" t="s">
        <v>143</v>
      </c>
    </row>
    <row r="111" spans="1:10" ht="12.75" customHeight="1">
      <c r="A111" s="59"/>
      <c r="E111" s="61" t="s">
        <v>140</v>
      </c>
      <c r="J111" s="68">
        <v>377135</v>
      </c>
    </row>
    <row r="112" spans="1:10" ht="12.75" customHeight="1">
      <c r="A112" s="59"/>
      <c r="E112" s="61" t="s">
        <v>141</v>
      </c>
      <c r="J112" s="68">
        <v>720151</v>
      </c>
    </row>
    <row r="113" spans="1:11" ht="15" customHeight="1" thickBot="1">
      <c r="A113" s="59"/>
      <c r="I113" s="91" t="s">
        <v>142</v>
      </c>
      <c r="J113" s="78">
        <f>SUM(J111:J112)</f>
        <v>1097286</v>
      </c>
      <c r="K113" s="92"/>
    </row>
    <row r="114" spans="1:11" ht="7.5" customHeight="1">
      <c r="A114" s="59"/>
      <c r="I114" s="90"/>
      <c r="J114" s="74"/>
      <c r="K114" s="92"/>
    </row>
    <row r="115" spans="1:11" s="67" customFormat="1" ht="25.5" customHeight="1">
      <c r="A115" s="95"/>
      <c r="B115" s="67" t="s">
        <v>130</v>
      </c>
      <c r="C115" s="225" t="s">
        <v>348</v>
      </c>
      <c r="D115" s="225"/>
      <c r="E115" s="225"/>
      <c r="F115" s="225"/>
      <c r="G115" s="225"/>
      <c r="H115" s="225"/>
      <c r="I115" s="225"/>
      <c r="J115" s="225"/>
      <c r="K115" s="225"/>
    </row>
    <row r="116" ht="1.5" customHeight="1">
      <c r="A116" s="27"/>
    </row>
    <row r="117" spans="1:10" ht="12.75" customHeight="1">
      <c r="A117" s="59"/>
      <c r="E117" s="93" t="s">
        <v>144</v>
      </c>
      <c r="F117" s="94"/>
      <c r="G117" s="94"/>
      <c r="H117" s="94"/>
      <c r="I117" s="94"/>
      <c r="J117" s="37" t="s">
        <v>145</v>
      </c>
    </row>
    <row r="118" spans="1:10" ht="12.75" customHeight="1">
      <c r="A118" s="59"/>
      <c r="E118" s="61" t="s">
        <v>147</v>
      </c>
      <c r="J118" s="68">
        <v>283556</v>
      </c>
    </row>
    <row r="119" spans="1:10" ht="12.75" customHeight="1">
      <c r="A119" s="59"/>
      <c r="E119" s="61" t="s">
        <v>148</v>
      </c>
      <c r="J119" s="74">
        <v>232065</v>
      </c>
    </row>
    <row r="120" spans="1:10" ht="12.75" customHeight="1">
      <c r="A120" s="59"/>
      <c r="E120" s="61" t="s">
        <v>146</v>
      </c>
      <c r="J120" s="68">
        <v>28767</v>
      </c>
    </row>
    <row r="121" spans="1:10" ht="12.75" customHeight="1">
      <c r="A121" s="59"/>
      <c r="E121" s="61" t="s">
        <v>98</v>
      </c>
      <c r="J121" s="74">
        <v>546</v>
      </c>
    </row>
    <row r="122" spans="1:10" ht="12.75" customHeight="1" thickBot="1">
      <c r="A122" s="59"/>
      <c r="E122" s="61" t="s">
        <v>149</v>
      </c>
      <c r="J122" s="79">
        <v>5</v>
      </c>
    </row>
    <row r="123" ht="12.75" customHeight="1">
      <c r="A123" s="59"/>
    </row>
    <row r="124" ht="2.25" customHeight="1">
      <c r="A124" s="59"/>
    </row>
    <row r="125" spans="1:11" s="67" customFormat="1" ht="12.75" customHeight="1">
      <c r="A125" s="66"/>
      <c r="C125" s="225" t="s">
        <v>102</v>
      </c>
      <c r="D125" s="225"/>
      <c r="E125" s="225"/>
      <c r="F125" s="225"/>
      <c r="G125" s="225"/>
      <c r="H125" s="225"/>
      <c r="I125" s="225"/>
      <c r="J125" s="225"/>
      <c r="K125" s="225"/>
    </row>
    <row r="126" ht="12.75" customHeight="1">
      <c r="A126" s="59"/>
    </row>
    <row r="127" spans="1:4" ht="12.75" customHeight="1">
      <c r="A127" s="59">
        <v>10</v>
      </c>
      <c r="B127" s="60" t="s">
        <v>150</v>
      </c>
      <c r="C127" s="60"/>
      <c r="D127" s="60"/>
    </row>
    <row r="128" ht="6" customHeight="1">
      <c r="A128" s="59"/>
    </row>
    <row r="129" spans="1:11" s="67" customFormat="1" ht="103.5" customHeight="1">
      <c r="A129" s="66"/>
      <c r="B129" s="225"/>
      <c r="C129" s="225"/>
      <c r="D129" s="225"/>
      <c r="E129" s="225"/>
      <c r="F129" s="225"/>
      <c r="G129" s="225"/>
      <c r="H129" s="225"/>
      <c r="I129" s="225"/>
      <c r="J129" s="225"/>
      <c r="K129" s="225"/>
    </row>
    <row r="130" spans="1:11" s="67" customFormat="1" ht="11.25" customHeight="1">
      <c r="A130" s="66"/>
      <c r="B130" s="225"/>
      <c r="C130" s="225"/>
      <c r="D130" s="225"/>
      <c r="E130" s="225"/>
      <c r="F130" s="225"/>
      <c r="G130" s="225"/>
      <c r="H130" s="225"/>
      <c r="I130" s="225"/>
      <c r="J130" s="225"/>
      <c r="K130" s="225"/>
    </row>
    <row r="131" ht="6" customHeight="1">
      <c r="A131" s="59"/>
    </row>
    <row r="132" spans="1:11" s="67" customFormat="1" ht="25.5" customHeight="1">
      <c r="A132" s="66"/>
      <c r="B132" s="225" t="s">
        <v>229</v>
      </c>
      <c r="C132" s="225"/>
      <c r="D132" s="225"/>
      <c r="E132" s="225"/>
      <c r="F132" s="225"/>
      <c r="G132" s="225"/>
      <c r="H132" s="225"/>
      <c r="I132" s="225"/>
      <c r="J132" s="225"/>
      <c r="K132" s="225"/>
    </row>
    <row r="133" ht="4.5" customHeight="1">
      <c r="A133" s="59"/>
    </row>
    <row r="134" spans="1:4" ht="12.75" customHeight="1">
      <c r="A134" s="59">
        <v>11</v>
      </c>
      <c r="B134" s="60" t="s">
        <v>151</v>
      </c>
      <c r="C134" s="60"/>
      <c r="D134" s="60"/>
    </row>
    <row r="135" spans="1:4" ht="3.75" customHeight="1">
      <c r="A135" s="59"/>
      <c r="B135" s="60"/>
      <c r="C135" s="60"/>
      <c r="D135" s="60"/>
    </row>
    <row r="136" spans="1:11" ht="12.75" customHeight="1">
      <c r="A136" s="59"/>
      <c r="B136" s="224" t="s">
        <v>265</v>
      </c>
      <c r="C136" s="224"/>
      <c r="D136" s="224"/>
      <c r="E136" s="224"/>
      <c r="F136" s="224"/>
      <c r="G136" s="224"/>
      <c r="H136" s="224"/>
      <c r="I136" s="224"/>
      <c r="J136" s="224"/>
      <c r="K136" s="224"/>
    </row>
    <row r="137" spans="1:4" ht="6" customHeight="1">
      <c r="A137" s="59"/>
      <c r="B137" s="60"/>
      <c r="C137" s="60"/>
      <c r="D137" s="60"/>
    </row>
    <row r="138" spans="1:11" s="67" customFormat="1" ht="94.5" customHeight="1">
      <c r="A138" s="95"/>
      <c r="B138" s="215" t="s">
        <v>326</v>
      </c>
      <c r="C138" s="215"/>
      <c r="D138" s="215"/>
      <c r="E138" s="215"/>
      <c r="F138" s="215"/>
      <c r="G138" s="215"/>
      <c r="H138" s="215"/>
      <c r="I138" s="215"/>
      <c r="J138" s="215"/>
      <c r="K138" s="215"/>
    </row>
    <row r="139" spans="1:11" s="67" customFormat="1" ht="94.5" customHeight="1">
      <c r="A139" s="95"/>
      <c r="B139" s="215" t="s">
        <v>327</v>
      </c>
      <c r="C139" s="215"/>
      <c r="D139" s="215"/>
      <c r="E139" s="215"/>
      <c r="F139" s="215"/>
      <c r="G139" s="215"/>
      <c r="H139" s="215"/>
      <c r="I139" s="215"/>
      <c r="J139" s="215"/>
      <c r="K139" s="215"/>
    </row>
    <row r="140" spans="1:11" s="67" customFormat="1" ht="66.75" customHeight="1">
      <c r="A140" s="95"/>
      <c r="B140" s="215" t="s">
        <v>328</v>
      </c>
      <c r="C140" s="215"/>
      <c r="D140" s="215"/>
      <c r="E140" s="215"/>
      <c r="F140" s="215"/>
      <c r="G140" s="215"/>
      <c r="H140" s="215"/>
      <c r="I140" s="215"/>
      <c r="J140" s="215"/>
      <c r="K140" s="215"/>
    </row>
    <row r="141" spans="1:11" s="149" customFormat="1" ht="3" customHeight="1">
      <c r="A141" s="150"/>
      <c r="B141" s="25"/>
      <c r="C141" s="60"/>
      <c r="D141" s="97"/>
      <c r="E141" s="97"/>
      <c r="F141" s="97"/>
      <c r="G141" s="97"/>
      <c r="H141" s="151"/>
      <c r="I141" s="97"/>
      <c r="J141" s="97"/>
      <c r="K141" s="1"/>
    </row>
    <row r="142" spans="1:4" ht="12.75" customHeight="1">
      <c r="A142" s="59">
        <v>12</v>
      </c>
      <c r="B142" s="60" t="s">
        <v>156</v>
      </c>
      <c r="C142" s="60"/>
      <c r="D142" s="60"/>
    </row>
    <row r="143" spans="1:4" ht="6" customHeight="1">
      <c r="A143" s="59"/>
      <c r="B143" s="60"/>
      <c r="C143" s="60"/>
      <c r="D143" s="60"/>
    </row>
    <row r="144" spans="1:11" s="67" customFormat="1" ht="27" customHeight="1">
      <c r="A144" s="95"/>
      <c r="B144" s="215" t="s">
        <v>349</v>
      </c>
      <c r="C144" s="215"/>
      <c r="D144" s="215"/>
      <c r="E144" s="215"/>
      <c r="F144" s="215"/>
      <c r="G144" s="215"/>
      <c r="H144" s="215"/>
      <c r="I144" s="215"/>
      <c r="J144" s="215"/>
      <c r="K144" s="215"/>
    </row>
    <row r="145" spans="1:4" ht="3.75" customHeight="1">
      <c r="A145" s="59"/>
      <c r="B145" s="60"/>
      <c r="C145" s="60"/>
      <c r="D145" s="60"/>
    </row>
    <row r="146" spans="1:11" s="25" customFormat="1" ht="12.75" customHeight="1">
      <c r="A146" s="60">
        <v>13</v>
      </c>
      <c r="B146" s="60" t="s">
        <v>295</v>
      </c>
      <c r="H146" s="96"/>
      <c r="I146" s="1"/>
      <c r="J146" s="97"/>
      <c r="K146" s="1"/>
    </row>
    <row r="147" spans="8:11" s="25" customFormat="1" ht="6" customHeight="1">
      <c r="H147" s="97"/>
      <c r="I147" s="1"/>
      <c r="J147" s="97"/>
      <c r="K147" s="1"/>
    </row>
    <row r="148" spans="2:11" s="25" customFormat="1" ht="12.75" customHeight="1">
      <c r="B148" s="25" t="s">
        <v>129</v>
      </c>
      <c r="C148" s="25" t="s">
        <v>294</v>
      </c>
      <c r="H148" s="97"/>
      <c r="I148" s="1"/>
      <c r="J148" s="97"/>
      <c r="K148" s="1"/>
    </row>
    <row r="149" spans="8:11" s="25" customFormat="1" ht="3.75" customHeight="1">
      <c r="H149" s="97"/>
      <c r="I149" s="1"/>
      <c r="J149" s="97"/>
      <c r="K149" s="1"/>
    </row>
    <row r="150" spans="3:11" s="75" customFormat="1" ht="40.5" customHeight="1">
      <c r="C150" s="215" t="s">
        <v>310</v>
      </c>
      <c r="D150" s="215"/>
      <c r="E150" s="215"/>
      <c r="F150" s="215"/>
      <c r="G150" s="215"/>
      <c r="H150" s="215"/>
      <c r="I150" s="215"/>
      <c r="J150" s="215"/>
      <c r="K150" s="215"/>
    </row>
    <row r="151" spans="8:11" s="25" customFormat="1" ht="3" customHeight="1">
      <c r="H151" s="97"/>
      <c r="I151" s="1"/>
      <c r="J151" s="97"/>
      <c r="K151" s="1"/>
    </row>
    <row r="152" spans="2:11" s="25" customFormat="1" ht="12.75" customHeight="1">
      <c r="B152" s="25" t="s">
        <v>130</v>
      </c>
      <c r="C152" s="25" t="s">
        <v>19</v>
      </c>
      <c r="H152" s="97"/>
      <c r="I152" s="1"/>
      <c r="J152" s="97"/>
      <c r="K152" s="1"/>
    </row>
    <row r="153" spans="8:11" s="25" customFormat="1" ht="4.5" customHeight="1">
      <c r="H153" s="97"/>
      <c r="I153" s="1"/>
      <c r="J153" s="97"/>
      <c r="K153" s="1"/>
    </row>
    <row r="154" spans="3:11" s="75" customFormat="1" ht="39.75" customHeight="1">
      <c r="C154" s="215" t="s">
        <v>20</v>
      </c>
      <c r="D154" s="215"/>
      <c r="E154" s="215"/>
      <c r="F154" s="215"/>
      <c r="G154" s="215"/>
      <c r="H154" s="215"/>
      <c r="I154" s="215"/>
      <c r="J154" s="215"/>
      <c r="K154" s="215"/>
    </row>
    <row r="155" spans="8:11" s="25" customFormat="1" ht="6" customHeight="1">
      <c r="H155" s="97"/>
      <c r="I155" s="1"/>
      <c r="J155" s="97"/>
      <c r="K155" s="1"/>
    </row>
    <row r="156" spans="8:11" s="25" customFormat="1" ht="9.75" customHeight="1">
      <c r="H156" s="97"/>
      <c r="I156" s="1"/>
      <c r="J156" s="97"/>
      <c r="K156" s="1"/>
    </row>
    <row r="157" ht="12.75" customHeight="1">
      <c r="A157" s="59" t="s">
        <v>157</v>
      </c>
    </row>
    <row r="158" ht="12.75" customHeight="1">
      <c r="A158" s="59" t="s">
        <v>111</v>
      </c>
    </row>
    <row r="159" ht="12.75" customHeight="1">
      <c r="A159" s="59"/>
    </row>
    <row r="160" ht="12.75" customHeight="1">
      <c r="A160" s="59"/>
    </row>
    <row r="161" ht="7.5" customHeight="1">
      <c r="A161" s="59"/>
    </row>
    <row r="162" ht="12.75" customHeight="1">
      <c r="A162" s="59"/>
    </row>
    <row r="163" ht="12.75" customHeight="1">
      <c r="A163" s="59" t="s">
        <v>262</v>
      </c>
    </row>
    <row r="164" ht="12.75" customHeight="1">
      <c r="A164" s="59" t="s">
        <v>96</v>
      </c>
    </row>
    <row r="165" ht="7.5" customHeight="1">
      <c r="A165" s="59"/>
    </row>
    <row r="166" spans="1:4" ht="12.75" customHeight="1">
      <c r="A166" s="59" t="s">
        <v>350</v>
      </c>
      <c r="B166" s="98"/>
      <c r="C166" s="98"/>
      <c r="D166" s="98"/>
    </row>
  </sheetData>
  <sheetProtection password="DC13" sheet="1" objects="1" scenarios="1"/>
  <mergeCells count="39">
    <mergeCell ref="B10:K10"/>
    <mergeCell ref="C80:K80"/>
    <mergeCell ref="C82:K82"/>
    <mergeCell ref="B15:K15"/>
    <mergeCell ref="B17:K17"/>
    <mergeCell ref="B25:K25"/>
    <mergeCell ref="B29:K29"/>
    <mergeCell ref="B19:K19"/>
    <mergeCell ref="H39:I39"/>
    <mergeCell ref="B13:K13"/>
    <mergeCell ref="B88:K88"/>
    <mergeCell ref="B21:K21"/>
    <mergeCell ref="B132:K132"/>
    <mergeCell ref="C115:K115"/>
    <mergeCell ref="C104:K104"/>
    <mergeCell ref="C92:K92"/>
    <mergeCell ref="D93:K93"/>
    <mergeCell ref="C67:K67"/>
    <mergeCell ref="J39:K39"/>
    <mergeCell ref="C100:K100"/>
    <mergeCell ref="B129:K129"/>
    <mergeCell ref="D94:K94"/>
    <mergeCell ref="C96:K96"/>
    <mergeCell ref="C98:K98"/>
    <mergeCell ref="B11:K11"/>
    <mergeCell ref="C58:K58"/>
    <mergeCell ref="B50:K50"/>
    <mergeCell ref="B54:K54"/>
    <mergeCell ref="B30:K30"/>
    <mergeCell ref="C84:K84"/>
    <mergeCell ref="C154:K154"/>
    <mergeCell ref="B139:K139"/>
    <mergeCell ref="B140:K140"/>
    <mergeCell ref="B136:K136"/>
    <mergeCell ref="C150:K150"/>
    <mergeCell ref="B144:K144"/>
    <mergeCell ref="B138:K138"/>
    <mergeCell ref="B130:K130"/>
    <mergeCell ref="C125:K125"/>
  </mergeCells>
  <printOptions horizontalCentered="1"/>
  <pageMargins left="0.5905511811023623" right="0.5905511811023623" top="0.5905511811023623" bottom="0.5905511811023623" header="0.1968503937007874" footer="0.1968503937007874"/>
  <pageSetup firstPageNumber="9" useFirstPageNumber="1" horizontalDpi="600" verticalDpi="600" orientation="portrait" paperSize="9" scale="88" r:id="rId2"/>
  <headerFooter alignWithMargins="0">
    <oddFooter>&amp;C - &amp;P -</oddFooter>
  </headerFooter>
  <rowBreaks count="4" manualBreakCount="4">
    <brk id="31" max="11" man="1"/>
    <brk id="81" max="11" man="1"/>
    <brk id="101" max="11" man="1"/>
    <brk id="14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Malayan United Industries Berhad</dc:title>
  <dc:subject>Bursa Securities Quarterly Announcement</dc:subject>
  <dc:creator>MUI Group</dc:creator>
  <cp:keywords>MUIB</cp:keywords>
  <dc:description>Strictly Private &amp; Confidential before announcement</dc:description>
  <cp:lastModifiedBy>MUI</cp:lastModifiedBy>
  <cp:lastPrinted>2006-11-27T07:41:09Z</cp:lastPrinted>
  <dcterms:created xsi:type="dcterms:W3CDTF">2002-02-25T08:33:19Z</dcterms:created>
  <dcterms:modified xsi:type="dcterms:W3CDTF">2006-11-27T07:41:30Z</dcterms:modified>
  <cp:category>Financial data</cp:category>
  <cp:version/>
  <cp:contentType/>
  <cp:contentStatus/>
</cp:coreProperties>
</file>

<file path=docProps/custom.xml><?xml version="1.0" encoding="utf-8"?>
<Properties xmlns="http://schemas.openxmlformats.org/officeDocument/2006/custom-properties" xmlns:vt="http://schemas.openxmlformats.org/officeDocument/2006/docPropsVTypes"/>
</file>