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'BS'!$B$1:$G$87</definedName>
    <definedName name="_xlnm.Print_Area" localSheetId="3">'Cash Flow'!$A$1:$J$82</definedName>
    <definedName name="_xlnm.Print_Area" localSheetId="2">'Equity'!$A$1:$L$80</definedName>
    <definedName name="_xlnm.Print_Area" localSheetId="0">'Income'!$A$1:$M$75</definedName>
    <definedName name="_xlnm.Print_Area" localSheetId="5">'Notes per Bursa Securities LR'!$A$1:$L$177</definedName>
    <definedName name="_xlnm.Print_Area" localSheetId="4">'Notes to Int. Fin. Report'!$A$1:$M$132</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'BS'!$B$1:$G$87</definedName>
    <definedName name="Z_4098D3AA_A201_4207_B88D_A7EBF7DFFF6D_.wvu.PrintArea" localSheetId="3" hidden="1">'Cash Flow'!$A$1:$J$82</definedName>
    <definedName name="Z_4098D3AA_A201_4207_B88D_A7EBF7DFFF6D_.wvu.PrintArea" localSheetId="2" hidden="1">'Equity'!$A$1:$L$80</definedName>
    <definedName name="Z_4098D3AA_A201_4207_B88D_A7EBF7DFFF6D_.wvu.PrintArea" localSheetId="0" hidden="1">'Income'!$A$1:$M$75</definedName>
    <definedName name="Z_4098D3AA_A201_4207_B88D_A7EBF7DFFF6D_.wvu.PrintArea" localSheetId="5" hidden="1">'Notes per Bursa Securities LR'!$A$1:$L$177</definedName>
    <definedName name="Z_4098D3AA_A201_4207_B88D_A7EBF7DFFF6D_.wvu.PrintArea" localSheetId="4" hidden="1">'Notes to Int. Fin. Report'!$A$1:$M$132</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LR'!$153:$153</definedName>
  </definedNames>
  <calcPr fullCalcOnLoad="1"/>
</workbook>
</file>

<file path=xl/sharedStrings.xml><?xml version="1.0" encoding="utf-8"?>
<sst xmlns="http://schemas.openxmlformats.org/spreadsheetml/2006/main" count="360" uniqueCount="290">
  <si>
    <t>Under the financial services division, the insurance operation performed well with increase in gross written premium earned. The stockbroking division achieved higher revenue with the increase in the volume and value of market transactions of Bursa Securities but the performance was affected by the higher allowance for diminution in value of marketable securities and lower writeback of allowance for doubtful debts.</t>
  </si>
  <si>
    <t>The Condensed Consolidated Balance Sheet should be read in conjunction with the Annual Financial Report for the financial year ended 31 December 2003</t>
  </si>
  <si>
    <t>The Condensed Consolidated Income Statements should be read in conjunction with the Annual Financial Report for the financial year ended 31 December 2003</t>
  </si>
  <si>
    <t>At 1 January 2004</t>
  </si>
  <si>
    <t>The Condensed Consolidated Statement Of Changes In Equity should be read in conjunction with the Annual Financial Report for the financial year ended 31 December 2003</t>
  </si>
  <si>
    <t>The Condensed Consolidated Cash Flow Statement should be read in conjunction with the Annual Financial Report for the financial year ended 31 December 2003</t>
  </si>
  <si>
    <t>The accounting policies, methods of computation and basis of consolidation adopted by the Group in this interim financial report are consistent with those used in the preparation of the audited financial statements for the financial year ended 31 December 2003.</t>
  </si>
  <si>
    <t>The auditors' report on the financial statements for the financial year ended 31 December 2003 was not qualified.</t>
  </si>
  <si>
    <t>There were no significant changes in estimates of the amounts reported in prior financial years which have a material effect in the current financial period.</t>
  </si>
  <si>
    <t>Provision for corporate guarantees no longer</t>
  </si>
  <si>
    <t>required</t>
  </si>
  <si>
    <t>("Proposed Settlement")</t>
  </si>
  <si>
    <t>US Dollars</t>
  </si>
  <si>
    <t>Net loss for the financial period</t>
  </si>
  <si>
    <t>(ii)</t>
  </si>
  <si>
    <t xml:space="preserve">Auditors' Report </t>
  </si>
  <si>
    <t>Deferred Tax Assets</t>
  </si>
  <si>
    <t xml:space="preserve">     Redeemable Convertible Bond</t>
  </si>
  <si>
    <r>
      <t xml:space="preserve">  * </t>
    </r>
    <r>
      <rPr>
        <i/>
        <sz val="8"/>
        <rFont val="Arial"/>
        <family val="2"/>
      </rPr>
      <t>Based on estimated results</t>
    </r>
  </si>
  <si>
    <t>(Audited)</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</si>
  <si>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</si>
  <si>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</si>
  <si>
    <t xml:space="preserve">     Provisions</t>
  </si>
  <si>
    <t>At 1 January 2003</t>
  </si>
  <si>
    <t>Retailing</t>
  </si>
  <si>
    <t xml:space="preserve">Profit/(Loss) before </t>
  </si>
  <si>
    <t xml:space="preserve">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</si>
  <si>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</si>
  <si>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</si>
  <si>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</si>
  <si>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</si>
  <si>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INTERIM FINANCIAL REPORT </t>
  </si>
  <si>
    <t>Deferred taxation</t>
  </si>
  <si>
    <t>Bad debts written off</t>
  </si>
  <si>
    <t>Proceeds from issue of shares to minority shareholders</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</si>
  <si>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</si>
  <si>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</si>
  <si>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</si>
  <si>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</si>
  <si>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</si>
  <si>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</si>
  <si>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</si>
  <si>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</si>
  <si>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</si>
  <si>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</si>
  <si>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</si>
  <si>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</si>
  <si>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</si>
  <si>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</si>
  <si>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</si>
  <si>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</si>
  <si>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</si>
  <si>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</si>
  <si>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</si>
  <si>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</si>
  <si>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</si>
  <si>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</si>
  <si>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</si>
  <si>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</si>
  <si>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</si>
  <si>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</si>
  <si>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</si>
  <si>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</si>
  <si>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</si>
  <si>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</si>
  <si>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</si>
  <si>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</si>
  <si>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</si>
  <si>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</si>
  <si>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</si>
  <si>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</si>
  <si>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</si>
  <si>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</si>
  <si>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</si>
  <si>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</si>
  <si>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</si>
  <si>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</si>
  <si>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</si>
  <si>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</si>
  <si>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</si>
  <si>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</si>
  <si>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</si>
  <si>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</si>
  <si>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</si>
  <si>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</si>
  <si>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</si>
  <si>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</si>
  <si>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</si>
  <si>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</si>
  <si>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</si>
  <si>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</si>
  <si>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</si>
  <si>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</si>
  <si>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</si>
  <si>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</si>
  <si>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</si>
  <si>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</si>
  <si>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</si>
  <si>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</si>
  <si>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</si>
  <si>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</si>
  <si>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</si>
  <si>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</si>
  <si>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</si>
  <si>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</si>
  <si>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</si>
  <si>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</si>
  <si>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N/A</t>
  </si>
  <si>
    <t>(i)</t>
  </si>
  <si>
    <t>Other operating income</t>
  </si>
  <si>
    <t>Profit from operations</t>
  </si>
  <si>
    <t>Loss before taxation</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</si>
  <si>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</si>
  <si>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</si>
  <si>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</si>
  <si>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</si>
  <si>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</si>
  <si>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</si>
  <si>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</si>
  <si>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</si>
  <si>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</si>
  <si>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</si>
  <si>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</si>
  <si>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</si>
  <si>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</si>
  <si>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</si>
  <si>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</si>
  <si>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</si>
  <si>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</si>
  <si>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</si>
  <si>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</si>
  <si>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</si>
  <si>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</si>
  <si>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</si>
  <si>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</si>
  <si>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Diluted earnings per share</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</si>
  <si>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</si>
  <si>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</si>
  <si>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</si>
  <si>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</si>
  <si>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</si>
  <si>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</si>
  <si>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</si>
  <si>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</si>
  <si>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</si>
  <si>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</si>
  <si>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</si>
  <si>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</si>
  <si>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</si>
  <si>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</si>
  <si>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</si>
  <si>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</si>
  <si>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</si>
  <si>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</si>
  <si>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</si>
  <si>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</si>
  <si>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</si>
  <si>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</si>
  <si>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</si>
  <si>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</si>
  <si>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</si>
  <si>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</si>
  <si>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</si>
  <si>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</si>
  <si>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</si>
  <si>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</si>
  <si>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</si>
  <si>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</si>
  <si>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</si>
  <si>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</si>
  <si>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The changes in material litigation of the Group as at the date of this report are as follows:-</t>
  </si>
  <si>
    <t>CONDENSED CONSOLIDATED INCOME STATEMENTS</t>
  </si>
  <si>
    <t>Company No: 3809-W</t>
  </si>
  <si>
    <t>(Incorporated in Malaysia)</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</si>
  <si>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</si>
  <si>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</si>
  <si>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</si>
  <si>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</si>
  <si>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</si>
  <si>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</si>
  <si>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</si>
  <si>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</si>
  <si>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</si>
  <si>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</si>
  <si>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</si>
  <si>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</si>
  <si>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</si>
  <si>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</si>
  <si>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</si>
  <si>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</si>
  <si>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</si>
  <si>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</si>
  <si>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</si>
  <si>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</si>
  <si>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</si>
  <si>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</si>
  <si>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 xml:space="preserve">     Amounts owing by brokers and clients</t>
  </si>
  <si>
    <t>As restated</t>
  </si>
  <si>
    <t xml:space="preserve">  associated companies</t>
  </si>
  <si>
    <t xml:space="preserve">The Company and LDSB are in the process of finalising new arrangements on the put option matters with the said creditors. </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</si>
  <si>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</si>
  <si>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</si>
  <si>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</si>
  <si>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</si>
  <si>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</si>
  <si>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</si>
  <si>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</si>
  <si>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</si>
  <si>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</si>
  <si>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</si>
  <si>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</si>
  <si>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</si>
  <si>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The property development projects, Bandar Springhill, in Lukut, Negeri Sembilan, and Vila Sri Ukay, in Ulu Kelang, Selangor, progressed satisfactorily.</t>
  </si>
  <si>
    <t>Pan Malaysia Corporation Berhad ("PMC")</t>
  </si>
  <si>
    <t>Malayan United Industries Berhad ("MUIB")</t>
  </si>
  <si>
    <t>in subsidiaries</t>
  </si>
  <si>
    <t>Exceptional items comprise:-</t>
  </si>
  <si>
    <t xml:space="preserve">Cash and cash equivalents at 1 January </t>
  </si>
  <si>
    <t>(Over) / Under provision in respect of</t>
  </si>
  <si>
    <t>prior years</t>
  </si>
  <si>
    <t>Net cash generated from / (used in) operating activities</t>
  </si>
  <si>
    <t>Up to RM1,956 million nominal value of Class A1 and Class A2, 8-year ICULS to be issued on the basis of RM1.00 nominal value of Class A1 and Class A2, 8-year ICULS for every RM0.83 of inter-company advances owing; and</t>
  </si>
  <si>
    <t>Up to RM257 million nominal value of Class A3, 2½-year ICULS being issuance of additional ICULS as compensation in place of interest in cash on the outstanding Class A1 and Class A2, 8-year ICULS.</t>
  </si>
  <si>
    <t>Placement of cash deposits as sinking funds</t>
  </si>
  <si>
    <t>Contracted but not provided for</t>
  </si>
  <si>
    <t>Authorised but not contracted for</t>
  </si>
  <si>
    <t>Schemes of Arrangement</t>
  </si>
  <si>
    <t>Joint Venture</t>
  </si>
  <si>
    <t>Share of  results of joint venture</t>
  </si>
  <si>
    <t>Less: Group's share of associated companies' and joint venture's revenue</t>
  </si>
  <si>
    <t xml:space="preserve">  and joint venture</t>
  </si>
  <si>
    <t xml:space="preserve">   companies and joint venture</t>
  </si>
  <si>
    <t>Prior year adjustments</t>
  </si>
  <si>
    <t>SECOND FINANCIAL QUARTER ENDED 30 JUNE 2004</t>
  </si>
  <si>
    <t xml:space="preserve"> FOR THE FINANCIAL PERIOD ENDED 30 JUNE 2004</t>
  </si>
  <si>
    <t>SECOND QUARTER</t>
  </si>
  <si>
    <t>CUMULATIVE 6 MONTHS</t>
  </si>
  <si>
    <t>At 30 June 2004</t>
  </si>
  <si>
    <t>At 30 June 2003</t>
  </si>
  <si>
    <t>Cash and cash equivalents at 30 June</t>
  </si>
  <si>
    <t>Gain on winding up of associated company</t>
  </si>
  <si>
    <t>Loss on dilution of interests in associated</t>
  </si>
  <si>
    <t>company</t>
  </si>
  <si>
    <t>Loss on disposal of investments</t>
  </si>
  <si>
    <t>Writeback of / (Allowance for) doubtful debts</t>
  </si>
  <si>
    <t xml:space="preserve">(Allowance for) / Writeback of diminution in value </t>
  </si>
  <si>
    <t>of long term investments</t>
  </si>
  <si>
    <t>There were no issuances and repayments of debt and equity securities, share buy-backs, share cancellations, shares held as treasury shares and resale of treasury shares by the Company for the financial period ended 30 June 2004</t>
  </si>
  <si>
    <t>No dividend has been paid by the Company for the financial period ended 30 June 2004 (30 June 2003 : Nil).</t>
  </si>
  <si>
    <t>The analysis of the Group operations for the financial period ended 30 June 2004 is as follows:-</t>
  </si>
  <si>
    <t>There are no material events subsequent to the end of the financial period ended 30 June 2004 that have not been reflected in the financial statements for the said period as at the date of this report.</t>
  </si>
  <si>
    <t>There were no changes in the composition of the Group during the financial period ended 30 June 2004.</t>
  </si>
  <si>
    <t>As at 30 June 2004, the Group has commitments in respect of capital expenditure as follows: -</t>
  </si>
  <si>
    <t>There were no profits on sale of investments and/or properties for the financial period ended 30 June 2004 other than as disclosed in Note 5 of the Notes to the interim financial report.</t>
  </si>
  <si>
    <t>There were no purchases and disposals of quoted securities of the Group for the financial period ended 30 June 2004, other than those of the stockbroking and insurance subsidiaries.</t>
  </si>
  <si>
    <t>Total investments in quoted securities of the Group as at 30 June 2004, other than those of the stockbroking and insurance subsidiaries, are as follows:-</t>
  </si>
  <si>
    <t>Total Group borrowings as at 30 June 2004 are as follows:-</t>
  </si>
  <si>
    <t>Foreign borrowings in Ringgit equivalent as at 30 June 2004 included in (a) above are as follows:-</t>
  </si>
  <si>
    <t>No dividend has been recommended by the Board for the financial period ended 30 June 2004 (30 June 2003 : Nil).</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</si>
  <si>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28 September 2004. The Group's solicitors are of the opinion, based on the documents available, that LDSB's chance of success on the claim is good.  </t>
  </si>
  <si>
    <t>NOTES PER BURSA SECURITIES LISTING REQUIREMENTS</t>
  </si>
  <si>
    <t>Date:  27 August 2004</t>
  </si>
  <si>
    <t>Other than those matters disclosed in Note 11 of the Notes per Bursa Securities Listing Requirements, the Group has no material contingent liabilities as at the date of this report.</t>
  </si>
  <si>
    <t>Gain / (Loss) on disposal of properties</t>
  </si>
  <si>
    <t>Gain on disposal of investment property</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</si>
  <si>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a scheme creditor.</t>
  </si>
  <si>
    <t>Net loss not recognised</t>
  </si>
  <si>
    <t>The performance of the food and confectionery division was affected by the soft markets and the increased prices of raw materials. The operation in Australia is performing within expectation.</t>
  </si>
  <si>
    <t>On 16 January 2004, the Company entered into two settlement agreements with MUI Properties Berhad ("MUI Prop") and Pan Malaysia Corporation Berhad ("PMC") respectively whereby the Company proposed to settle the inter-company advances owing to MUI Prop Group and PMC Group amounting to approximately RM556 million and RM1,067 million respectively as at 31 December 2003 by the issuance of approximately up to RM2,213 million nominal value of Irredeemable Convertible Unsecured Loan Stocks ("ICULS") comprising: -</t>
  </si>
  <si>
    <t>Profit / (Loss) after taxation</t>
  </si>
  <si>
    <t>On 21 October 2003, PMC proposed to undertake a private placement of up to 73,950,000 new ordinary shares of RM0.50 each in PMC representing 10% of the then existing issued and paid-up share capital of PMC ("Private Placement"). The Private Placement is to raise additional working capital for PMC. The Private Placement was approved by SC on 16 February 2004. All the placement shares were issued at placement price of RM0.50 per share and the Private Placement was fully completed on 11 June 2004.</t>
  </si>
  <si>
    <t>On 1 July 2004, PMC proposed to undertake a private placement of up to 81,345,000 new ordinary shares of RM0.50 each in PMC representing 10% of the existing issued and paid-up share capital of PMC ("Proposed Private Placement"). The Proposed Private Placement is to raise additional working capital for PMC and its subsidiaries. The SC, vide its letter dated 28 July 2004, had approved the Proposed Private Placement.</t>
  </si>
  <si>
    <t>Earnings / (Loss) Per Share</t>
  </si>
  <si>
    <t>Basic earnings / (loss) per share</t>
  </si>
  <si>
    <t>Basic earnings / (loss) per share of the Group is calculated by dividing the net profit / (loss) for the financial period by the number of ordinary shares in issue during the said financial period.</t>
  </si>
  <si>
    <t>Profit / (Loss) before taxation</t>
  </si>
  <si>
    <t xml:space="preserve">Earnings / (Loss) per share </t>
  </si>
  <si>
    <t>Net profit for the financial period</t>
  </si>
  <si>
    <t>Net Profit / (Loss) for the financial period</t>
  </si>
  <si>
    <t>Gain in foreign exchange</t>
  </si>
  <si>
    <t>Net decrease in cash and cash equivalents</t>
  </si>
  <si>
    <t xml:space="preserve">The Group owns and/or operates more than 60 hotels in the UK, Australia and Malaysia. The hotel operations in UK were affected due to a major rooms refurbishment program and the impact due to the timing for the disposal of hotel properties. The Group's hotels in Malaysia and Australia performed well. </t>
  </si>
  <si>
    <t>The Proposed Settlement is subject to approvals being obtained from Securities Commissions ("SC"), Bursa Malaysia Securities Berhad, the shareholders of the Company, MUI Prop and PMC and any other relevant authorities. The approval from SC was obtained on 24 March 2004. The Proposed Settlement is pending implementation. Further details of the Proposed Settlement are contained in the announcements by the Company on 16 January 2004 and 26 March 2004.</t>
  </si>
  <si>
    <t>On 25 March 2004, MUI Plaza Sdn Bhd ("MPSB"), a wholly-owned subsidiary of MUI Prop, entered into a sale and purchase agreement with Menara Hap Seng Sdn Bhd (formerly known as Euro-Asia Agrochemicals Sdn Bhd) (the "Purchaser") for the disposal of two pieces of freehold land held under Lot Nos. 593 and 594 of Section 57, Town and District of Kuala Lumpur, Wilayah Persekutuan together with a building erected thereon and known as MUI Plaza for a cash consideration of RM166.0 million.</t>
  </si>
  <si>
    <t>The disposals are conditional upon the approval of FIC being obtained by the Purchasers. On 16 June 2004, the Purchasers had obtained the approvals from FIC and the disposals were completed on 23 June 2004 in accordance with the terms and conditions contained in the sale and purchase agreements.</t>
  </si>
  <si>
    <t>The Group recorded revenue of RM351.6 million and pre-tax profit of RM2.5 million for the current quarter compared to revenue of RM344.6 million and pre-tax loss of RM6.0 million in the preceding quarter. The higher revenue is mainly contributed by the hotel division and the pre-tax profit in current quarter is mainly due to gain on disposal of investment and other properties.</t>
  </si>
  <si>
    <t>The reversal of tax provision of the Group for the financial period ended 30 June 2004 is mainly due to the recoverable effect of tax credit in respect of dividends received from subsidiaries and the reversal of deferred tax provision by certain overseas subsidiary companies.</t>
  </si>
  <si>
    <t>With regards to the summons that was filed in The High Court of Justice, England by Holiday Inns NV ("Claimant") against The Restaurant Partnership Plc ("TRP") and TRP Belgium NV ("TRP Belgium") pertaining to an alleged breach of a service agreement entered into by the aforementioned parties, the Company has on 29 July 2004 announced that the claim by the Claimant against TRP and TRP Belgium had been settled. The settlement terms have been recorded in Court whereby an agreed sum has been paid. The settlement has no material impact to the Group. TRP is a wholly-owned subsidiary of Corus Hotel plc (formerly known as Corus &amp; Regal Hotels plc), which in turn is a 99.9%-owned subsidiary of the Company. TRP Belgium is a wholly owned subsidiary of TRP.</t>
  </si>
  <si>
    <t>The Group's operations are anticipated to continue to operate under challenging conditions for the remaining periods in the current financial year ending 31 December 2004 in view of the recent increases of oil prices and interest rates. The Group has commenced a major rationalisation exercise which involves, amongst others, the settlement of inter-company advances by the issuance of Irredeemable Convertible Unsecured Loan Stocks ("Proposed Settlement") and the disposal of non-core and low-income generating assets to substantially reduce the overall borrowings of the Group and to channel additional cash raised towards the expansion of the core businesses of the Group. The Proposed Settlement has been approved by the Securities Commission and is pending implementation. The Group is expected to be financially much stronger upon completion of the rationalisation exercise.</t>
  </si>
  <si>
    <t>For the financial period under review, the Group recorded revenue of RM696.3 million and profit after tax of RM11.2 million compared to the revenue of RM651.4 million and loss after tax of RM79.1 million in the preceding year corresponding financial period.  The increase in revenue for the financial period ended 30 June 2004 was mainly contributed by the higher revenue from the insurance business and stockbroking operation. The exchange gain, gain on disposal of investment and other properties, the better results from associated companies and the reversal of deferred tax provision contributed to the profit after tax for the financial period ended 30 June 2004.</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</si>
</sst>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s>
  <fonts count="17">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u val="single"/>
      <sz val="10"/>
      <name val="Arial"/>
      <family val="2"/>
    </font>
    <font>
      <i/>
      <sz val="8"/>
      <name val="Arial"/>
      <family val="2"/>
    </font>
    <font>
      <b/>
      <i/>
      <u val="single"/>
      <sz val="10"/>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43"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Border="1" applyAlignment="1">
      <alignment horizontal="justify"/>
    </xf>
    <xf numFmtId="181"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8" fillId="2" borderId="0" xfId="0" applyFont="1" applyFill="1" applyAlignment="1">
      <alignment vertical="top"/>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0" fillId="2" borderId="0" xfId="0" applyFont="1" applyFill="1" applyAlignment="1" quotePrefix="1">
      <alignment horizontal="center" vertical="top"/>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14" fillId="2" borderId="0" xfId="0" applyFont="1" applyFill="1" applyAlignment="1">
      <alignment/>
    </xf>
    <xf numFmtId="0" fontId="0" fillId="2" borderId="0" xfId="0" applyFont="1" applyFill="1" applyAlignment="1">
      <alignment/>
    </xf>
    <xf numFmtId="0" fontId="14" fillId="2" borderId="0" xfId="0" applyFont="1" applyFill="1" applyBorder="1" applyAlignment="1">
      <alignment/>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horizontal="center" vertical="top" wrapText="1"/>
    </xf>
    <xf numFmtId="43"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43"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6" fillId="2" borderId="0" xfId="0" applyFont="1" applyFill="1" applyAlignment="1">
      <alignment/>
    </xf>
    <xf numFmtId="181" fontId="2"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0" fontId="8" fillId="2" borderId="0" xfId="0" applyNumberFormat="1" applyFont="1" applyFill="1" applyAlignment="1">
      <alignment horizontal="left" vertical="top"/>
    </xf>
    <xf numFmtId="207" fontId="8" fillId="2" borderId="0" xfId="15" applyNumberFormat="1" applyFont="1" applyFill="1" applyBorder="1" applyAlignment="1">
      <alignment/>
    </xf>
    <xf numFmtId="181" fontId="3" fillId="2" borderId="9" xfId="15" applyNumberFormat="1" applyFont="1" applyFill="1" applyBorder="1" applyAlignment="1">
      <alignment horizontal="right"/>
    </xf>
    <xf numFmtId="181" fontId="6" fillId="2" borderId="0" xfId="15" applyNumberFormat="1" applyFont="1" applyFill="1" applyBorder="1" applyAlignment="1">
      <alignment horizontal="right"/>
    </xf>
    <xf numFmtId="181" fontId="6" fillId="2" borderId="2" xfId="15" applyNumberFormat="1" applyFont="1" applyFill="1" applyBorder="1" applyAlignment="1">
      <alignment horizontal="right"/>
    </xf>
    <xf numFmtId="0" fontId="2" fillId="2" borderId="0" xfId="15" applyNumberFormat="1" applyFont="1" applyFill="1" applyAlignment="1">
      <alignment horizontal="justify"/>
    </xf>
    <xf numFmtId="43" fontId="3" fillId="2" borderId="0" xfId="15" applyFont="1" applyFill="1" applyBorder="1" applyAlignment="1">
      <alignment horizontal="right"/>
    </xf>
    <xf numFmtId="43" fontId="3" fillId="2" borderId="0" xfId="15" applyNumberFormat="1" applyFont="1" applyFill="1" applyAlignment="1">
      <alignment horizontal="righ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04" fontId="3" fillId="2" borderId="0" xfId="0" applyNumberFormat="1" applyFont="1" applyFill="1" applyAlignment="1">
      <alignment horizontal="left"/>
    </xf>
    <xf numFmtId="0" fontId="0" fillId="2" borderId="0" xfId="0" applyFont="1" applyFill="1" applyAlignment="1">
      <alignment horizontal="justify" vertical="top" wrapText="1"/>
    </xf>
    <xf numFmtId="49" fontId="3" fillId="2" borderId="0" xfId="15" applyNumberFormat="1" applyFont="1" applyFill="1" applyAlignment="1">
      <alignment/>
    </xf>
    <xf numFmtId="0" fontId="3" fillId="2" borderId="0" xfId="15" applyNumberFormat="1" applyFont="1" applyFill="1" applyAlignment="1">
      <alignment/>
    </xf>
    <xf numFmtId="0" fontId="2" fillId="2" borderId="0" xfId="0" applyFont="1" applyFill="1" applyAlignment="1">
      <alignment/>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2" borderId="0" xfId="0" applyFont="1" applyFill="1" applyAlignment="1">
      <alignment vertical="top" wrapText="1"/>
    </xf>
    <xf numFmtId="0" fontId="0" fillId="2" borderId="0" xfId="0" applyFont="1" applyFill="1" applyAlignment="1">
      <alignment horizontal="justify" vertical="top" wrapText="1"/>
    </xf>
    <xf numFmtId="0" fontId="0" fillId="2" borderId="0" xfId="0" applyFont="1" applyFill="1" applyAlignment="1">
      <alignment horizontal="justify"/>
    </xf>
    <xf numFmtId="0" fontId="0" fillId="2" borderId="0" xfId="0" applyFont="1" applyFill="1" applyAlignment="1">
      <alignment/>
    </xf>
    <xf numFmtId="0" fontId="0" fillId="2" borderId="0" xfId="0" applyFont="1" applyFill="1" applyAlignment="1">
      <alignment/>
    </xf>
    <xf numFmtId="0" fontId="0" fillId="2" borderId="0" xfId="0"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210175" y="0"/>
          <a:ext cx="1181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122</xdr:row>
      <xdr:rowOff>0</xdr:rowOff>
    </xdr:from>
    <xdr:to>
      <xdr:col>13</xdr:col>
      <xdr:colOff>0</xdr:colOff>
      <xdr:row>122</xdr:row>
      <xdr:rowOff>0</xdr:rowOff>
    </xdr:to>
    <xdr:sp>
      <xdr:nvSpPr>
        <xdr:cNvPr id="1" name="Text 3"/>
        <xdr:cNvSpPr txBox="1">
          <a:spLocks noChangeArrowheads="1"/>
        </xdr:cNvSpPr>
      </xdr:nvSpPr>
      <xdr:spPr>
        <a:xfrm>
          <a:off x="180975" y="188214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122</xdr:row>
      <xdr:rowOff>0</xdr:rowOff>
    </xdr:from>
    <xdr:to>
      <xdr:col>13</xdr:col>
      <xdr:colOff>0</xdr:colOff>
      <xdr:row>122</xdr:row>
      <xdr:rowOff>0</xdr:rowOff>
    </xdr:to>
    <xdr:sp>
      <xdr:nvSpPr>
        <xdr:cNvPr id="2" name="Text 8"/>
        <xdr:cNvSpPr txBox="1">
          <a:spLocks noChangeArrowheads="1"/>
        </xdr:cNvSpPr>
      </xdr:nvSpPr>
      <xdr:spPr>
        <a:xfrm>
          <a:off x="200025" y="1882140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151</xdr:row>
      <xdr:rowOff>0</xdr:rowOff>
    </xdr:from>
    <xdr:to>
      <xdr:col>13</xdr:col>
      <xdr:colOff>0</xdr:colOff>
      <xdr:row>151</xdr:row>
      <xdr:rowOff>0</xdr:rowOff>
    </xdr:to>
    <xdr:sp>
      <xdr:nvSpPr>
        <xdr:cNvPr id="3" name="Text 32"/>
        <xdr:cNvSpPr txBox="1">
          <a:spLocks noChangeArrowheads="1"/>
        </xdr:cNvSpPr>
      </xdr:nvSpPr>
      <xdr:spPr>
        <a:xfrm>
          <a:off x="190500" y="229933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56</xdr:row>
      <xdr:rowOff>0</xdr:rowOff>
    </xdr:from>
    <xdr:to>
      <xdr:col>10</xdr:col>
      <xdr:colOff>590550</xdr:colOff>
      <xdr:row>56</xdr:row>
      <xdr:rowOff>0</xdr:rowOff>
    </xdr:to>
    <xdr:sp>
      <xdr:nvSpPr>
        <xdr:cNvPr id="4" name="Text 70"/>
        <xdr:cNvSpPr txBox="1">
          <a:spLocks noChangeArrowheads="1"/>
        </xdr:cNvSpPr>
      </xdr:nvSpPr>
      <xdr:spPr>
        <a:xfrm>
          <a:off x="904875" y="9610725"/>
          <a:ext cx="4362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151</xdr:row>
      <xdr:rowOff>0</xdr:rowOff>
    </xdr:from>
    <xdr:to>
      <xdr:col>13</xdr:col>
      <xdr:colOff>0</xdr:colOff>
      <xdr:row>151</xdr:row>
      <xdr:rowOff>0</xdr:rowOff>
    </xdr:to>
    <xdr:sp>
      <xdr:nvSpPr>
        <xdr:cNvPr id="5" name="Text 71"/>
        <xdr:cNvSpPr txBox="1">
          <a:spLocks noChangeArrowheads="1"/>
        </xdr:cNvSpPr>
      </xdr:nvSpPr>
      <xdr:spPr>
        <a:xfrm>
          <a:off x="6838950" y="2299335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151</xdr:row>
      <xdr:rowOff>0</xdr:rowOff>
    </xdr:from>
    <xdr:to>
      <xdr:col>13</xdr:col>
      <xdr:colOff>0</xdr:colOff>
      <xdr:row>151</xdr:row>
      <xdr:rowOff>0</xdr:rowOff>
    </xdr:to>
    <xdr:sp>
      <xdr:nvSpPr>
        <xdr:cNvPr id="6" name="Text 72"/>
        <xdr:cNvSpPr txBox="1">
          <a:spLocks noChangeArrowheads="1"/>
        </xdr:cNvSpPr>
      </xdr:nvSpPr>
      <xdr:spPr>
        <a:xfrm>
          <a:off x="6838950" y="2299335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151</xdr:row>
      <xdr:rowOff>0</xdr:rowOff>
    </xdr:from>
    <xdr:to>
      <xdr:col>13</xdr:col>
      <xdr:colOff>0</xdr:colOff>
      <xdr:row>151</xdr:row>
      <xdr:rowOff>0</xdr:rowOff>
    </xdr:to>
    <xdr:sp>
      <xdr:nvSpPr>
        <xdr:cNvPr id="7" name="Text 82"/>
        <xdr:cNvSpPr txBox="1">
          <a:spLocks noChangeArrowheads="1"/>
        </xdr:cNvSpPr>
      </xdr:nvSpPr>
      <xdr:spPr>
        <a:xfrm>
          <a:off x="6410325" y="22993350"/>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151</xdr:row>
      <xdr:rowOff>0</xdr:rowOff>
    </xdr:from>
    <xdr:to>
      <xdr:col>13</xdr:col>
      <xdr:colOff>0</xdr:colOff>
      <xdr:row>151</xdr:row>
      <xdr:rowOff>0</xdr:rowOff>
    </xdr:to>
    <xdr:sp>
      <xdr:nvSpPr>
        <xdr:cNvPr id="8" name="Text 94"/>
        <xdr:cNvSpPr txBox="1">
          <a:spLocks noChangeArrowheads="1"/>
        </xdr:cNvSpPr>
      </xdr:nvSpPr>
      <xdr:spPr>
        <a:xfrm>
          <a:off x="6838950" y="229933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151</xdr:row>
      <xdr:rowOff>0</xdr:rowOff>
    </xdr:from>
    <xdr:to>
      <xdr:col>13</xdr:col>
      <xdr:colOff>0</xdr:colOff>
      <xdr:row>151</xdr:row>
      <xdr:rowOff>0</xdr:rowOff>
    </xdr:to>
    <xdr:sp>
      <xdr:nvSpPr>
        <xdr:cNvPr id="9" name="Text 95"/>
        <xdr:cNvSpPr txBox="1">
          <a:spLocks noChangeArrowheads="1"/>
        </xdr:cNvSpPr>
      </xdr:nvSpPr>
      <xdr:spPr>
        <a:xfrm>
          <a:off x="6838950" y="2299335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122</xdr:row>
      <xdr:rowOff>0</xdr:rowOff>
    </xdr:from>
    <xdr:to>
      <xdr:col>13</xdr:col>
      <xdr:colOff>0</xdr:colOff>
      <xdr:row>122</xdr:row>
      <xdr:rowOff>0</xdr:rowOff>
    </xdr:to>
    <xdr:sp>
      <xdr:nvSpPr>
        <xdr:cNvPr id="10" name="Text 103"/>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11" name="Text 105"/>
        <xdr:cNvSpPr txBox="1">
          <a:spLocks noChangeArrowheads="1"/>
        </xdr:cNvSpPr>
      </xdr:nvSpPr>
      <xdr:spPr>
        <a:xfrm>
          <a:off x="180975" y="188214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122</xdr:row>
      <xdr:rowOff>0</xdr:rowOff>
    </xdr:from>
    <xdr:to>
      <xdr:col>13</xdr:col>
      <xdr:colOff>0</xdr:colOff>
      <xdr:row>122</xdr:row>
      <xdr:rowOff>0</xdr:rowOff>
    </xdr:to>
    <xdr:sp>
      <xdr:nvSpPr>
        <xdr:cNvPr id="12" name="Text 118"/>
        <xdr:cNvSpPr txBox="1">
          <a:spLocks noChangeArrowheads="1"/>
        </xdr:cNvSpPr>
      </xdr:nvSpPr>
      <xdr:spPr>
        <a:xfrm>
          <a:off x="209550" y="188214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122</xdr:row>
      <xdr:rowOff>0</xdr:rowOff>
    </xdr:from>
    <xdr:to>
      <xdr:col>13</xdr:col>
      <xdr:colOff>0</xdr:colOff>
      <xdr:row>122</xdr:row>
      <xdr:rowOff>0</xdr:rowOff>
    </xdr:to>
    <xdr:sp>
      <xdr:nvSpPr>
        <xdr:cNvPr id="13" name="Text 129"/>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122</xdr:row>
      <xdr:rowOff>0</xdr:rowOff>
    </xdr:from>
    <xdr:to>
      <xdr:col>13</xdr:col>
      <xdr:colOff>0</xdr:colOff>
      <xdr:row>122</xdr:row>
      <xdr:rowOff>0</xdr:rowOff>
    </xdr:to>
    <xdr:sp>
      <xdr:nvSpPr>
        <xdr:cNvPr id="14" name="Text 130"/>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122</xdr:row>
      <xdr:rowOff>0</xdr:rowOff>
    </xdr:from>
    <xdr:to>
      <xdr:col>13</xdr:col>
      <xdr:colOff>0</xdr:colOff>
      <xdr:row>122</xdr:row>
      <xdr:rowOff>0</xdr:rowOff>
    </xdr:to>
    <xdr:sp>
      <xdr:nvSpPr>
        <xdr:cNvPr id="15" name="Text 142"/>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122</xdr:row>
      <xdr:rowOff>0</xdr:rowOff>
    </xdr:from>
    <xdr:to>
      <xdr:col>13</xdr:col>
      <xdr:colOff>0</xdr:colOff>
      <xdr:row>122</xdr:row>
      <xdr:rowOff>0</xdr:rowOff>
    </xdr:to>
    <xdr:sp>
      <xdr:nvSpPr>
        <xdr:cNvPr id="16" name="Text 152"/>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122</xdr:row>
      <xdr:rowOff>0</xdr:rowOff>
    </xdr:from>
    <xdr:to>
      <xdr:col>13</xdr:col>
      <xdr:colOff>0</xdr:colOff>
      <xdr:row>122</xdr:row>
      <xdr:rowOff>0</xdr:rowOff>
    </xdr:to>
    <xdr:sp>
      <xdr:nvSpPr>
        <xdr:cNvPr id="17" name="Text 153"/>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122</xdr:row>
      <xdr:rowOff>0</xdr:rowOff>
    </xdr:from>
    <xdr:to>
      <xdr:col>13</xdr:col>
      <xdr:colOff>0</xdr:colOff>
      <xdr:row>122</xdr:row>
      <xdr:rowOff>0</xdr:rowOff>
    </xdr:to>
    <xdr:sp>
      <xdr:nvSpPr>
        <xdr:cNvPr id="18" name="Text 154"/>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122</xdr:row>
      <xdr:rowOff>0</xdr:rowOff>
    </xdr:from>
    <xdr:to>
      <xdr:col>13</xdr:col>
      <xdr:colOff>0</xdr:colOff>
      <xdr:row>122</xdr:row>
      <xdr:rowOff>0</xdr:rowOff>
    </xdr:to>
    <xdr:sp>
      <xdr:nvSpPr>
        <xdr:cNvPr id="19" name="Text 155"/>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122</xdr:row>
      <xdr:rowOff>0</xdr:rowOff>
    </xdr:from>
    <xdr:to>
      <xdr:col>13</xdr:col>
      <xdr:colOff>0</xdr:colOff>
      <xdr:row>122</xdr:row>
      <xdr:rowOff>0</xdr:rowOff>
    </xdr:to>
    <xdr:sp>
      <xdr:nvSpPr>
        <xdr:cNvPr id="20" name="Text 153"/>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122</xdr:row>
      <xdr:rowOff>0</xdr:rowOff>
    </xdr:from>
    <xdr:to>
      <xdr:col>13</xdr:col>
      <xdr:colOff>0</xdr:colOff>
      <xdr:row>122</xdr:row>
      <xdr:rowOff>0</xdr:rowOff>
    </xdr:to>
    <xdr:sp>
      <xdr:nvSpPr>
        <xdr:cNvPr id="21" name="Text 155"/>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122</xdr:row>
      <xdr:rowOff>0</xdr:rowOff>
    </xdr:from>
    <xdr:to>
      <xdr:col>13</xdr:col>
      <xdr:colOff>0</xdr:colOff>
      <xdr:row>122</xdr:row>
      <xdr:rowOff>0</xdr:rowOff>
    </xdr:to>
    <xdr:sp>
      <xdr:nvSpPr>
        <xdr:cNvPr id="22" name="Text 40"/>
        <xdr:cNvSpPr txBox="1">
          <a:spLocks noChangeArrowheads="1"/>
        </xdr:cNvSpPr>
      </xdr:nvSpPr>
      <xdr:spPr>
        <a:xfrm>
          <a:off x="209550" y="188214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122</xdr:row>
      <xdr:rowOff>0</xdr:rowOff>
    </xdr:from>
    <xdr:to>
      <xdr:col>13</xdr:col>
      <xdr:colOff>0</xdr:colOff>
      <xdr:row>122</xdr:row>
      <xdr:rowOff>0</xdr:rowOff>
    </xdr:to>
    <xdr:sp>
      <xdr:nvSpPr>
        <xdr:cNvPr id="23" name="Text 3"/>
        <xdr:cNvSpPr txBox="1">
          <a:spLocks noChangeArrowheads="1"/>
        </xdr:cNvSpPr>
      </xdr:nvSpPr>
      <xdr:spPr>
        <a:xfrm>
          <a:off x="180975" y="188214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122</xdr:row>
      <xdr:rowOff>0</xdr:rowOff>
    </xdr:from>
    <xdr:to>
      <xdr:col>13</xdr:col>
      <xdr:colOff>0</xdr:colOff>
      <xdr:row>122</xdr:row>
      <xdr:rowOff>0</xdr:rowOff>
    </xdr:to>
    <xdr:sp>
      <xdr:nvSpPr>
        <xdr:cNvPr id="24" name="Text 129"/>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122</xdr:row>
      <xdr:rowOff>0</xdr:rowOff>
    </xdr:from>
    <xdr:to>
      <xdr:col>13</xdr:col>
      <xdr:colOff>0</xdr:colOff>
      <xdr:row>122</xdr:row>
      <xdr:rowOff>0</xdr:rowOff>
    </xdr:to>
    <xdr:sp>
      <xdr:nvSpPr>
        <xdr:cNvPr id="25" name="Text 130"/>
        <xdr:cNvSpPr txBox="1">
          <a:spLocks noChangeArrowheads="1"/>
        </xdr:cNvSpPr>
      </xdr:nvSpPr>
      <xdr:spPr>
        <a:xfrm>
          <a:off x="371475" y="18821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101</xdr:row>
      <xdr:rowOff>0</xdr:rowOff>
    </xdr:from>
    <xdr:to>
      <xdr:col>12</xdr:col>
      <xdr:colOff>0</xdr:colOff>
      <xdr:row>101</xdr:row>
      <xdr:rowOff>0</xdr:rowOff>
    </xdr:to>
    <xdr:sp>
      <xdr:nvSpPr>
        <xdr:cNvPr id="26" name="Text 94"/>
        <xdr:cNvSpPr txBox="1">
          <a:spLocks noChangeArrowheads="1"/>
        </xdr:cNvSpPr>
      </xdr:nvSpPr>
      <xdr:spPr>
        <a:xfrm>
          <a:off x="6200775" y="154781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101</xdr:row>
      <xdr:rowOff>0</xdr:rowOff>
    </xdr:from>
    <xdr:to>
      <xdr:col>12</xdr:col>
      <xdr:colOff>0</xdr:colOff>
      <xdr:row>101</xdr:row>
      <xdr:rowOff>0</xdr:rowOff>
    </xdr:to>
    <xdr:sp>
      <xdr:nvSpPr>
        <xdr:cNvPr id="27" name="Text 95"/>
        <xdr:cNvSpPr txBox="1">
          <a:spLocks noChangeArrowheads="1"/>
        </xdr:cNvSpPr>
      </xdr:nvSpPr>
      <xdr:spPr>
        <a:xfrm>
          <a:off x="6200775" y="154781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110</xdr:row>
      <xdr:rowOff>0</xdr:rowOff>
    </xdr:from>
    <xdr:to>
      <xdr:col>13</xdr:col>
      <xdr:colOff>0</xdr:colOff>
      <xdr:row>110</xdr:row>
      <xdr:rowOff>0</xdr:rowOff>
    </xdr:to>
    <xdr:sp>
      <xdr:nvSpPr>
        <xdr:cNvPr id="28" name="Text 7"/>
        <xdr:cNvSpPr txBox="1">
          <a:spLocks noChangeArrowheads="1"/>
        </xdr:cNvSpPr>
      </xdr:nvSpPr>
      <xdr:spPr>
        <a:xfrm>
          <a:off x="180975" y="17059275"/>
          <a:ext cx="6657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110</xdr:row>
      <xdr:rowOff>0</xdr:rowOff>
    </xdr:from>
    <xdr:to>
      <xdr:col>13</xdr:col>
      <xdr:colOff>0</xdr:colOff>
      <xdr:row>110</xdr:row>
      <xdr:rowOff>0</xdr:rowOff>
    </xdr:to>
    <xdr:sp>
      <xdr:nvSpPr>
        <xdr:cNvPr id="29" name="Text 7"/>
        <xdr:cNvSpPr txBox="1">
          <a:spLocks noChangeArrowheads="1"/>
        </xdr:cNvSpPr>
      </xdr:nvSpPr>
      <xdr:spPr>
        <a:xfrm>
          <a:off x="180975" y="17059275"/>
          <a:ext cx="6657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114</xdr:row>
      <xdr:rowOff>0</xdr:rowOff>
    </xdr:from>
    <xdr:to>
      <xdr:col>13</xdr:col>
      <xdr:colOff>0</xdr:colOff>
      <xdr:row>114</xdr:row>
      <xdr:rowOff>0</xdr:rowOff>
    </xdr:to>
    <xdr:sp>
      <xdr:nvSpPr>
        <xdr:cNvPr id="30" name="Text 3"/>
        <xdr:cNvSpPr txBox="1">
          <a:spLocks noChangeArrowheads="1"/>
        </xdr:cNvSpPr>
      </xdr:nvSpPr>
      <xdr:spPr>
        <a:xfrm>
          <a:off x="180975" y="175831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114</xdr:row>
      <xdr:rowOff>0</xdr:rowOff>
    </xdr:from>
    <xdr:to>
      <xdr:col>13</xdr:col>
      <xdr:colOff>0</xdr:colOff>
      <xdr:row>114</xdr:row>
      <xdr:rowOff>0</xdr:rowOff>
    </xdr:to>
    <xdr:sp>
      <xdr:nvSpPr>
        <xdr:cNvPr id="31" name="Text 103"/>
        <xdr:cNvSpPr txBox="1">
          <a:spLocks noChangeArrowheads="1"/>
        </xdr:cNvSpPr>
      </xdr:nvSpPr>
      <xdr:spPr>
        <a:xfrm>
          <a:off x="371475" y="175831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114</xdr:row>
      <xdr:rowOff>0</xdr:rowOff>
    </xdr:from>
    <xdr:to>
      <xdr:col>13</xdr:col>
      <xdr:colOff>0</xdr:colOff>
      <xdr:row>114</xdr:row>
      <xdr:rowOff>0</xdr:rowOff>
    </xdr:to>
    <xdr:sp>
      <xdr:nvSpPr>
        <xdr:cNvPr id="32" name="Text 105"/>
        <xdr:cNvSpPr txBox="1">
          <a:spLocks noChangeArrowheads="1"/>
        </xdr:cNvSpPr>
      </xdr:nvSpPr>
      <xdr:spPr>
        <a:xfrm>
          <a:off x="180975" y="175831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115</xdr:row>
      <xdr:rowOff>0</xdr:rowOff>
    </xdr:from>
    <xdr:to>
      <xdr:col>13</xdr:col>
      <xdr:colOff>0</xdr:colOff>
      <xdr:row>115</xdr:row>
      <xdr:rowOff>0</xdr:rowOff>
    </xdr:to>
    <xdr:sp>
      <xdr:nvSpPr>
        <xdr:cNvPr id="33" name="Text 129"/>
        <xdr:cNvSpPr txBox="1">
          <a:spLocks noChangeArrowheads="1"/>
        </xdr:cNvSpPr>
      </xdr:nvSpPr>
      <xdr:spPr>
        <a:xfrm>
          <a:off x="371475" y="176784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114</xdr:row>
      <xdr:rowOff>0</xdr:rowOff>
    </xdr:from>
    <xdr:to>
      <xdr:col>13</xdr:col>
      <xdr:colOff>0</xdr:colOff>
      <xdr:row>114</xdr:row>
      <xdr:rowOff>0</xdr:rowOff>
    </xdr:to>
    <xdr:sp>
      <xdr:nvSpPr>
        <xdr:cNvPr id="34" name="Text 142"/>
        <xdr:cNvSpPr txBox="1">
          <a:spLocks noChangeArrowheads="1"/>
        </xdr:cNvSpPr>
      </xdr:nvSpPr>
      <xdr:spPr>
        <a:xfrm>
          <a:off x="371475" y="175831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115</xdr:row>
      <xdr:rowOff>0</xdr:rowOff>
    </xdr:from>
    <xdr:to>
      <xdr:col>13</xdr:col>
      <xdr:colOff>0</xdr:colOff>
      <xdr:row>115</xdr:row>
      <xdr:rowOff>0</xdr:rowOff>
    </xdr:to>
    <xdr:sp>
      <xdr:nvSpPr>
        <xdr:cNvPr id="35"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115</xdr:row>
      <xdr:rowOff>0</xdr:rowOff>
    </xdr:from>
    <xdr:to>
      <xdr:col>13</xdr:col>
      <xdr:colOff>0</xdr:colOff>
      <xdr:row>115</xdr:row>
      <xdr:rowOff>0</xdr:rowOff>
    </xdr:to>
    <xdr:sp>
      <xdr:nvSpPr>
        <xdr:cNvPr id="36"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118</xdr:row>
      <xdr:rowOff>0</xdr:rowOff>
    </xdr:from>
    <xdr:to>
      <xdr:col>13</xdr:col>
      <xdr:colOff>0</xdr:colOff>
      <xdr:row>118</xdr:row>
      <xdr:rowOff>0</xdr:rowOff>
    </xdr:to>
    <xdr:sp>
      <xdr:nvSpPr>
        <xdr:cNvPr id="37" name="Text 8"/>
        <xdr:cNvSpPr txBox="1">
          <a:spLocks noChangeArrowheads="1"/>
        </xdr:cNvSpPr>
      </xdr:nvSpPr>
      <xdr:spPr>
        <a:xfrm>
          <a:off x="200025" y="1828800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122</xdr:row>
      <xdr:rowOff>0</xdr:rowOff>
    </xdr:from>
    <xdr:to>
      <xdr:col>13</xdr:col>
      <xdr:colOff>0</xdr:colOff>
      <xdr:row>122</xdr:row>
      <xdr:rowOff>0</xdr:rowOff>
    </xdr:to>
    <xdr:sp>
      <xdr:nvSpPr>
        <xdr:cNvPr id="38" name="Text 40"/>
        <xdr:cNvSpPr txBox="1">
          <a:spLocks noChangeArrowheads="1"/>
        </xdr:cNvSpPr>
      </xdr:nvSpPr>
      <xdr:spPr>
        <a:xfrm>
          <a:off x="209550" y="188214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115</xdr:row>
      <xdr:rowOff>0</xdr:rowOff>
    </xdr:from>
    <xdr:to>
      <xdr:col>13</xdr:col>
      <xdr:colOff>0</xdr:colOff>
      <xdr:row>115</xdr:row>
      <xdr:rowOff>0</xdr:rowOff>
    </xdr:to>
    <xdr:sp>
      <xdr:nvSpPr>
        <xdr:cNvPr id="39"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115</xdr:row>
      <xdr:rowOff>0</xdr:rowOff>
    </xdr:from>
    <xdr:to>
      <xdr:col>13</xdr:col>
      <xdr:colOff>0</xdr:colOff>
      <xdr:row>115</xdr:row>
      <xdr:rowOff>0</xdr:rowOff>
    </xdr:to>
    <xdr:sp>
      <xdr:nvSpPr>
        <xdr:cNvPr id="40"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101</xdr:row>
      <xdr:rowOff>0</xdr:rowOff>
    </xdr:from>
    <xdr:to>
      <xdr:col>12</xdr:col>
      <xdr:colOff>0</xdr:colOff>
      <xdr:row>101</xdr:row>
      <xdr:rowOff>0</xdr:rowOff>
    </xdr:to>
    <xdr:sp>
      <xdr:nvSpPr>
        <xdr:cNvPr id="41" name="Text 94"/>
        <xdr:cNvSpPr txBox="1">
          <a:spLocks noChangeArrowheads="1"/>
        </xdr:cNvSpPr>
      </xdr:nvSpPr>
      <xdr:spPr>
        <a:xfrm>
          <a:off x="6124575" y="1547812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101</xdr:row>
      <xdr:rowOff>0</xdr:rowOff>
    </xdr:from>
    <xdr:to>
      <xdr:col>12</xdr:col>
      <xdr:colOff>0</xdr:colOff>
      <xdr:row>101</xdr:row>
      <xdr:rowOff>0</xdr:rowOff>
    </xdr:to>
    <xdr:sp>
      <xdr:nvSpPr>
        <xdr:cNvPr id="42" name="Text 95"/>
        <xdr:cNvSpPr txBox="1">
          <a:spLocks noChangeArrowheads="1"/>
        </xdr:cNvSpPr>
      </xdr:nvSpPr>
      <xdr:spPr>
        <a:xfrm>
          <a:off x="6200775" y="154781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101</xdr:row>
      <xdr:rowOff>0</xdr:rowOff>
    </xdr:from>
    <xdr:to>
      <xdr:col>12</xdr:col>
      <xdr:colOff>0</xdr:colOff>
      <xdr:row>101</xdr:row>
      <xdr:rowOff>0</xdr:rowOff>
    </xdr:to>
    <xdr:sp>
      <xdr:nvSpPr>
        <xdr:cNvPr id="43" name="Text 94"/>
        <xdr:cNvSpPr txBox="1">
          <a:spLocks noChangeArrowheads="1"/>
        </xdr:cNvSpPr>
      </xdr:nvSpPr>
      <xdr:spPr>
        <a:xfrm>
          <a:off x="6124575" y="1547812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038725" y="0"/>
          <a:ext cx="1181100" cy="714375"/>
        </a:xfrm>
        <a:prstGeom prst="rect">
          <a:avLst/>
        </a:prstGeom>
        <a:noFill/>
        <a:ln w="9525" cmpd="sng">
          <a:noFill/>
        </a:ln>
      </xdr:spPr>
    </xdr:pic>
    <xdr:clientData/>
  </xdr:twoCellAnchor>
  <xdr:twoCellAnchor>
    <xdr:from>
      <xdr:col>13</xdr:col>
      <xdr:colOff>0</xdr:colOff>
      <xdr:row>115</xdr:row>
      <xdr:rowOff>0</xdr:rowOff>
    </xdr:from>
    <xdr:to>
      <xdr:col>13</xdr:col>
      <xdr:colOff>0</xdr:colOff>
      <xdr:row>115</xdr:row>
      <xdr:rowOff>0</xdr:rowOff>
    </xdr:to>
    <xdr:sp>
      <xdr:nvSpPr>
        <xdr:cNvPr id="45"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115</xdr:row>
      <xdr:rowOff>0</xdr:rowOff>
    </xdr:from>
    <xdr:to>
      <xdr:col>13</xdr:col>
      <xdr:colOff>0</xdr:colOff>
      <xdr:row>115</xdr:row>
      <xdr:rowOff>0</xdr:rowOff>
    </xdr:to>
    <xdr:sp>
      <xdr:nvSpPr>
        <xdr:cNvPr id="46"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115</xdr:row>
      <xdr:rowOff>0</xdr:rowOff>
    </xdr:from>
    <xdr:to>
      <xdr:col>13</xdr:col>
      <xdr:colOff>0</xdr:colOff>
      <xdr:row>115</xdr:row>
      <xdr:rowOff>0</xdr:rowOff>
    </xdr:to>
    <xdr:sp>
      <xdr:nvSpPr>
        <xdr:cNvPr id="47"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115</xdr:row>
      <xdr:rowOff>0</xdr:rowOff>
    </xdr:from>
    <xdr:to>
      <xdr:col>13</xdr:col>
      <xdr:colOff>0</xdr:colOff>
      <xdr:row>115</xdr:row>
      <xdr:rowOff>0</xdr:rowOff>
    </xdr:to>
    <xdr:sp>
      <xdr:nvSpPr>
        <xdr:cNvPr id="48" name="Text 49"/>
        <xdr:cNvSpPr txBox="1">
          <a:spLocks noChangeArrowheads="1"/>
        </xdr:cNvSpPr>
      </xdr:nvSpPr>
      <xdr:spPr>
        <a:xfrm>
          <a:off x="6838950" y="176784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438150</xdr:colOff>
      <xdr:row>69</xdr:row>
      <xdr:rowOff>0</xdr:rowOff>
    </xdr:from>
    <xdr:to>
      <xdr:col>6</xdr:col>
      <xdr:colOff>47625</xdr:colOff>
      <xdr:row>69</xdr:row>
      <xdr:rowOff>104775</xdr:rowOff>
    </xdr:to>
    <xdr:sp>
      <xdr:nvSpPr>
        <xdr:cNvPr id="49" name="TextBox 142"/>
        <xdr:cNvSpPr txBox="1">
          <a:spLocks noChangeArrowheads="1"/>
        </xdr:cNvSpPr>
      </xdr:nvSpPr>
      <xdr:spPr>
        <a:xfrm>
          <a:off x="1790700" y="11668125"/>
          <a:ext cx="123825"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5</xdr:col>
      <xdr:colOff>304800</xdr:colOff>
      <xdr:row>13</xdr:row>
      <xdr:rowOff>0</xdr:rowOff>
    </xdr:from>
    <xdr:ext cx="76200" cy="200025"/>
    <xdr:sp>
      <xdr:nvSpPr>
        <xdr:cNvPr id="50" name="TextBox 153"/>
        <xdr:cNvSpPr txBox="1">
          <a:spLocks noChangeArrowheads="1"/>
        </xdr:cNvSpPr>
      </xdr:nvSpPr>
      <xdr:spPr>
        <a:xfrm>
          <a:off x="1657350" y="234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157</xdr:row>
      <xdr:rowOff>0</xdr:rowOff>
    </xdr:from>
    <xdr:to>
      <xdr:col>10</xdr:col>
      <xdr:colOff>733425</xdr:colOff>
      <xdr:row>157</xdr:row>
      <xdr:rowOff>0</xdr:rowOff>
    </xdr:to>
    <xdr:sp>
      <xdr:nvSpPr>
        <xdr:cNvPr id="1" name="Text 28"/>
        <xdr:cNvSpPr txBox="1">
          <a:spLocks noChangeArrowheads="1"/>
        </xdr:cNvSpPr>
      </xdr:nvSpPr>
      <xdr:spPr>
        <a:xfrm>
          <a:off x="209550" y="43986450"/>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153</xdr:row>
      <xdr:rowOff>0</xdr:rowOff>
    </xdr:from>
    <xdr:to>
      <xdr:col>10</xdr:col>
      <xdr:colOff>571500</xdr:colOff>
      <xdr:row>153</xdr:row>
      <xdr:rowOff>0</xdr:rowOff>
    </xdr:to>
    <xdr:sp>
      <xdr:nvSpPr>
        <xdr:cNvPr id="2" name="Text 33"/>
        <xdr:cNvSpPr txBox="1">
          <a:spLocks noChangeArrowheads="1"/>
        </xdr:cNvSpPr>
      </xdr:nvSpPr>
      <xdr:spPr>
        <a:xfrm>
          <a:off x="209550" y="43195875"/>
          <a:ext cx="5353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153</xdr:row>
      <xdr:rowOff>0</xdr:rowOff>
    </xdr:from>
    <xdr:to>
      <xdr:col>11</xdr:col>
      <xdr:colOff>0</xdr:colOff>
      <xdr:row>153</xdr:row>
      <xdr:rowOff>0</xdr:rowOff>
    </xdr:to>
    <xdr:sp>
      <xdr:nvSpPr>
        <xdr:cNvPr id="3" name="Text 30"/>
        <xdr:cNvSpPr txBox="1">
          <a:spLocks noChangeArrowheads="1"/>
        </xdr:cNvSpPr>
      </xdr:nvSpPr>
      <xdr:spPr>
        <a:xfrm>
          <a:off x="228600" y="4319587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153</xdr:row>
      <xdr:rowOff>0</xdr:rowOff>
    </xdr:from>
    <xdr:to>
      <xdr:col>11</xdr:col>
      <xdr:colOff>0</xdr:colOff>
      <xdr:row>153</xdr:row>
      <xdr:rowOff>0</xdr:rowOff>
    </xdr:to>
    <xdr:sp>
      <xdr:nvSpPr>
        <xdr:cNvPr id="4" name="Text 42"/>
        <xdr:cNvSpPr txBox="1">
          <a:spLocks noChangeArrowheads="1"/>
        </xdr:cNvSpPr>
      </xdr:nvSpPr>
      <xdr:spPr>
        <a:xfrm>
          <a:off x="428625" y="43195875"/>
          <a:ext cx="5295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153</xdr:row>
      <xdr:rowOff>0</xdr:rowOff>
    </xdr:from>
    <xdr:to>
      <xdr:col>11</xdr:col>
      <xdr:colOff>0</xdr:colOff>
      <xdr:row>153</xdr:row>
      <xdr:rowOff>0</xdr:rowOff>
    </xdr:to>
    <xdr:sp>
      <xdr:nvSpPr>
        <xdr:cNvPr id="5" name="Text 43"/>
        <xdr:cNvSpPr txBox="1">
          <a:spLocks noChangeArrowheads="1"/>
        </xdr:cNvSpPr>
      </xdr:nvSpPr>
      <xdr:spPr>
        <a:xfrm>
          <a:off x="428625" y="43195875"/>
          <a:ext cx="5295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153</xdr:row>
      <xdr:rowOff>0</xdr:rowOff>
    </xdr:from>
    <xdr:to>
      <xdr:col>11</xdr:col>
      <xdr:colOff>0</xdr:colOff>
      <xdr:row>153</xdr:row>
      <xdr:rowOff>0</xdr:rowOff>
    </xdr:to>
    <xdr:sp>
      <xdr:nvSpPr>
        <xdr:cNvPr id="6" name="Text 140"/>
        <xdr:cNvSpPr txBox="1">
          <a:spLocks noChangeArrowheads="1"/>
        </xdr:cNvSpPr>
      </xdr:nvSpPr>
      <xdr:spPr>
        <a:xfrm>
          <a:off x="228600" y="43195875"/>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153</xdr:row>
      <xdr:rowOff>0</xdr:rowOff>
    </xdr:from>
    <xdr:to>
      <xdr:col>11</xdr:col>
      <xdr:colOff>0</xdr:colOff>
      <xdr:row>153</xdr:row>
      <xdr:rowOff>0</xdr:rowOff>
    </xdr:to>
    <xdr:sp>
      <xdr:nvSpPr>
        <xdr:cNvPr id="7" name="Text 44"/>
        <xdr:cNvSpPr txBox="1">
          <a:spLocks noChangeArrowheads="1"/>
        </xdr:cNvSpPr>
      </xdr:nvSpPr>
      <xdr:spPr>
        <a:xfrm>
          <a:off x="428625" y="43195875"/>
          <a:ext cx="5295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153</xdr:row>
      <xdr:rowOff>0</xdr:rowOff>
    </xdr:from>
    <xdr:to>
      <xdr:col>11</xdr:col>
      <xdr:colOff>0</xdr:colOff>
      <xdr:row>153</xdr:row>
      <xdr:rowOff>0</xdr:rowOff>
    </xdr:to>
    <xdr:sp>
      <xdr:nvSpPr>
        <xdr:cNvPr id="8" name="Text 45"/>
        <xdr:cNvSpPr txBox="1">
          <a:spLocks noChangeArrowheads="1"/>
        </xdr:cNvSpPr>
      </xdr:nvSpPr>
      <xdr:spPr>
        <a:xfrm>
          <a:off x="428625" y="43195875"/>
          <a:ext cx="5295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2990850" y="10972800"/>
          <a:ext cx="60960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78</xdr:row>
      <xdr:rowOff>0</xdr:rowOff>
    </xdr:from>
    <xdr:to>
      <xdr:col>11</xdr:col>
      <xdr:colOff>0</xdr:colOff>
      <xdr:row>78</xdr:row>
      <xdr:rowOff>0</xdr:rowOff>
    </xdr:to>
    <xdr:sp>
      <xdr:nvSpPr>
        <xdr:cNvPr id="10" name="Text 22"/>
        <xdr:cNvSpPr txBox="1">
          <a:spLocks noChangeArrowheads="1"/>
        </xdr:cNvSpPr>
      </xdr:nvSpPr>
      <xdr:spPr>
        <a:xfrm>
          <a:off x="219075" y="1972627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128</xdr:row>
      <xdr:rowOff>0</xdr:rowOff>
    </xdr:from>
    <xdr:to>
      <xdr:col>10</xdr:col>
      <xdr:colOff>723900</xdr:colOff>
      <xdr:row>128</xdr:row>
      <xdr:rowOff>0</xdr:rowOff>
    </xdr:to>
    <xdr:sp>
      <xdr:nvSpPr>
        <xdr:cNvPr id="11" name="Text 84"/>
        <xdr:cNvSpPr txBox="1">
          <a:spLocks noChangeArrowheads="1"/>
        </xdr:cNvSpPr>
      </xdr:nvSpPr>
      <xdr:spPr>
        <a:xfrm>
          <a:off x="428625" y="33080325"/>
          <a:ext cx="528637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130</xdr:row>
      <xdr:rowOff>0</xdr:rowOff>
    </xdr:from>
    <xdr:to>
      <xdr:col>10</xdr:col>
      <xdr:colOff>733425</xdr:colOff>
      <xdr:row>130</xdr:row>
      <xdr:rowOff>0</xdr:rowOff>
    </xdr:to>
    <xdr:sp>
      <xdr:nvSpPr>
        <xdr:cNvPr id="12" name="Text 55"/>
        <xdr:cNvSpPr txBox="1">
          <a:spLocks noChangeArrowheads="1"/>
        </xdr:cNvSpPr>
      </xdr:nvSpPr>
      <xdr:spPr>
        <a:xfrm>
          <a:off x="428625" y="33366075"/>
          <a:ext cx="5295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130</xdr:row>
      <xdr:rowOff>0</xdr:rowOff>
    </xdr:from>
    <xdr:to>
      <xdr:col>9</xdr:col>
      <xdr:colOff>381000</xdr:colOff>
      <xdr:row>130</xdr:row>
      <xdr:rowOff>0</xdr:rowOff>
    </xdr:to>
    <xdr:sp>
      <xdr:nvSpPr>
        <xdr:cNvPr id="13" name="Text 63"/>
        <xdr:cNvSpPr txBox="1">
          <a:spLocks noChangeArrowheads="1"/>
        </xdr:cNvSpPr>
      </xdr:nvSpPr>
      <xdr:spPr>
        <a:xfrm>
          <a:off x="3333750" y="33366075"/>
          <a:ext cx="12954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130</xdr:row>
      <xdr:rowOff>0</xdr:rowOff>
    </xdr:from>
    <xdr:to>
      <xdr:col>11</xdr:col>
      <xdr:colOff>152400</xdr:colOff>
      <xdr:row>130</xdr:row>
      <xdr:rowOff>0</xdr:rowOff>
    </xdr:to>
    <xdr:sp>
      <xdr:nvSpPr>
        <xdr:cNvPr id="14" name="Text 65"/>
        <xdr:cNvSpPr txBox="1">
          <a:spLocks noChangeArrowheads="1"/>
        </xdr:cNvSpPr>
      </xdr:nvSpPr>
      <xdr:spPr>
        <a:xfrm>
          <a:off x="5029200" y="33366075"/>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130</xdr:row>
      <xdr:rowOff>0</xdr:rowOff>
    </xdr:from>
    <xdr:to>
      <xdr:col>7</xdr:col>
      <xdr:colOff>180975</xdr:colOff>
      <xdr:row>130</xdr:row>
      <xdr:rowOff>0</xdr:rowOff>
    </xdr:to>
    <xdr:sp>
      <xdr:nvSpPr>
        <xdr:cNvPr id="15" name="Text 73"/>
        <xdr:cNvSpPr txBox="1">
          <a:spLocks noChangeArrowheads="1"/>
        </xdr:cNvSpPr>
      </xdr:nvSpPr>
      <xdr:spPr>
        <a:xfrm>
          <a:off x="1866900" y="33366075"/>
          <a:ext cx="10953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71550" y="10972800"/>
          <a:ext cx="342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638550" y="10972800"/>
          <a:ext cx="6953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1866900" y="10972800"/>
          <a:ext cx="1733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000625" y="10972800"/>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581025</xdr:colOff>
      <xdr:row>0</xdr:row>
      <xdr:rowOff>76200</xdr:rowOff>
    </xdr:from>
    <xdr:to>
      <xdr:col>11</xdr:col>
      <xdr:colOff>219075</xdr:colOff>
      <xdr:row>4</xdr:row>
      <xdr:rowOff>142875</xdr:rowOff>
    </xdr:to>
    <xdr:pic>
      <xdr:nvPicPr>
        <xdr:cNvPr id="20" name="Picture 83"/>
        <xdr:cNvPicPr preferRelativeResize="1">
          <a:picLocks noChangeAspect="1"/>
        </xdr:cNvPicPr>
      </xdr:nvPicPr>
      <xdr:blipFill>
        <a:blip r:embed="rId1"/>
        <a:stretch>
          <a:fillRect/>
        </a:stretch>
      </xdr:blipFill>
      <xdr:spPr>
        <a:xfrm>
          <a:off x="4829175" y="76200"/>
          <a:ext cx="1114425" cy="714375"/>
        </a:xfrm>
        <a:prstGeom prst="rect">
          <a:avLst/>
        </a:prstGeom>
        <a:noFill/>
        <a:ln w="9525" cmpd="sng">
          <a:noFill/>
        </a:ln>
      </xdr:spPr>
    </xdr:pic>
    <xdr:clientData/>
  </xdr:twoCellAnchor>
  <xdr:twoCellAnchor>
    <xdr:from>
      <xdr:col>1</xdr:col>
      <xdr:colOff>9525</xdr:colOff>
      <xdr:row>92</xdr:row>
      <xdr:rowOff>0</xdr:rowOff>
    </xdr:from>
    <xdr:to>
      <xdr:col>11</xdr:col>
      <xdr:colOff>0</xdr:colOff>
      <xdr:row>92</xdr:row>
      <xdr:rowOff>0</xdr:rowOff>
    </xdr:to>
    <xdr:sp>
      <xdr:nvSpPr>
        <xdr:cNvPr id="21" name="Text 22"/>
        <xdr:cNvSpPr txBox="1">
          <a:spLocks noChangeArrowheads="1"/>
        </xdr:cNvSpPr>
      </xdr:nvSpPr>
      <xdr:spPr>
        <a:xfrm>
          <a:off x="219075" y="254698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100</xdr:row>
      <xdr:rowOff>0</xdr:rowOff>
    </xdr:from>
    <xdr:to>
      <xdr:col>11</xdr:col>
      <xdr:colOff>0</xdr:colOff>
      <xdr:row>100</xdr:row>
      <xdr:rowOff>0</xdr:rowOff>
    </xdr:to>
    <xdr:sp>
      <xdr:nvSpPr>
        <xdr:cNvPr id="22" name="Text 22"/>
        <xdr:cNvSpPr txBox="1">
          <a:spLocks noChangeArrowheads="1"/>
        </xdr:cNvSpPr>
      </xdr:nvSpPr>
      <xdr:spPr>
        <a:xfrm>
          <a:off x="219075" y="271081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97</xdr:row>
      <xdr:rowOff>0</xdr:rowOff>
    </xdr:from>
    <xdr:to>
      <xdr:col>11</xdr:col>
      <xdr:colOff>28575</xdr:colOff>
      <xdr:row>97</xdr:row>
      <xdr:rowOff>0</xdr:rowOff>
    </xdr:to>
    <xdr:sp>
      <xdr:nvSpPr>
        <xdr:cNvPr id="23" name="TextBox 99"/>
        <xdr:cNvSpPr txBox="1">
          <a:spLocks noChangeArrowheads="1"/>
        </xdr:cNvSpPr>
      </xdr:nvSpPr>
      <xdr:spPr>
        <a:xfrm>
          <a:off x="419100" y="26698575"/>
          <a:ext cx="5334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104</xdr:row>
      <xdr:rowOff>0</xdr:rowOff>
    </xdr:from>
    <xdr:to>
      <xdr:col>11</xdr:col>
      <xdr:colOff>0</xdr:colOff>
      <xdr:row>104</xdr:row>
      <xdr:rowOff>0</xdr:rowOff>
    </xdr:to>
    <xdr:sp>
      <xdr:nvSpPr>
        <xdr:cNvPr id="24" name="Text 22"/>
        <xdr:cNvSpPr txBox="1">
          <a:spLocks noChangeArrowheads="1"/>
        </xdr:cNvSpPr>
      </xdr:nvSpPr>
      <xdr:spPr>
        <a:xfrm>
          <a:off x="219075" y="2922270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73</xdr:row>
      <xdr:rowOff>0</xdr:rowOff>
    </xdr:from>
    <xdr:to>
      <xdr:col>11</xdr:col>
      <xdr:colOff>0</xdr:colOff>
      <xdr:row>73</xdr:row>
      <xdr:rowOff>0</xdr:rowOff>
    </xdr:to>
    <xdr:sp>
      <xdr:nvSpPr>
        <xdr:cNvPr id="25" name="Text 22"/>
        <xdr:cNvSpPr txBox="1">
          <a:spLocks noChangeArrowheads="1"/>
        </xdr:cNvSpPr>
      </xdr:nvSpPr>
      <xdr:spPr>
        <a:xfrm>
          <a:off x="219075" y="1848802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74</xdr:row>
      <xdr:rowOff>0</xdr:rowOff>
    </xdr:from>
    <xdr:to>
      <xdr:col>11</xdr:col>
      <xdr:colOff>0</xdr:colOff>
      <xdr:row>74</xdr:row>
      <xdr:rowOff>0</xdr:rowOff>
    </xdr:to>
    <xdr:sp>
      <xdr:nvSpPr>
        <xdr:cNvPr id="26" name="Text 22"/>
        <xdr:cNvSpPr txBox="1">
          <a:spLocks noChangeArrowheads="1"/>
        </xdr:cNvSpPr>
      </xdr:nvSpPr>
      <xdr:spPr>
        <a:xfrm>
          <a:off x="219075" y="1856422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76</xdr:row>
      <xdr:rowOff>0</xdr:rowOff>
    </xdr:from>
    <xdr:to>
      <xdr:col>11</xdr:col>
      <xdr:colOff>0</xdr:colOff>
      <xdr:row>76</xdr:row>
      <xdr:rowOff>0</xdr:rowOff>
    </xdr:to>
    <xdr:sp>
      <xdr:nvSpPr>
        <xdr:cNvPr id="27" name="Text 22"/>
        <xdr:cNvSpPr txBox="1">
          <a:spLocks noChangeArrowheads="1"/>
        </xdr:cNvSpPr>
      </xdr:nvSpPr>
      <xdr:spPr>
        <a:xfrm>
          <a:off x="219075" y="1916430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102</xdr:row>
      <xdr:rowOff>0</xdr:rowOff>
    </xdr:from>
    <xdr:to>
      <xdr:col>11</xdr:col>
      <xdr:colOff>0</xdr:colOff>
      <xdr:row>102</xdr:row>
      <xdr:rowOff>0</xdr:rowOff>
    </xdr:to>
    <xdr:sp>
      <xdr:nvSpPr>
        <xdr:cNvPr id="28" name="Text 22"/>
        <xdr:cNvSpPr txBox="1">
          <a:spLocks noChangeArrowheads="1"/>
        </xdr:cNvSpPr>
      </xdr:nvSpPr>
      <xdr:spPr>
        <a:xfrm>
          <a:off x="219075" y="28222575"/>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11</xdr:row>
      <xdr:rowOff>19050</xdr:rowOff>
    </xdr:from>
    <xdr:to>
      <xdr:col>11</xdr:col>
      <xdr:colOff>19050</xdr:colOff>
      <xdr:row>12</xdr:row>
      <xdr:rowOff>0</xdr:rowOff>
    </xdr:to>
    <xdr:sp>
      <xdr:nvSpPr>
        <xdr:cNvPr id="29" name="TextBox 107"/>
        <xdr:cNvSpPr txBox="1">
          <a:spLocks noChangeArrowheads="1"/>
        </xdr:cNvSpPr>
      </xdr:nvSpPr>
      <xdr:spPr>
        <a:xfrm>
          <a:off x="219075" y="2524125"/>
          <a:ext cx="5524500" cy="1971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had recorded a profit before tax and exceptional items of £3.1 million (RM19.3 million) for the 53 weeks period ended 31 January 2004 compared to a loss  of £4.9 million (RM28 million) in the previous year. The exit from the loss-making operations in Continental Europe is now complete.  In the United Kingdom ("UK"), home furnishing has continued to perform strongly. Laura Ashley has also focused on strengthening the Fashion design team. Mail order and E-commerce businesses continued to generate strong sales growth and  are a vital part of the multi-channel retail strategy. Laura Ashley currently has 199 franchised stores in 28 countries worldwide. It has transferred 17 of the stores in Continental Europe into franchised partners and expect to have similar store opening in new territories in 2004. In the licensing business, the Laura Ashley brand continues to grow strongly in North America and Asia. Laura Ashley is currently reviewing licensing opportunities in Continental Europe and is also actively reviewing its store portfolio to drive efficiency and profitability.</a:t>
          </a:r>
        </a:p>
      </xdr:txBody>
    </xdr:sp>
    <xdr:clientData/>
  </xdr:twoCellAnchor>
  <xdr:twoCellAnchor>
    <xdr:from>
      <xdr:col>2</xdr:col>
      <xdr:colOff>0</xdr:colOff>
      <xdr:row>84</xdr:row>
      <xdr:rowOff>0</xdr:rowOff>
    </xdr:from>
    <xdr:to>
      <xdr:col>11</xdr:col>
      <xdr:colOff>57150</xdr:colOff>
      <xdr:row>85</xdr:row>
      <xdr:rowOff>47625</xdr:rowOff>
    </xdr:to>
    <xdr:sp>
      <xdr:nvSpPr>
        <xdr:cNvPr id="30" name="TextBox 108"/>
        <xdr:cNvSpPr txBox="1">
          <a:spLocks noChangeArrowheads="1"/>
        </xdr:cNvSpPr>
      </xdr:nvSpPr>
      <xdr:spPr>
        <a:xfrm>
          <a:off x="428625" y="21288375"/>
          <a:ext cx="5353050"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a:t>
          </a:r>
        </a:p>
      </xdr:txBody>
    </xdr:sp>
    <xdr:clientData/>
  </xdr:twoCellAnchor>
  <xdr:twoCellAnchor>
    <xdr:from>
      <xdr:col>2</xdr:col>
      <xdr:colOff>19050</xdr:colOff>
      <xdr:row>88</xdr:row>
      <xdr:rowOff>9525</xdr:rowOff>
    </xdr:from>
    <xdr:to>
      <xdr:col>11</xdr:col>
      <xdr:colOff>57150</xdr:colOff>
      <xdr:row>88</xdr:row>
      <xdr:rowOff>1000125</xdr:rowOff>
    </xdr:to>
    <xdr:sp>
      <xdr:nvSpPr>
        <xdr:cNvPr id="31" name="TextBox 109"/>
        <xdr:cNvSpPr txBox="1">
          <a:spLocks noChangeArrowheads="1"/>
        </xdr:cNvSpPr>
      </xdr:nvSpPr>
      <xdr:spPr>
        <a:xfrm>
          <a:off x="447675" y="23526750"/>
          <a:ext cx="5334000"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the same date, Ming Fung Sendirian Berhad ("Ming Fung") and Shun Fung Sendirian Berhad ("Shun Fung"), both wholly-owned subsidiary companies of MPSB, entered into a sale and purchase agreement with Ski Star Sdn Bhd (formerly known as Oriental Horticulture (Malaysia) Sdn Bhd) (the "Purchaser") for the disposal of two pieces of freehold vacant land held under the Geran No. 26089 No. 1246 and Geran No. 1031 Lot No. 546 both situated at Section 57, Town and District of Kuala Lumpur, Wilayah Persekutuan for a cash consideration of RM24.0 million.</a:t>
          </a:r>
        </a:p>
      </xdr:txBody>
    </xdr:sp>
    <xdr:clientData/>
  </xdr:twoCellAnchor>
  <xdr:twoCellAnchor>
    <xdr:from>
      <xdr:col>2</xdr:col>
      <xdr:colOff>9525</xdr:colOff>
      <xdr:row>149</xdr:row>
      <xdr:rowOff>0</xdr:rowOff>
    </xdr:from>
    <xdr:to>
      <xdr:col>11</xdr:col>
      <xdr:colOff>47625</xdr:colOff>
      <xdr:row>150</xdr:row>
      <xdr:rowOff>9525</xdr:rowOff>
    </xdr:to>
    <xdr:sp>
      <xdr:nvSpPr>
        <xdr:cNvPr id="32" name="TextBox 110"/>
        <xdr:cNvSpPr txBox="1">
          <a:spLocks noChangeArrowheads="1"/>
        </xdr:cNvSpPr>
      </xdr:nvSpPr>
      <xdr:spPr>
        <a:xfrm>
          <a:off x="438150" y="40462200"/>
          <a:ext cx="5334000"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20 August 2004, these two subsidiaries have filed claims against various clients and debtors in aggregate sums of RM843.2 million together with interest and costs. As at the same date, counterclaims have been filed against these two subsidiaries claiming amount of RM134.8 million  together with interest, cost and other general unspecified damages. The requisite defences have been filed accordingly.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54"/>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50" customWidth="1"/>
    <col min="14" max="16384" width="9.140625" style="26" customWidth="1"/>
  </cols>
  <sheetData>
    <row r="1" spans="1:13" ht="15.75">
      <c r="A1" s="25"/>
      <c r="B1" s="25"/>
      <c r="C1" s="25"/>
      <c r="D1" s="25"/>
      <c r="E1" s="25"/>
      <c r="F1" s="25"/>
      <c r="G1" s="25"/>
      <c r="H1" s="25"/>
      <c r="I1" s="25"/>
      <c r="J1" s="25"/>
      <c r="K1" s="25"/>
      <c r="L1" s="25"/>
      <c r="M1" s="149"/>
    </row>
    <row r="2" spans="1:13" ht="15.75">
      <c r="A2" s="25"/>
      <c r="B2" s="25"/>
      <c r="C2" s="25"/>
      <c r="D2" s="25"/>
      <c r="E2" s="25"/>
      <c r="F2" s="25"/>
      <c r="G2" s="25"/>
      <c r="H2" s="25"/>
      <c r="I2" s="25"/>
      <c r="J2" s="25"/>
      <c r="K2" s="25"/>
      <c r="L2" s="25"/>
      <c r="M2" s="149"/>
    </row>
    <row r="3" spans="1:13" ht="15.75">
      <c r="A3" s="25"/>
      <c r="B3" s="25"/>
      <c r="C3" s="25"/>
      <c r="D3" s="25"/>
      <c r="E3" s="25"/>
      <c r="F3" s="25"/>
      <c r="G3" s="25"/>
      <c r="H3" s="25"/>
      <c r="I3" s="25"/>
      <c r="J3" s="25"/>
      <c r="K3" s="25"/>
      <c r="L3" s="25"/>
      <c r="M3" s="149"/>
    </row>
    <row r="4" spans="1:13" ht="15.75">
      <c r="A4" s="168" t="s">
        <v>35</v>
      </c>
      <c r="B4" s="168"/>
      <c r="C4" s="168"/>
      <c r="D4" s="168"/>
      <c r="E4" s="168"/>
      <c r="F4" s="168"/>
      <c r="G4" s="168"/>
      <c r="H4" s="168"/>
      <c r="I4" s="168"/>
      <c r="J4" s="168"/>
      <c r="K4" s="168"/>
      <c r="L4" s="168"/>
      <c r="M4" s="168"/>
    </row>
    <row r="5" spans="1:13" ht="13.5" customHeight="1">
      <c r="A5" s="169" t="s">
        <v>172</v>
      </c>
      <c r="B5" s="169"/>
      <c r="C5" s="169"/>
      <c r="D5" s="169"/>
      <c r="E5" s="169"/>
      <c r="F5" s="169"/>
      <c r="G5" s="169"/>
      <c r="H5" s="169"/>
      <c r="I5" s="169"/>
      <c r="J5" s="169"/>
      <c r="K5" s="169"/>
      <c r="L5" s="169"/>
      <c r="M5" s="169"/>
    </row>
    <row r="6" spans="1:13" ht="13.5" customHeight="1">
      <c r="A6" s="169" t="s">
        <v>173</v>
      </c>
      <c r="B6" s="169"/>
      <c r="C6" s="169"/>
      <c r="D6" s="169"/>
      <c r="E6" s="169"/>
      <c r="F6" s="169"/>
      <c r="G6" s="169"/>
      <c r="H6" s="169"/>
      <c r="I6" s="169"/>
      <c r="J6" s="169"/>
      <c r="K6" s="169"/>
      <c r="L6" s="169"/>
      <c r="M6" s="169"/>
    </row>
    <row r="7" spans="1:13" ht="6.75" customHeight="1">
      <c r="A7" s="170"/>
      <c r="B7" s="170"/>
      <c r="C7" s="170"/>
      <c r="D7" s="170"/>
      <c r="E7" s="170"/>
      <c r="F7" s="170"/>
      <c r="G7" s="170"/>
      <c r="H7" s="170"/>
      <c r="I7" s="170"/>
      <c r="J7" s="170"/>
      <c r="K7" s="170"/>
      <c r="L7" s="170"/>
      <c r="M7" s="170"/>
    </row>
    <row r="8" spans="1:13" ht="15">
      <c r="A8" s="162" t="s">
        <v>31</v>
      </c>
      <c r="B8" s="162"/>
      <c r="C8" s="162"/>
      <c r="D8" s="162"/>
      <c r="E8" s="162"/>
      <c r="F8" s="162"/>
      <c r="G8" s="162"/>
      <c r="H8" s="162"/>
      <c r="I8" s="162"/>
      <c r="J8" s="162"/>
      <c r="K8" s="162"/>
      <c r="L8" s="162"/>
      <c r="M8" s="162"/>
    </row>
    <row r="9" spans="1:13" ht="15">
      <c r="A9" s="162" t="s">
        <v>233</v>
      </c>
      <c r="B9" s="162"/>
      <c r="C9" s="162"/>
      <c r="D9" s="162"/>
      <c r="E9" s="162"/>
      <c r="F9" s="162"/>
      <c r="G9" s="162"/>
      <c r="H9" s="162"/>
      <c r="I9" s="162"/>
      <c r="J9" s="162"/>
      <c r="K9" s="162"/>
      <c r="L9" s="162"/>
      <c r="M9" s="162"/>
    </row>
    <row r="10" spans="1:13" ht="12.75">
      <c r="A10" s="167" t="s">
        <v>188</v>
      </c>
      <c r="B10" s="167"/>
      <c r="C10" s="167"/>
      <c r="D10" s="167"/>
      <c r="E10" s="167"/>
      <c r="F10" s="167"/>
      <c r="G10" s="167"/>
      <c r="H10" s="167"/>
      <c r="I10" s="167"/>
      <c r="J10" s="167"/>
      <c r="K10" s="167"/>
      <c r="L10" s="167"/>
      <c r="M10" s="167"/>
    </row>
    <row r="11" spans="1:12" ht="12.75">
      <c r="A11" s="28"/>
      <c r="B11" s="28"/>
      <c r="C11" s="28"/>
      <c r="D11" s="28"/>
      <c r="E11" s="28"/>
      <c r="F11" s="28"/>
      <c r="G11" s="28"/>
      <c r="J11" s="28"/>
      <c r="K11" s="28"/>
      <c r="L11" s="28"/>
    </row>
    <row r="12" spans="2:13" s="29" customFormat="1" ht="15">
      <c r="B12" s="163" t="s">
        <v>171</v>
      </c>
      <c r="C12" s="163"/>
      <c r="D12" s="163"/>
      <c r="E12" s="163"/>
      <c r="F12" s="163"/>
      <c r="G12" s="163"/>
      <c r="H12" s="163"/>
      <c r="I12" s="163"/>
      <c r="J12" s="163"/>
      <c r="K12" s="163"/>
      <c r="L12" s="163"/>
      <c r="M12" s="151"/>
    </row>
    <row r="13" spans="2:13" ht="13.5" customHeight="1">
      <c r="B13" s="164" t="s">
        <v>234</v>
      </c>
      <c r="C13" s="164"/>
      <c r="D13" s="164"/>
      <c r="E13" s="164"/>
      <c r="F13" s="164"/>
      <c r="G13" s="164"/>
      <c r="H13" s="164"/>
      <c r="I13" s="164"/>
      <c r="J13" s="164"/>
      <c r="K13" s="164"/>
      <c r="L13" s="164"/>
      <c r="M13" s="151"/>
    </row>
    <row r="14" spans="2:13" ht="13.5" customHeight="1">
      <c r="B14" s="30"/>
      <c r="C14" s="30"/>
      <c r="D14" s="30"/>
      <c r="E14" s="30"/>
      <c r="F14" s="30"/>
      <c r="G14" s="30"/>
      <c r="H14" s="30"/>
      <c r="I14" s="30"/>
      <c r="J14" s="30"/>
      <c r="K14" s="30"/>
      <c r="L14" s="30"/>
      <c r="M14" s="151"/>
    </row>
    <row r="15" ht="3.75" customHeight="1"/>
    <row r="16" spans="6:13" s="22" customFormat="1" ht="12.75" customHeight="1">
      <c r="F16" s="166" t="s">
        <v>235</v>
      </c>
      <c r="G16" s="166"/>
      <c r="H16" s="166"/>
      <c r="I16" s="32"/>
      <c r="J16" s="165" t="s">
        <v>236</v>
      </c>
      <c r="K16" s="165"/>
      <c r="L16" s="165"/>
      <c r="M16" s="152"/>
    </row>
    <row r="17" spans="6:13" s="22" customFormat="1" ht="3.75" customHeight="1">
      <c r="F17" s="33"/>
      <c r="G17" s="34"/>
      <c r="H17" s="35"/>
      <c r="I17" s="32"/>
      <c r="J17" s="33"/>
      <c r="K17" s="34"/>
      <c r="L17" s="34"/>
      <c r="M17" s="152"/>
    </row>
    <row r="18" spans="6:12" ht="12.75" customHeight="1">
      <c r="F18" s="36">
        <v>38168</v>
      </c>
      <c r="G18" s="37"/>
      <c r="H18" s="36">
        <v>37802</v>
      </c>
      <c r="I18" s="38"/>
      <c r="J18" s="36">
        <f>+F18</f>
        <v>38168</v>
      </c>
      <c r="K18" s="37"/>
      <c r="L18" s="36">
        <f>+H18</f>
        <v>37802</v>
      </c>
    </row>
    <row r="19" spans="6:12" ht="3.75" customHeight="1">
      <c r="F19" s="31"/>
      <c r="G19" s="37"/>
      <c r="H19" s="31"/>
      <c r="I19" s="38"/>
      <c r="J19" s="31"/>
      <c r="K19" s="37"/>
      <c r="L19" s="31"/>
    </row>
    <row r="20" spans="1:13" s="22" customFormat="1" ht="12" customHeight="1">
      <c r="A20" s="26"/>
      <c r="B20" s="26"/>
      <c r="C20" s="26"/>
      <c r="D20" s="26"/>
      <c r="E20" s="6"/>
      <c r="F20" s="6" t="s">
        <v>60</v>
      </c>
      <c r="G20" s="37"/>
      <c r="H20" s="6" t="s">
        <v>60</v>
      </c>
      <c r="I20" s="38"/>
      <c r="J20" s="6" t="s">
        <v>60</v>
      </c>
      <c r="K20" s="37"/>
      <c r="L20" s="6" t="s">
        <v>60</v>
      </c>
      <c r="M20" s="152"/>
    </row>
    <row r="21" spans="1:13" s="22" customFormat="1" ht="5.25" customHeight="1">
      <c r="A21" s="26"/>
      <c r="B21" s="26"/>
      <c r="C21" s="26"/>
      <c r="D21" s="26"/>
      <c r="E21" s="26"/>
      <c r="F21" s="26"/>
      <c r="G21" s="26"/>
      <c r="H21" s="28"/>
      <c r="I21" s="28"/>
      <c r="J21" s="26"/>
      <c r="K21" s="26"/>
      <c r="L21" s="26"/>
      <c r="M21" s="152"/>
    </row>
    <row r="22" spans="1:13" s="22" customFormat="1" ht="15.75" customHeight="1">
      <c r="A22" s="26"/>
      <c r="B22" s="26" t="s">
        <v>36</v>
      </c>
      <c r="D22" s="26"/>
      <c r="E22" s="26"/>
      <c r="F22" s="16">
        <v>351642</v>
      </c>
      <c r="G22" s="37"/>
      <c r="H22" s="16">
        <v>337662</v>
      </c>
      <c r="I22" s="39"/>
      <c r="J22" s="16">
        <v>696277</v>
      </c>
      <c r="K22" s="37"/>
      <c r="L22" s="16">
        <v>651378</v>
      </c>
      <c r="M22" s="152"/>
    </row>
    <row r="23" spans="1:13" s="22" customFormat="1" ht="4.5" customHeight="1">
      <c r="A23" s="26"/>
      <c r="B23" s="26"/>
      <c r="C23" s="26"/>
      <c r="D23" s="26"/>
      <c r="E23" s="26"/>
      <c r="F23" s="1"/>
      <c r="G23" s="26"/>
      <c r="H23" s="1"/>
      <c r="I23" s="28"/>
      <c r="J23" s="16">
        <v>0</v>
      </c>
      <c r="K23" s="26"/>
      <c r="L23" s="16">
        <v>0</v>
      </c>
      <c r="M23" s="152"/>
    </row>
    <row r="24" spans="1:13" s="22" customFormat="1" ht="12.75">
      <c r="A24" s="26"/>
      <c r="B24" s="26" t="s">
        <v>186</v>
      </c>
      <c r="D24" s="26"/>
      <c r="E24" s="26"/>
      <c r="F24" s="16">
        <v>-335846</v>
      </c>
      <c r="G24" s="37"/>
      <c r="H24" s="16">
        <v>-315963</v>
      </c>
      <c r="I24" s="39"/>
      <c r="J24" s="16">
        <v>-672546</v>
      </c>
      <c r="K24" s="37"/>
      <c r="L24" s="16">
        <v>-618896</v>
      </c>
      <c r="M24" s="152"/>
    </row>
    <row r="25" spans="1:13" s="22" customFormat="1" ht="4.5" customHeight="1">
      <c r="A25" s="26"/>
      <c r="B25" s="26"/>
      <c r="C25" s="26"/>
      <c r="D25" s="26"/>
      <c r="E25" s="26"/>
      <c r="F25" s="1"/>
      <c r="G25" s="26"/>
      <c r="H25" s="1"/>
      <c r="I25" s="28"/>
      <c r="J25" s="16">
        <v>0</v>
      </c>
      <c r="K25" s="26"/>
      <c r="L25" s="16">
        <v>0</v>
      </c>
      <c r="M25" s="152"/>
    </row>
    <row r="26" spans="1:13" s="22" customFormat="1" ht="12.75">
      <c r="A26" s="26"/>
      <c r="B26" s="26" t="s">
        <v>109</v>
      </c>
      <c r="D26" s="26"/>
      <c r="E26" s="26"/>
      <c r="F26" s="16">
        <v>14810</v>
      </c>
      <c r="G26" s="37"/>
      <c r="H26" s="16">
        <v>7953</v>
      </c>
      <c r="I26" s="39"/>
      <c r="J26" s="16">
        <v>27070</v>
      </c>
      <c r="K26" s="37"/>
      <c r="L26" s="16">
        <v>17689</v>
      </c>
      <c r="M26" s="152"/>
    </row>
    <row r="27" spans="1:13" s="22" customFormat="1" ht="4.5" customHeight="1">
      <c r="A27" s="26"/>
      <c r="B27" s="26"/>
      <c r="C27" s="26"/>
      <c r="D27" s="26"/>
      <c r="E27" s="26"/>
      <c r="F27" s="12"/>
      <c r="G27" s="26"/>
      <c r="H27" s="12"/>
      <c r="I27" s="28"/>
      <c r="J27" s="12"/>
      <c r="K27" s="26"/>
      <c r="L27" s="12"/>
      <c r="M27" s="152"/>
    </row>
    <row r="28" spans="1:13" s="22" customFormat="1" ht="4.5" customHeight="1">
      <c r="A28" s="26"/>
      <c r="B28" s="26"/>
      <c r="C28" s="26"/>
      <c r="D28" s="26"/>
      <c r="E28" s="26"/>
      <c r="F28" s="1"/>
      <c r="G28" s="26"/>
      <c r="H28" s="1"/>
      <c r="I28" s="28"/>
      <c r="J28" s="1"/>
      <c r="K28" s="26"/>
      <c r="L28" s="1"/>
      <c r="M28" s="152"/>
    </row>
    <row r="29" spans="1:13" s="22" customFormat="1" ht="12.75">
      <c r="A29" s="26"/>
      <c r="B29" s="26" t="s">
        <v>110</v>
      </c>
      <c r="D29" s="26"/>
      <c r="E29" s="26"/>
      <c r="F29" s="1">
        <f>SUM(F22:F26)</f>
        <v>30606</v>
      </c>
      <c r="G29" s="26"/>
      <c r="H29" s="1">
        <f>SUM(H22:H26)</f>
        <v>29652</v>
      </c>
      <c r="I29" s="28"/>
      <c r="J29" s="1">
        <f>SUM(J22:J26)</f>
        <v>50801</v>
      </c>
      <c r="K29" s="26"/>
      <c r="L29" s="1">
        <f>SUM(L22:L26)</f>
        <v>50171</v>
      </c>
      <c r="M29" s="152"/>
    </row>
    <row r="30" spans="1:13" s="22" customFormat="1" ht="4.5" customHeight="1">
      <c r="A30" s="26"/>
      <c r="B30" s="26"/>
      <c r="C30" s="26"/>
      <c r="D30" s="26"/>
      <c r="E30" s="26"/>
      <c r="F30" s="1"/>
      <c r="G30" s="26"/>
      <c r="H30" s="1"/>
      <c r="I30" s="28"/>
      <c r="J30" s="1"/>
      <c r="K30" s="26"/>
      <c r="L30" s="1"/>
      <c r="M30" s="152"/>
    </row>
    <row r="31" spans="1:13" s="22" customFormat="1" ht="12.75">
      <c r="A31" s="26"/>
      <c r="B31" s="26" t="s">
        <v>39</v>
      </c>
      <c r="D31" s="26"/>
      <c r="E31" s="38"/>
      <c r="F31" s="16">
        <v>30255</v>
      </c>
      <c r="G31" s="37"/>
      <c r="H31" s="16">
        <v>4461</v>
      </c>
      <c r="I31" s="16"/>
      <c r="J31" s="16">
        <v>46119</v>
      </c>
      <c r="K31" s="16" t="e">
        <v>#REF!</v>
      </c>
      <c r="L31" s="16">
        <v>1161</v>
      </c>
      <c r="M31" s="152"/>
    </row>
    <row r="32" spans="1:13" s="22" customFormat="1" ht="4.5" customHeight="1">
      <c r="A32" s="26"/>
      <c r="B32" s="26"/>
      <c r="C32" s="26"/>
      <c r="D32" s="26"/>
      <c r="E32" s="26"/>
      <c r="F32" s="1"/>
      <c r="G32" s="26"/>
      <c r="H32" s="1"/>
      <c r="I32" s="28"/>
      <c r="J32" s="1"/>
      <c r="K32" s="26"/>
      <c r="L32" s="1"/>
      <c r="M32" s="152"/>
    </row>
    <row r="33" spans="1:13" s="22" customFormat="1" ht="12.75">
      <c r="A33" s="26"/>
      <c r="B33" s="26" t="s">
        <v>37</v>
      </c>
      <c r="D33" s="26"/>
      <c r="E33" s="26"/>
      <c r="F33" s="1">
        <v>-65122</v>
      </c>
      <c r="G33" s="26"/>
      <c r="H33" s="1">
        <v>-65835</v>
      </c>
      <c r="I33" s="28"/>
      <c r="J33" s="1">
        <v>-122963</v>
      </c>
      <c r="K33" s="26"/>
      <c r="L33" s="1">
        <v>-116937</v>
      </c>
      <c r="M33" s="152"/>
    </row>
    <row r="34" spans="1:13" s="22" customFormat="1" ht="4.5" customHeight="1">
      <c r="A34" s="26"/>
      <c r="B34" s="26"/>
      <c r="C34" s="26"/>
      <c r="D34" s="26"/>
      <c r="E34" s="26"/>
      <c r="F34" s="1"/>
      <c r="G34" s="26"/>
      <c r="H34" s="1"/>
      <c r="I34" s="28"/>
      <c r="J34" s="1"/>
      <c r="K34" s="26"/>
      <c r="L34" s="1"/>
      <c r="M34" s="152"/>
    </row>
    <row r="35" spans="1:13" s="22" customFormat="1" ht="12.75">
      <c r="A35" s="26"/>
      <c r="B35" s="26" t="s">
        <v>191</v>
      </c>
      <c r="D35" s="26"/>
      <c r="E35" s="38"/>
      <c r="F35" s="16">
        <v>4346</v>
      </c>
      <c r="G35" s="37"/>
      <c r="H35" s="16">
        <v>3228</v>
      </c>
      <c r="I35" s="16"/>
      <c r="J35" s="16">
        <v>21254</v>
      </c>
      <c r="K35" s="16" t="e">
        <v>#REF!</v>
      </c>
      <c r="L35" s="16">
        <v>-2710</v>
      </c>
      <c r="M35" s="152"/>
    </row>
    <row r="36" spans="1:13" s="22" customFormat="1" ht="3.75" customHeight="1">
      <c r="A36" s="26"/>
      <c r="B36" s="26"/>
      <c r="D36" s="26"/>
      <c r="E36" s="26"/>
      <c r="F36" s="1"/>
      <c r="G36" s="26"/>
      <c r="H36" s="1"/>
      <c r="I36" s="28"/>
      <c r="J36" s="16">
        <v>0</v>
      </c>
      <c r="K36" s="26"/>
      <c r="L36" s="16">
        <v>0</v>
      </c>
      <c r="M36" s="152"/>
    </row>
    <row r="37" spans="1:13" s="22" customFormat="1" ht="12.75">
      <c r="A37" s="26"/>
      <c r="B37" s="26" t="s">
        <v>228</v>
      </c>
      <c r="C37" s="26"/>
      <c r="D37" s="26"/>
      <c r="E37" s="26"/>
      <c r="F37" s="16">
        <v>2425</v>
      </c>
      <c r="G37" s="26"/>
      <c r="H37" s="16">
        <v>-1091</v>
      </c>
      <c r="I37" s="28"/>
      <c r="J37" s="16">
        <v>1326</v>
      </c>
      <c r="K37" s="26"/>
      <c r="L37" s="16">
        <v>920</v>
      </c>
      <c r="M37" s="152"/>
    </row>
    <row r="38" spans="1:13" s="22" customFormat="1" ht="4.5" customHeight="1">
      <c r="A38" s="26"/>
      <c r="B38" s="26"/>
      <c r="C38" s="26"/>
      <c r="D38" s="26"/>
      <c r="E38" s="26"/>
      <c r="F38" s="12"/>
      <c r="G38" s="26"/>
      <c r="H38" s="12"/>
      <c r="I38" s="28"/>
      <c r="J38" s="12"/>
      <c r="K38" s="26"/>
      <c r="L38" s="12"/>
      <c r="M38" s="152"/>
    </row>
    <row r="39" spans="1:13" s="22" customFormat="1" ht="4.5" customHeight="1">
      <c r="A39" s="26"/>
      <c r="B39" s="26"/>
      <c r="C39" s="26"/>
      <c r="D39" s="26"/>
      <c r="E39" s="26"/>
      <c r="F39" s="1"/>
      <c r="G39" s="26"/>
      <c r="H39" s="1"/>
      <c r="I39" s="28"/>
      <c r="J39" s="1"/>
      <c r="K39" s="26"/>
      <c r="L39" s="1"/>
      <c r="M39" s="152"/>
    </row>
    <row r="40" spans="1:13" s="22" customFormat="1" ht="12.75">
      <c r="A40" s="26"/>
      <c r="B40" s="26" t="s">
        <v>275</v>
      </c>
      <c r="D40" s="26"/>
      <c r="E40" s="26"/>
      <c r="F40" s="1">
        <f>+F29+F31+F33+F35+F37</f>
        <v>2510</v>
      </c>
      <c r="G40" s="1"/>
      <c r="H40" s="1">
        <f>+H29+H31+H33+H35+H37</f>
        <v>-29585</v>
      </c>
      <c r="I40" s="1"/>
      <c r="J40" s="1">
        <f>+J29+J31+J33+J35+J37</f>
        <v>-3463</v>
      </c>
      <c r="K40" s="26"/>
      <c r="L40" s="1">
        <f>+L29+L31+L33+L35+L37</f>
        <v>-67395</v>
      </c>
      <c r="M40" s="152"/>
    </row>
    <row r="41" spans="1:13" s="22" customFormat="1" ht="4.5" customHeight="1">
      <c r="A41" s="26"/>
      <c r="B41" s="26"/>
      <c r="C41" s="26"/>
      <c r="D41" s="26"/>
      <c r="E41" s="26"/>
      <c r="F41" s="1"/>
      <c r="G41" s="26"/>
      <c r="H41" s="1"/>
      <c r="I41" s="28"/>
      <c r="J41" s="1"/>
      <c r="K41" s="26"/>
      <c r="L41" s="1"/>
      <c r="M41" s="152"/>
    </row>
    <row r="42" spans="1:13" s="22" customFormat="1" ht="12.75">
      <c r="A42" s="26"/>
      <c r="B42" s="26" t="s">
        <v>61</v>
      </c>
      <c r="D42" s="26"/>
      <c r="E42" s="26"/>
      <c r="F42" s="42">
        <v>1271</v>
      </c>
      <c r="G42" s="26"/>
      <c r="H42" s="43">
        <v>-425</v>
      </c>
      <c r="I42" s="28"/>
      <c r="J42" s="16">
        <v>14694</v>
      </c>
      <c r="K42" s="26"/>
      <c r="L42" s="16">
        <v>-11720</v>
      </c>
      <c r="M42" s="152"/>
    </row>
    <row r="43" spans="1:13" s="22" customFormat="1" ht="4.5" customHeight="1">
      <c r="A43" s="26"/>
      <c r="B43" s="26"/>
      <c r="C43" s="26"/>
      <c r="D43" s="26"/>
      <c r="E43" s="26"/>
      <c r="F43" s="12"/>
      <c r="G43" s="37"/>
      <c r="H43" s="12"/>
      <c r="I43" s="39"/>
      <c r="J43" s="12"/>
      <c r="K43" s="37"/>
      <c r="L43" s="12"/>
      <c r="M43" s="152"/>
    </row>
    <row r="44" spans="1:13" s="22" customFormat="1" ht="4.5" customHeight="1">
      <c r="A44" s="26"/>
      <c r="B44" s="26"/>
      <c r="C44" s="26"/>
      <c r="D44" s="26"/>
      <c r="E44" s="26"/>
      <c r="F44" s="1"/>
      <c r="G44" s="26"/>
      <c r="H44" s="1"/>
      <c r="I44" s="28"/>
      <c r="J44" s="1"/>
      <c r="K44" s="26"/>
      <c r="L44" s="1"/>
      <c r="M44" s="152"/>
    </row>
    <row r="45" spans="1:13" s="22" customFormat="1" ht="12.75">
      <c r="A45" s="26"/>
      <c r="B45" s="26" t="s">
        <v>269</v>
      </c>
      <c r="D45" s="26"/>
      <c r="E45" s="26"/>
      <c r="F45" s="1">
        <f>SUM(F40:F42)</f>
        <v>3781</v>
      </c>
      <c r="G45" s="26"/>
      <c r="H45" s="1">
        <f>SUM(H40:H42)</f>
        <v>-30010</v>
      </c>
      <c r="I45" s="28"/>
      <c r="J45" s="44">
        <f>SUM(J40:J42)</f>
        <v>11231</v>
      </c>
      <c r="K45" s="26"/>
      <c r="L45" s="1">
        <f>SUM(L40:L42)</f>
        <v>-79115</v>
      </c>
      <c r="M45" s="152"/>
    </row>
    <row r="46" spans="1:13" s="22" customFormat="1" ht="4.5" customHeight="1">
      <c r="A46" s="26"/>
      <c r="B46" s="26"/>
      <c r="C46" s="26"/>
      <c r="D46" s="26"/>
      <c r="E46" s="26"/>
      <c r="F46" s="1"/>
      <c r="G46" s="26"/>
      <c r="H46" s="1"/>
      <c r="I46" s="28"/>
      <c r="J46" s="1"/>
      <c r="K46" s="26"/>
      <c r="L46" s="1"/>
      <c r="M46" s="152"/>
    </row>
    <row r="47" spans="1:13" s="22" customFormat="1" ht="12.75">
      <c r="A47" s="26"/>
      <c r="B47" s="26" t="s">
        <v>148</v>
      </c>
      <c r="D47" s="26"/>
      <c r="E47" s="26"/>
      <c r="F47" s="16">
        <v>-3632</v>
      </c>
      <c r="G47" s="26"/>
      <c r="H47" s="16">
        <v>-4977</v>
      </c>
      <c r="I47" s="28"/>
      <c r="J47" s="16">
        <v>-9490</v>
      </c>
      <c r="K47" s="26"/>
      <c r="L47" s="16">
        <v>-10073</v>
      </c>
      <c r="M47" s="152"/>
    </row>
    <row r="48" spans="1:13" s="22" customFormat="1" ht="4.5" customHeight="1">
      <c r="A48" s="26"/>
      <c r="B48" s="26"/>
      <c r="C48" s="26"/>
      <c r="D48" s="26"/>
      <c r="E48" s="26"/>
      <c r="F48" s="12"/>
      <c r="G48" s="26"/>
      <c r="H48" s="12"/>
      <c r="I48" s="28"/>
      <c r="J48" s="12"/>
      <c r="K48" s="26"/>
      <c r="L48" s="12"/>
      <c r="M48" s="152"/>
    </row>
    <row r="49" spans="1:13" s="22" customFormat="1" ht="4.5" customHeight="1">
      <c r="A49" s="26"/>
      <c r="B49" s="26"/>
      <c r="C49" s="26"/>
      <c r="D49" s="26"/>
      <c r="E49" s="26"/>
      <c r="F49" s="1"/>
      <c r="G49" s="26"/>
      <c r="H49" s="1"/>
      <c r="I49" s="28"/>
      <c r="J49" s="1"/>
      <c r="K49" s="26"/>
      <c r="L49" s="1"/>
      <c r="M49" s="152"/>
    </row>
    <row r="50" spans="1:14" s="22" customFormat="1" ht="12.75">
      <c r="A50" s="26"/>
      <c r="B50" s="26" t="s">
        <v>278</v>
      </c>
      <c r="C50" s="26"/>
      <c r="D50" s="26"/>
      <c r="E50" s="26"/>
      <c r="F50" s="16">
        <f>SUM(F45:F47)</f>
        <v>149</v>
      </c>
      <c r="G50" s="26"/>
      <c r="H50" s="16">
        <f>SUM(H45:H47)</f>
        <v>-34987</v>
      </c>
      <c r="I50" s="28"/>
      <c r="J50" s="16">
        <f>SUM(J45:J47)</f>
        <v>1741</v>
      </c>
      <c r="K50" s="26"/>
      <c r="L50" s="16">
        <f>SUM(L45:L47)</f>
        <v>-89188</v>
      </c>
      <c r="M50" s="152"/>
      <c r="N50" s="40"/>
    </row>
    <row r="51" spans="1:13" s="22" customFormat="1" ht="4.5" customHeight="1" thickBot="1">
      <c r="A51" s="26"/>
      <c r="B51" s="26"/>
      <c r="C51" s="26"/>
      <c r="D51" s="26"/>
      <c r="E51" s="26"/>
      <c r="F51" s="18"/>
      <c r="G51" s="26"/>
      <c r="H51" s="45"/>
      <c r="I51" s="28"/>
      <c r="J51" s="18"/>
      <c r="K51" s="26"/>
      <c r="L51" s="45"/>
      <c r="M51" s="152"/>
    </row>
    <row r="52" spans="1:13" s="22" customFormat="1" ht="4.5" customHeight="1">
      <c r="A52" s="26"/>
      <c r="B52" s="26"/>
      <c r="C52" s="26"/>
      <c r="D52" s="26"/>
      <c r="E52" s="26"/>
      <c r="F52" s="1"/>
      <c r="G52" s="26"/>
      <c r="H52" s="28"/>
      <c r="I52" s="28"/>
      <c r="J52" s="1"/>
      <c r="K52" s="26"/>
      <c r="L52" s="28"/>
      <c r="M52" s="152"/>
    </row>
    <row r="53" spans="1:13" s="22" customFormat="1" ht="12.75" customHeight="1">
      <c r="A53" s="26"/>
      <c r="B53" s="26" t="s">
        <v>276</v>
      </c>
      <c r="D53" s="26"/>
      <c r="E53" s="26"/>
      <c r="F53" s="1"/>
      <c r="G53" s="26"/>
      <c r="H53" s="28"/>
      <c r="I53" s="28"/>
      <c r="J53" s="1"/>
      <c r="K53" s="26"/>
      <c r="L53" s="28"/>
      <c r="M53" s="152"/>
    </row>
    <row r="54" spans="1:13" s="22" customFormat="1" ht="7.5" customHeight="1">
      <c r="A54" s="26"/>
      <c r="B54" s="26"/>
      <c r="D54" s="26"/>
      <c r="E54" s="26"/>
      <c r="F54" s="1"/>
      <c r="G54" s="26"/>
      <c r="H54" s="28"/>
      <c r="I54" s="28"/>
      <c r="J54" s="1"/>
      <c r="K54" s="26"/>
      <c r="L54" s="28"/>
      <c r="M54" s="152"/>
    </row>
    <row r="55" spans="3:13" s="22" customFormat="1" ht="12.75" customHeight="1">
      <c r="C55" s="26" t="s">
        <v>150</v>
      </c>
      <c r="F55" s="46">
        <f>F50/1940532*100</f>
        <v>0.007678306773606413</v>
      </c>
      <c r="G55" s="26"/>
      <c r="H55" s="46">
        <f>H50/1940532*100</f>
        <v>-1.802959188511192</v>
      </c>
      <c r="I55" s="28"/>
      <c r="J55" s="46">
        <f>J50/1940532*100</f>
        <v>0.08971766505267627</v>
      </c>
      <c r="K55" s="26"/>
      <c r="L55" s="46">
        <f>L50/1940532*100</f>
        <v>-4.596059224996032</v>
      </c>
      <c r="M55" s="152"/>
    </row>
    <row r="56" spans="3:13" s="22" customFormat="1" ht="4.5" customHeight="1">
      <c r="C56" s="26"/>
      <c r="F56" s="1"/>
      <c r="G56" s="26"/>
      <c r="H56" s="28"/>
      <c r="I56" s="28"/>
      <c r="J56" s="1"/>
      <c r="K56" s="26"/>
      <c r="L56" s="28"/>
      <c r="M56" s="152"/>
    </row>
    <row r="57" spans="3:13" s="22" customFormat="1" ht="12.75" customHeight="1">
      <c r="C57" s="26" t="s">
        <v>149</v>
      </c>
      <c r="F57" s="47" t="s">
        <v>107</v>
      </c>
      <c r="G57" s="26"/>
      <c r="H57" s="47" t="s">
        <v>107</v>
      </c>
      <c r="I57" s="28"/>
      <c r="J57" s="47" t="s">
        <v>107</v>
      </c>
      <c r="K57" s="26"/>
      <c r="L57" s="47" t="s">
        <v>107</v>
      </c>
      <c r="M57" s="152"/>
    </row>
    <row r="58" spans="3:13" s="22" customFormat="1" ht="7.5" customHeight="1">
      <c r="C58" s="26"/>
      <c r="F58" s="49"/>
      <c r="H58" s="50"/>
      <c r="I58" s="50"/>
      <c r="J58" s="49"/>
      <c r="L58" s="50"/>
      <c r="M58" s="152"/>
    </row>
    <row r="59" spans="2:13" s="22" customFormat="1" ht="9" customHeight="1">
      <c r="B59" s="44"/>
      <c r="C59" s="26"/>
      <c r="F59" s="49"/>
      <c r="H59" s="50"/>
      <c r="I59" s="50"/>
      <c r="J59" s="49"/>
      <c r="L59" s="49"/>
      <c r="M59" s="152"/>
    </row>
    <row r="60" spans="2:13" s="22" customFormat="1" ht="9" customHeight="1">
      <c r="B60" s="44"/>
      <c r="C60" s="26"/>
      <c r="F60" s="49"/>
      <c r="H60" s="50"/>
      <c r="I60" s="50"/>
      <c r="J60" s="49"/>
      <c r="L60" s="49"/>
      <c r="M60" s="152"/>
    </row>
    <row r="61" spans="2:13" s="22" customFormat="1" ht="12.75" customHeight="1">
      <c r="B61" s="44" t="s">
        <v>181</v>
      </c>
      <c r="C61" s="26"/>
      <c r="F61" s="49"/>
      <c r="H61" s="50"/>
      <c r="I61" s="50"/>
      <c r="J61" s="49"/>
      <c r="L61" s="49"/>
      <c r="M61" s="152"/>
    </row>
    <row r="62" spans="2:13" s="22" customFormat="1" ht="12.75" customHeight="1">
      <c r="B62" s="44"/>
      <c r="C62" s="26"/>
      <c r="F62" s="49"/>
      <c r="H62" s="50"/>
      <c r="I62" s="50"/>
      <c r="J62" s="49"/>
      <c r="L62" s="49"/>
      <c r="M62" s="152"/>
    </row>
    <row r="63" spans="2:13" s="22" customFormat="1" ht="12.75" customHeight="1">
      <c r="B63" s="44"/>
      <c r="C63" s="26"/>
      <c r="F63" s="49"/>
      <c r="H63" s="50"/>
      <c r="I63" s="50"/>
      <c r="J63" s="49"/>
      <c r="L63" s="49"/>
      <c r="M63" s="152"/>
    </row>
    <row r="64" spans="2:13" s="22" customFormat="1" ht="12.75" customHeight="1">
      <c r="B64" s="44"/>
      <c r="C64" s="26"/>
      <c r="F64" s="49"/>
      <c r="H64" s="50"/>
      <c r="I64" s="50"/>
      <c r="J64" s="49"/>
      <c r="L64" s="49"/>
      <c r="M64" s="152"/>
    </row>
    <row r="65" spans="2:13" s="22" customFormat="1" ht="12.75" customHeight="1">
      <c r="B65" s="44"/>
      <c r="C65" s="26"/>
      <c r="F65" s="49"/>
      <c r="H65" s="50"/>
      <c r="I65" s="50"/>
      <c r="J65" s="49"/>
      <c r="L65" s="49"/>
      <c r="M65" s="152"/>
    </row>
    <row r="66" spans="2:13" s="22" customFormat="1" ht="12.75" customHeight="1">
      <c r="B66" s="44"/>
      <c r="C66" s="26"/>
      <c r="F66" s="49"/>
      <c r="H66" s="50"/>
      <c r="I66" s="50"/>
      <c r="J66" s="49"/>
      <c r="L66" s="49"/>
      <c r="M66" s="152"/>
    </row>
    <row r="67" spans="2:13" s="22" customFormat="1" ht="12.75" customHeight="1">
      <c r="B67" s="44"/>
      <c r="C67" s="26"/>
      <c r="F67" s="49"/>
      <c r="H67" s="50"/>
      <c r="I67" s="50"/>
      <c r="J67" s="49"/>
      <c r="L67" s="49"/>
      <c r="M67" s="152"/>
    </row>
    <row r="68" spans="2:13" s="22" customFormat="1" ht="12.75" customHeight="1">
      <c r="B68" s="44"/>
      <c r="C68" s="26"/>
      <c r="F68" s="49"/>
      <c r="H68" s="50"/>
      <c r="I68" s="50"/>
      <c r="J68" s="49"/>
      <c r="L68" s="49"/>
      <c r="M68" s="152"/>
    </row>
    <row r="69" spans="2:13" s="22" customFormat="1" ht="12.75" customHeight="1">
      <c r="B69" s="44"/>
      <c r="C69" s="26"/>
      <c r="F69" s="49"/>
      <c r="H69" s="50"/>
      <c r="I69" s="50"/>
      <c r="J69" s="49"/>
      <c r="L69" s="49"/>
      <c r="M69" s="152"/>
    </row>
    <row r="70" spans="2:13" s="22" customFormat="1" ht="12.75" customHeight="1">
      <c r="B70" s="44"/>
      <c r="C70" s="26"/>
      <c r="F70" s="49"/>
      <c r="H70" s="50"/>
      <c r="I70" s="50"/>
      <c r="J70" s="49"/>
      <c r="L70" s="49"/>
      <c r="M70" s="152"/>
    </row>
    <row r="71" spans="2:13" s="22" customFormat="1" ht="12.75" customHeight="1">
      <c r="B71" s="44"/>
      <c r="C71" s="26"/>
      <c r="F71" s="49"/>
      <c r="H71" s="50"/>
      <c r="I71" s="50"/>
      <c r="J71" s="49"/>
      <c r="L71" s="49"/>
      <c r="M71" s="152"/>
    </row>
    <row r="72" spans="2:13" s="22" customFormat="1" ht="12.75" customHeight="1">
      <c r="B72" s="44"/>
      <c r="C72" s="26"/>
      <c r="F72" s="49"/>
      <c r="H72" s="50"/>
      <c r="I72" s="50"/>
      <c r="J72" s="49"/>
      <c r="L72" s="49"/>
      <c r="M72" s="152"/>
    </row>
    <row r="73" spans="2:13" s="22" customFormat="1" ht="12.75" customHeight="1">
      <c r="B73" s="44"/>
      <c r="C73" s="26"/>
      <c r="F73" s="49"/>
      <c r="H73" s="50"/>
      <c r="I73" s="50"/>
      <c r="J73" s="49"/>
      <c r="L73" s="49"/>
      <c r="M73" s="152"/>
    </row>
    <row r="74" spans="2:13" s="22" customFormat="1" ht="9" customHeight="1">
      <c r="B74" s="44"/>
      <c r="C74" s="26"/>
      <c r="F74" s="49"/>
      <c r="H74" s="50"/>
      <c r="I74" s="50"/>
      <c r="J74" s="49"/>
      <c r="L74" s="49"/>
      <c r="M74" s="152"/>
    </row>
    <row r="75" spans="2:13" s="22" customFormat="1" ht="24.75" customHeight="1">
      <c r="B75" s="161" t="s">
        <v>2</v>
      </c>
      <c r="C75" s="161"/>
      <c r="D75" s="161"/>
      <c r="E75" s="161"/>
      <c r="F75" s="161"/>
      <c r="G75" s="161"/>
      <c r="H75" s="161"/>
      <c r="I75" s="161"/>
      <c r="J75" s="161"/>
      <c r="K75" s="161"/>
      <c r="L75" s="161"/>
      <c r="M75" s="152"/>
    </row>
    <row r="76" spans="6:13" s="22" customFormat="1" ht="11.25">
      <c r="F76" s="49"/>
      <c r="H76" s="50"/>
      <c r="I76" s="50"/>
      <c r="J76" s="49"/>
      <c r="M76" s="152"/>
    </row>
    <row r="77" spans="6:13" s="22" customFormat="1" ht="11.25">
      <c r="F77" s="49"/>
      <c r="H77" s="50"/>
      <c r="I77" s="50"/>
      <c r="J77" s="49"/>
      <c r="M77" s="152"/>
    </row>
    <row r="78" spans="6:13" s="22" customFormat="1" ht="11.25">
      <c r="F78" s="49"/>
      <c r="H78" s="50"/>
      <c r="I78" s="50"/>
      <c r="J78" s="49"/>
      <c r="M78" s="152"/>
    </row>
    <row r="79" spans="6:13" s="22" customFormat="1" ht="11.25">
      <c r="F79" s="49"/>
      <c r="H79" s="50"/>
      <c r="I79" s="50"/>
      <c r="J79" s="49"/>
      <c r="M79" s="152"/>
    </row>
    <row r="80" spans="8:13" s="22" customFormat="1" ht="11.25">
      <c r="H80" s="50"/>
      <c r="I80" s="50"/>
      <c r="M80" s="152"/>
    </row>
    <row r="81" spans="8:13" s="22" customFormat="1" ht="11.25">
      <c r="H81" s="50"/>
      <c r="I81" s="50"/>
      <c r="M81" s="152"/>
    </row>
    <row r="82" spans="8:13" s="22" customFormat="1" ht="11.25">
      <c r="H82" s="50"/>
      <c r="I82" s="50"/>
      <c r="M82" s="152"/>
    </row>
    <row r="83" spans="8:13" s="22" customFormat="1" ht="11.25">
      <c r="H83" s="50"/>
      <c r="I83" s="50"/>
      <c r="M83" s="152"/>
    </row>
    <row r="84" spans="8:13" s="22" customFormat="1" ht="11.25">
      <c r="H84" s="50"/>
      <c r="I84" s="50"/>
      <c r="M84" s="152"/>
    </row>
    <row r="85" spans="8:13" s="22" customFormat="1" ht="11.25">
      <c r="H85" s="50"/>
      <c r="I85" s="50"/>
      <c r="M85" s="152"/>
    </row>
    <row r="86" spans="8:13" s="22" customFormat="1" ht="11.25">
      <c r="H86" s="50"/>
      <c r="I86" s="50"/>
      <c r="M86" s="152"/>
    </row>
    <row r="87" spans="8:13" s="22" customFormat="1" ht="11.25">
      <c r="H87" s="50"/>
      <c r="I87" s="50"/>
      <c r="M87" s="152"/>
    </row>
    <row r="88" spans="8:13" s="22" customFormat="1" ht="11.25">
      <c r="H88" s="50"/>
      <c r="I88" s="50"/>
      <c r="M88" s="152"/>
    </row>
    <row r="89" spans="8:13" s="22" customFormat="1" ht="11.25">
      <c r="H89" s="50"/>
      <c r="I89" s="50"/>
      <c r="M89" s="152"/>
    </row>
    <row r="90" spans="8:13" s="22" customFormat="1" ht="11.25">
      <c r="H90" s="50"/>
      <c r="I90" s="50"/>
      <c r="M90" s="152"/>
    </row>
    <row r="91" spans="8:13" s="22" customFormat="1" ht="11.25">
      <c r="H91" s="50"/>
      <c r="I91" s="50"/>
      <c r="M91" s="152"/>
    </row>
    <row r="92" spans="8:13" s="22" customFormat="1" ht="11.25">
      <c r="H92" s="50"/>
      <c r="I92" s="50"/>
      <c r="M92" s="152"/>
    </row>
    <row r="93" spans="8:13" s="22" customFormat="1" ht="11.25">
      <c r="H93" s="50"/>
      <c r="I93" s="50"/>
      <c r="M93" s="152"/>
    </row>
    <row r="94" spans="8:13" s="22" customFormat="1" ht="11.25">
      <c r="H94" s="50"/>
      <c r="I94" s="50"/>
      <c r="M94" s="152"/>
    </row>
    <row r="95" spans="8:13" s="22" customFormat="1" ht="11.25">
      <c r="H95" s="50"/>
      <c r="I95" s="50"/>
      <c r="M95" s="152"/>
    </row>
    <row r="96" spans="8:13" s="22" customFormat="1" ht="11.25">
      <c r="H96" s="50"/>
      <c r="I96" s="50"/>
      <c r="M96" s="152"/>
    </row>
    <row r="97" spans="8:13" s="22" customFormat="1" ht="11.25">
      <c r="H97" s="50"/>
      <c r="I97" s="50"/>
      <c r="M97" s="152"/>
    </row>
    <row r="98" spans="8:13" s="22" customFormat="1" ht="11.25">
      <c r="H98" s="50"/>
      <c r="I98" s="50"/>
      <c r="M98" s="152"/>
    </row>
    <row r="99" spans="8:13" s="22" customFormat="1" ht="11.25">
      <c r="H99" s="50"/>
      <c r="I99" s="50"/>
      <c r="M99" s="152"/>
    </row>
    <row r="100" spans="8:13" s="22" customFormat="1" ht="11.25">
      <c r="H100" s="50"/>
      <c r="I100" s="50"/>
      <c r="M100" s="152"/>
    </row>
    <row r="101" spans="8:13" s="22" customFormat="1" ht="11.25">
      <c r="H101" s="50"/>
      <c r="I101" s="50"/>
      <c r="M101" s="152"/>
    </row>
    <row r="102" spans="8:13" s="22" customFormat="1" ht="11.25">
      <c r="H102" s="50"/>
      <c r="I102" s="50"/>
      <c r="M102" s="152"/>
    </row>
    <row r="103" spans="8:13" s="22" customFormat="1" ht="11.25">
      <c r="H103" s="50"/>
      <c r="I103" s="50"/>
      <c r="M103" s="152"/>
    </row>
    <row r="104" spans="8:13" s="22" customFormat="1" ht="11.25">
      <c r="H104" s="50"/>
      <c r="I104" s="50"/>
      <c r="M104" s="152"/>
    </row>
    <row r="105" spans="8:13" s="22" customFormat="1" ht="11.25">
      <c r="H105" s="50"/>
      <c r="I105" s="50"/>
      <c r="M105" s="152"/>
    </row>
    <row r="106" spans="8:13" s="22" customFormat="1" ht="11.25">
      <c r="H106" s="50"/>
      <c r="I106" s="50"/>
      <c r="M106" s="152"/>
    </row>
    <row r="107" spans="8:13" s="22" customFormat="1" ht="11.25">
      <c r="H107" s="50"/>
      <c r="I107" s="50"/>
      <c r="M107" s="152"/>
    </row>
    <row r="108" spans="8:13" s="22" customFormat="1" ht="11.25">
      <c r="H108" s="50"/>
      <c r="I108" s="50"/>
      <c r="M108" s="152"/>
    </row>
    <row r="109" spans="8:13" s="22" customFormat="1" ht="11.25">
      <c r="H109" s="50"/>
      <c r="I109" s="50"/>
      <c r="M109" s="152"/>
    </row>
    <row r="110" spans="8:13" s="22" customFormat="1" ht="11.25">
      <c r="H110" s="50"/>
      <c r="I110" s="50"/>
      <c r="M110" s="152"/>
    </row>
    <row r="111" spans="8:13" s="22" customFormat="1" ht="11.25">
      <c r="H111" s="50"/>
      <c r="I111" s="50"/>
      <c r="M111" s="152"/>
    </row>
    <row r="112" spans="8:13" s="22" customFormat="1" ht="11.25">
      <c r="H112" s="50"/>
      <c r="I112" s="50"/>
      <c r="M112" s="152"/>
    </row>
    <row r="113" spans="8:13" s="22" customFormat="1" ht="11.25">
      <c r="H113" s="50"/>
      <c r="I113" s="50"/>
      <c r="M113" s="152"/>
    </row>
    <row r="114" spans="8:13" s="22" customFormat="1" ht="11.25">
      <c r="H114" s="50"/>
      <c r="I114" s="50"/>
      <c r="M114" s="152"/>
    </row>
    <row r="115" spans="8:13" s="22" customFormat="1" ht="11.25">
      <c r="H115" s="50"/>
      <c r="I115" s="50"/>
      <c r="M115" s="152"/>
    </row>
    <row r="116" spans="8:13" s="22" customFormat="1" ht="11.25">
      <c r="H116" s="50"/>
      <c r="I116" s="50"/>
      <c r="M116" s="152"/>
    </row>
    <row r="117" spans="8:13" s="22" customFormat="1" ht="11.25">
      <c r="H117" s="50"/>
      <c r="I117" s="50"/>
      <c r="M117" s="152"/>
    </row>
    <row r="118" spans="8:13" s="22" customFormat="1" ht="11.25">
      <c r="H118" s="50"/>
      <c r="I118" s="50"/>
      <c r="M118" s="152"/>
    </row>
    <row r="119" spans="8:13" s="22" customFormat="1" ht="11.25">
      <c r="H119" s="50"/>
      <c r="I119" s="50"/>
      <c r="M119" s="152"/>
    </row>
    <row r="120" spans="8:13" s="22" customFormat="1" ht="11.25">
      <c r="H120" s="50"/>
      <c r="I120" s="50"/>
      <c r="M120" s="152"/>
    </row>
    <row r="121" spans="8:13" s="22" customFormat="1" ht="11.25">
      <c r="H121" s="50"/>
      <c r="I121" s="50"/>
      <c r="M121" s="152"/>
    </row>
    <row r="122" spans="8:13" s="22" customFormat="1" ht="11.25">
      <c r="H122" s="50"/>
      <c r="I122" s="50"/>
      <c r="M122" s="152"/>
    </row>
    <row r="123" spans="8:13" s="22" customFormat="1" ht="11.25">
      <c r="H123" s="50"/>
      <c r="I123" s="50"/>
      <c r="M123" s="152"/>
    </row>
    <row r="124" spans="8:13" s="22" customFormat="1" ht="11.25">
      <c r="H124" s="50"/>
      <c r="I124" s="50"/>
      <c r="M124" s="152"/>
    </row>
    <row r="125" spans="8:13" s="22" customFormat="1" ht="11.25">
      <c r="H125" s="50"/>
      <c r="I125" s="50"/>
      <c r="M125" s="152"/>
    </row>
    <row r="126" spans="8:13" s="22" customFormat="1" ht="11.25">
      <c r="H126" s="50"/>
      <c r="I126" s="50"/>
      <c r="M126" s="152"/>
    </row>
    <row r="127" spans="8:13" s="22" customFormat="1" ht="11.25">
      <c r="H127" s="50"/>
      <c r="I127" s="50"/>
      <c r="M127" s="152"/>
    </row>
    <row r="128" spans="8:13" s="22" customFormat="1" ht="11.25">
      <c r="H128" s="50"/>
      <c r="I128" s="50"/>
      <c r="M128" s="152"/>
    </row>
    <row r="129" spans="8:13" s="22" customFormat="1" ht="11.25">
      <c r="H129" s="50"/>
      <c r="I129" s="50"/>
      <c r="M129" s="152"/>
    </row>
    <row r="130" spans="8:13" s="22" customFormat="1" ht="11.25">
      <c r="H130" s="50"/>
      <c r="I130" s="50"/>
      <c r="M130" s="152"/>
    </row>
    <row r="131" spans="8:13" s="22" customFormat="1" ht="11.25">
      <c r="H131" s="50"/>
      <c r="I131" s="50"/>
      <c r="M131" s="152"/>
    </row>
    <row r="132" spans="8:13" s="22" customFormat="1" ht="11.25">
      <c r="H132" s="50"/>
      <c r="I132" s="50"/>
      <c r="M132" s="152"/>
    </row>
    <row r="133" spans="8:13" s="22" customFormat="1" ht="11.25">
      <c r="H133" s="50"/>
      <c r="I133" s="50"/>
      <c r="M133" s="152"/>
    </row>
    <row r="134" spans="8:13" s="22" customFormat="1" ht="11.25">
      <c r="H134" s="50"/>
      <c r="I134" s="50"/>
      <c r="M134" s="152"/>
    </row>
    <row r="135" spans="8:13" s="22" customFormat="1" ht="11.25">
      <c r="H135" s="50"/>
      <c r="I135" s="50"/>
      <c r="M135" s="152"/>
    </row>
    <row r="136" spans="8:13" s="22" customFormat="1" ht="11.25">
      <c r="H136" s="50"/>
      <c r="I136" s="50"/>
      <c r="M136" s="152"/>
    </row>
    <row r="137" spans="8:13" s="22" customFormat="1" ht="11.25">
      <c r="H137" s="50"/>
      <c r="I137" s="50"/>
      <c r="M137" s="152"/>
    </row>
    <row r="138" spans="8:13" s="22" customFormat="1" ht="11.25">
      <c r="H138" s="50"/>
      <c r="I138" s="50"/>
      <c r="M138" s="152"/>
    </row>
    <row r="139" spans="8:13" s="22" customFormat="1" ht="11.25">
      <c r="H139" s="50"/>
      <c r="I139" s="50"/>
      <c r="M139" s="152"/>
    </row>
    <row r="140" spans="8:13" s="22" customFormat="1" ht="11.25">
      <c r="H140" s="50"/>
      <c r="I140" s="50"/>
      <c r="M140" s="152"/>
    </row>
    <row r="141" spans="8:13" s="22" customFormat="1" ht="11.25">
      <c r="H141" s="50"/>
      <c r="I141" s="50"/>
      <c r="M141" s="152"/>
    </row>
    <row r="142" spans="8:13" s="22" customFormat="1" ht="11.25">
      <c r="H142" s="50"/>
      <c r="I142" s="50"/>
      <c r="M142" s="152"/>
    </row>
    <row r="143" spans="8:13" s="22" customFormat="1" ht="11.25">
      <c r="H143" s="50"/>
      <c r="I143" s="50"/>
      <c r="M143" s="152"/>
    </row>
    <row r="144" spans="8:13" s="22" customFormat="1" ht="11.25">
      <c r="H144" s="50"/>
      <c r="I144" s="50"/>
      <c r="M144" s="152"/>
    </row>
    <row r="145" spans="8:13" s="22" customFormat="1" ht="11.25">
      <c r="H145" s="50"/>
      <c r="I145" s="50"/>
      <c r="M145" s="152"/>
    </row>
    <row r="146" spans="8:13" s="22" customFormat="1" ht="11.25">
      <c r="H146" s="50"/>
      <c r="I146" s="50"/>
      <c r="M146" s="152"/>
    </row>
    <row r="147" spans="8:13" s="22" customFormat="1" ht="11.25">
      <c r="H147" s="50"/>
      <c r="I147" s="50"/>
      <c r="M147" s="152"/>
    </row>
    <row r="148" spans="8:13" s="22" customFormat="1" ht="11.25">
      <c r="H148" s="50"/>
      <c r="I148" s="50"/>
      <c r="M148" s="152"/>
    </row>
    <row r="149" spans="8:13" s="22" customFormat="1" ht="11.25">
      <c r="H149" s="50"/>
      <c r="I149" s="50"/>
      <c r="M149" s="152"/>
    </row>
    <row r="150" spans="8:13" s="22" customFormat="1" ht="11.25">
      <c r="H150" s="50"/>
      <c r="I150" s="50"/>
      <c r="M150" s="152"/>
    </row>
    <row r="151" spans="8:13" s="22" customFormat="1" ht="11.25">
      <c r="H151" s="50"/>
      <c r="I151" s="50"/>
      <c r="M151" s="152"/>
    </row>
    <row r="152" spans="8:13" s="22" customFormat="1" ht="11.25">
      <c r="H152" s="50"/>
      <c r="I152" s="50"/>
      <c r="M152" s="152"/>
    </row>
    <row r="153" spans="8:13" s="22" customFormat="1" ht="11.25">
      <c r="H153" s="50"/>
      <c r="I153" s="50"/>
      <c r="M153" s="152"/>
    </row>
    <row r="154" spans="8:13" s="22" customFormat="1" ht="11.25">
      <c r="H154" s="50"/>
      <c r="I154" s="50"/>
      <c r="M154" s="152"/>
    </row>
  </sheetData>
  <mergeCells count="12">
    <mergeCell ref="A4:M4"/>
    <mergeCell ref="A5:M5"/>
    <mergeCell ref="A6:M6"/>
    <mergeCell ref="A7:M7"/>
    <mergeCell ref="B75:L75"/>
    <mergeCell ref="A8:M8"/>
    <mergeCell ref="B12:L12"/>
    <mergeCell ref="B13:L13"/>
    <mergeCell ref="A9:M9"/>
    <mergeCell ref="J16:L16"/>
    <mergeCell ref="F16:H16"/>
    <mergeCell ref="A10:M10"/>
  </mergeCells>
  <printOptions horizontalCentered="1"/>
  <pageMargins left="0.5905511811023623" right="0.5905511811023623" top="0.5905511811023623" bottom="0.5905511811023623" header="0.1968503937007874" footer="0.1968503937007874"/>
  <pageSetup fitToHeight="1" fitToWidth="1" horizontalDpi="600" verticalDpi="600" orientation="portrait" paperSize="9" scale="92"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M547"/>
  <sheetViews>
    <sheetView showGridLines="0" workbookViewId="0" topLeftCell="A1">
      <selection activeCell="A1" sqref="A1"/>
    </sheetView>
  </sheetViews>
  <sheetFormatPr defaultColWidth="9.140625" defaultRowHeight="12.75"/>
  <cols>
    <col min="1" max="1" width="2.710937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3"/>
      <c r="C1" s="53"/>
      <c r="D1" s="53"/>
      <c r="E1" s="53"/>
      <c r="F1" s="53"/>
      <c r="G1" s="53"/>
    </row>
    <row r="2" spans="2:7" ht="11.25" customHeight="1">
      <c r="B2" s="53"/>
      <c r="C2" s="53"/>
      <c r="D2" s="53"/>
      <c r="E2" s="53"/>
      <c r="F2" s="53"/>
      <c r="G2" s="53"/>
    </row>
    <row r="3" spans="2:7" ht="11.25" customHeight="1">
      <c r="B3" s="53"/>
      <c r="C3" s="53"/>
      <c r="D3" s="53"/>
      <c r="E3" s="53"/>
      <c r="F3" s="53"/>
      <c r="G3" s="53"/>
    </row>
    <row r="4" spans="2:7" ht="11.25" customHeight="1">
      <c r="B4" s="53"/>
      <c r="C4" s="53"/>
      <c r="D4" s="53"/>
      <c r="E4" s="53"/>
      <c r="F4" s="53"/>
      <c r="G4" s="53"/>
    </row>
    <row r="5" spans="2:7" ht="7.5" customHeight="1">
      <c r="B5" s="53"/>
      <c r="C5" s="53"/>
      <c r="D5" s="53"/>
      <c r="E5" s="53"/>
      <c r="F5" s="53"/>
      <c r="G5" s="53"/>
    </row>
    <row r="6" spans="2:8" ht="15.75">
      <c r="B6" s="171" t="s">
        <v>151</v>
      </c>
      <c r="C6" s="171"/>
      <c r="D6" s="171"/>
      <c r="E6" s="171"/>
      <c r="F6" s="171"/>
      <c r="G6" s="171"/>
      <c r="H6" s="27"/>
    </row>
    <row r="7" spans="2:8" s="20" customFormat="1" ht="12.75">
      <c r="B7" s="172">
        <v>38168</v>
      </c>
      <c r="C7" s="172"/>
      <c r="D7" s="172"/>
      <c r="E7" s="172"/>
      <c r="F7" s="172"/>
      <c r="G7" s="172"/>
      <c r="H7" s="54"/>
    </row>
    <row r="8" ht="12.75">
      <c r="F8" s="1"/>
    </row>
    <row r="9" spans="4:7" ht="12.75">
      <c r="D9" s="36">
        <f>+B7</f>
        <v>38168</v>
      </c>
      <c r="F9" s="36">
        <v>37986</v>
      </c>
      <c r="G9" s="36"/>
    </row>
    <row r="10" spans="4:7" ht="3.75" customHeight="1">
      <c r="D10" s="36"/>
      <c r="G10" s="26"/>
    </row>
    <row r="11" spans="4:7" ht="12.75">
      <c r="D11" s="36"/>
      <c r="F11" s="6" t="s">
        <v>19</v>
      </c>
      <c r="G11" s="6"/>
    </row>
    <row r="12" spans="4:7" ht="3.75" customHeight="1">
      <c r="D12" s="55"/>
      <c r="F12" s="55"/>
      <c r="G12" s="55"/>
    </row>
    <row r="13" spans="4:7" ht="12.75">
      <c r="D13" s="6" t="s">
        <v>60</v>
      </c>
      <c r="F13" s="6" t="s">
        <v>60</v>
      </c>
      <c r="G13" s="6"/>
    </row>
    <row r="14" spans="4:7" ht="3.75" customHeight="1">
      <c r="D14" s="55"/>
      <c r="F14" s="6"/>
      <c r="G14" s="6"/>
    </row>
    <row r="15" ht="3.75" customHeight="1">
      <c r="F15" s="1"/>
    </row>
    <row r="16" spans="2:9" ht="12.75">
      <c r="B16" s="26" t="s">
        <v>40</v>
      </c>
      <c r="D16" s="1">
        <v>2852570</v>
      </c>
      <c r="F16" s="1">
        <v>2981989</v>
      </c>
      <c r="H16" s="56"/>
      <c r="I16" s="56"/>
    </row>
    <row r="17" spans="4:6" ht="3.75" customHeight="1">
      <c r="D17" s="1"/>
      <c r="F17" s="1"/>
    </row>
    <row r="18" spans="2:9" ht="12.75">
      <c r="B18" s="26" t="s">
        <v>41</v>
      </c>
      <c r="D18" s="1">
        <v>0</v>
      </c>
      <c r="F18" s="1">
        <v>141000</v>
      </c>
      <c r="I18" s="56"/>
    </row>
    <row r="19" spans="4:6" ht="3.75" customHeight="1">
      <c r="D19" s="1"/>
      <c r="F19" s="1"/>
    </row>
    <row r="20" spans="2:9" ht="12.75">
      <c r="B20" s="26" t="s">
        <v>154</v>
      </c>
      <c r="D20" s="1">
        <v>714954</v>
      </c>
      <c r="F20" s="1">
        <v>708848</v>
      </c>
      <c r="I20" s="56"/>
    </row>
    <row r="21" spans="4:6" ht="3.75" customHeight="1">
      <c r="D21" s="1"/>
      <c r="F21" s="1"/>
    </row>
    <row r="22" spans="2:8" ht="12.75">
      <c r="B22" s="26" t="s">
        <v>227</v>
      </c>
      <c r="D22" s="1">
        <v>0</v>
      </c>
      <c r="F22" s="1">
        <v>18376</v>
      </c>
      <c r="H22" s="56"/>
    </row>
    <row r="23" spans="4:6" ht="3.75" customHeight="1">
      <c r="D23" s="1"/>
      <c r="F23" s="1"/>
    </row>
    <row r="24" spans="2:8" ht="12.75">
      <c r="B24" s="26" t="s">
        <v>139</v>
      </c>
      <c r="D24" s="1">
        <v>447867</v>
      </c>
      <c r="F24" s="1">
        <v>454353</v>
      </c>
      <c r="H24" s="56"/>
    </row>
    <row r="25" spans="4:6" ht="3.75" customHeight="1">
      <c r="D25" s="1"/>
      <c r="F25" s="1"/>
    </row>
    <row r="26" spans="2:6" ht="12.75">
      <c r="B26" s="26" t="s">
        <v>42</v>
      </c>
      <c r="D26" s="1">
        <v>36148</v>
      </c>
      <c r="F26" s="1">
        <v>55116</v>
      </c>
    </row>
    <row r="27" spans="4:6" ht="3.75" customHeight="1">
      <c r="D27" s="1"/>
      <c r="F27" s="1"/>
    </row>
    <row r="28" spans="2:8" ht="12.75">
      <c r="B28" s="26" t="s">
        <v>152</v>
      </c>
      <c r="D28" s="1">
        <v>144037</v>
      </c>
      <c r="F28" s="1">
        <v>144037</v>
      </c>
      <c r="H28" s="56"/>
    </row>
    <row r="29" spans="4:6" ht="3.75" customHeight="1">
      <c r="D29" s="1"/>
      <c r="F29" s="1"/>
    </row>
    <row r="30" spans="2:6" ht="12.75">
      <c r="B30" s="26" t="s">
        <v>43</v>
      </c>
      <c r="D30" s="1">
        <v>460253</v>
      </c>
      <c r="F30" s="1">
        <v>460253</v>
      </c>
    </row>
    <row r="31" spans="4:6" ht="3.75" customHeight="1">
      <c r="D31" s="1"/>
      <c r="F31" s="1"/>
    </row>
    <row r="32" spans="2:6" ht="12.75">
      <c r="B32" s="26" t="s">
        <v>16</v>
      </c>
      <c r="D32" s="1">
        <v>16693</v>
      </c>
      <c r="F32" s="1">
        <v>15456</v>
      </c>
    </row>
    <row r="33" spans="4:6" ht="3.75" customHeight="1">
      <c r="D33" s="1"/>
      <c r="F33" s="1"/>
    </row>
    <row r="34" spans="2:10" ht="12.75">
      <c r="B34" s="26" t="s">
        <v>44</v>
      </c>
      <c r="D34" s="1"/>
      <c r="F34" s="1"/>
      <c r="G34" s="16"/>
      <c r="J34" s="56"/>
    </row>
    <row r="35" spans="4:7" ht="3.75" customHeight="1">
      <c r="D35" s="57"/>
      <c r="F35" s="57"/>
      <c r="G35" s="15"/>
    </row>
    <row r="36" spans="2:9" ht="12.75">
      <c r="B36" s="26" t="s">
        <v>45</v>
      </c>
      <c r="D36" s="58">
        <v>99134</v>
      </c>
      <c r="F36" s="58">
        <v>105066</v>
      </c>
      <c r="G36" s="15"/>
      <c r="I36" s="56"/>
    </row>
    <row r="37" spans="2:7" ht="12.75">
      <c r="B37" s="26" t="s">
        <v>46</v>
      </c>
      <c r="D37" s="58">
        <v>79968</v>
      </c>
      <c r="F37" s="58">
        <v>68633</v>
      </c>
      <c r="G37" s="15"/>
    </row>
    <row r="38" spans="2:7" ht="12.75">
      <c r="B38" s="26" t="s">
        <v>136</v>
      </c>
      <c r="D38" s="58">
        <v>838216</v>
      </c>
      <c r="F38" s="58">
        <v>655166</v>
      </c>
      <c r="G38" s="15"/>
    </row>
    <row r="39" spans="2:7" ht="12.75">
      <c r="B39" s="26" t="s">
        <v>196</v>
      </c>
      <c r="D39" s="58">
        <v>186223</v>
      </c>
      <c r="F39" s="58">
        <v>187354</v>
      </c>
      <c r="G39" s="15"/>
    </row>
    <row r="40" spans="2:7" ht="12.75">
      <c r="B40" s="26" t="s">
        <v>137</v>
      </c>
      <c r="D40" s="58">
        <v>25345</v>
      </c>
      <c r="F40" s="58">
        <v>28040</v>
      </c>
      <c r="G40" s="15"/>
    </row>
    <row r="41" spans="2:7" ht="12.75">
      <c r="B41" s="26" t="s">
        <v>47</v>
      </c>
      <c r="D41" s="58">
        <v>35597</v>
      </c>
      <c r="F41" s="58">
        <v>34167</v>
      </c>
      <c r="G41" s="15"/>
    </row>
    <row r="42" spans="2:7" ht="12.75">
      <c r="B42" s="26" t="s">
        <v>48</v>
      </c>
      <c r="D42" s="58">
        <v>31453</v>
      </c>
      <c r="F42" s="58">
        <v>23704</v>
      </c>
      <c r="G42" s="15"/>
    </row>
    <row r="43" spans="2:7" ht="12.75">
      <c r="B43" s="26" t="s">
        <v>49</v>
      </c>
      <c r="D43" s="58">
        <v>1017182</v>
      </c>
      <c r="F43" s="58">
        <v>910578</v>
      </c>
      <c r="G43" s="15"/>
    </row>
    <row r="44" spans="4:7" ht="3.75" customHeight="1">
      <c r="D44" s="59"/>
      <c r="F44" s="59"/>
      <c r="G44" s="15"/>
    </row>
    <row r="45" spans="4:7" ht="3.75" customHeight="1">
      <c r="D45" s="58"/>
      <c r="F45" s="58"/>
      <c r="G45" s="15"/>
    </row>
    <row r="46" spans="2:8" ht="12.75">
      <c r="B46" s="56"/>
      <c r="D46" s="59">
        <f>SUM(D36:D44)</f>
        <v>2313118</v>
      </c>
      <c r="F46" s="59">
        <f>SUM(F36:F43)</f>
        <v>2012708</v>
      </c>
      <c r="G46" s="15"/>
      <c r="H46" s="56"/>
    </row>
    <row r="47" spans="2:8" ht="12.75">
      <c r="B47" s="26" t="s">
        <v>50</v>
      </c>
      <c r="D47" s="57"/>
      <c r="F47" s="57"/>
      <c r="G47" s="15"/>
      <c r="H47" s="56"/>
    </row>
    <row r="48" spans="4:7" ht="3.75" customHeight="1">
      <c r="D48" s="58"/>
      <c r="F48" s="58"/>
      <c r="G48" s="15"/>
    </row>
    <row r="49" spans="2:9" ht="12.75">
      <c r="B49" s="26" t="s">
        <v>138</v>
      </c>
      <c r="D49" s="58">
        <v>481610</v>
      </c>
      <c r="F49" s="58">
        <v>420954</v>
      </c>
      <c r="G49" s="15"/>
      <c r="I49" s="56"/>
    </row>
    <row r="50" spans="2:9" ht="12.75">
      <c r="B50" s="26" t="s">
        <v>22</v>
      </c>
      <c r="D50" s="58">
        <v>42798</v>
      </c>
      <c r="F50" s="58">
        <v>46947</v>
      </c>
      <c r="G50" s="15"/>
      <c r="I50" s="56"/>
    </row>
    <row r="51" spans="2:9" ht="12.75">
      <c r="B51" s="26" t="s">
        <v>17</v>
      </c>
      <c r="D51" s="58">
        <v>1000</v>
      </c>
      <c r="F51" s="58">
        <v>1000</v>
      </c>
      <c r="G51" s="15"/>
      <c r="I51" s="56"/>
    </row>
    <row r="52" spans="2:7" ht="12.75">
      <c r="B52" s="26" t="s">
        <v>51</v>
      </c>
      <c r="D52" s="58">
        <v>1215625</v>
      </c>
      <c r="F52" s="58">
        <v>1266598</v>
      </c>
      <c r="G52" s="15"/>
    </row>
    <row r="53" spans="2:7" ht="12.75">
      <c r="B53" s="26" t="s">
        <v>52</v>
      </c>
      <c r="D53" s="58">
        <v>20240</v>
      </c>
      <c r="F53" s="58">
        <v>24183</v>
      </c>
      <c r="G53" s="15"/>
    </row>
    <row r="54" spans="4:7" ht="3.75" customHeight="1">
      <c r="D54" s="59"/>
      <c r="F54" s="59"/>
      <c r="G54" s="15"/>
    </row>
    <row r="55" spans="4:7" ht="3.75" customHeight="1">
      <c r="D55" s="57"/>
      <c r="F55" s="57"/>
      <c r="G55" s="15"/>
    </row>
    <row r="56" spans="4:7" ht="12.75">
      <c r="D56" s="59">
        <f>SUM(D48:D53)</f>
        <v>1761273</v>
      </c>
      <c r="F56" s="59">
        <f>SUM(F48:F53)</f>
        <v>1759682</v>
      </c>
      <c r="G56" s="15"/>
    </row>
    <row r="57" spans="4:7" ht="3.75" customHeight="1">
      <c r="D57" s="1"/>
      <c r="F57" s="1"/>
      <c r="G57" s="16"/>
    </row>
    <row r="58" spans="2:8" ht="12.75">
      <c r="B58" s="26" t="s">
        <v>53</v>
      </c>
      <c r="D58" s="12">
        <f>D46-D56</f>
        <v>551845</v>
      </c>
      <c r="F58" s="12">
        <f>F46-F56</f>
        <v>253026</v>
      </c>
      <c r="G58" s="16"/>
      <c r="H58" s="56"/>
    </row>
    <row r="59" spans="4:7" ht="3.75" customHeight="1">
      <c r="D59" s="1"/>
      <c r="F59" s="1"/>
      <c r="G59" s="16"/>
    </row>
    <row r="60" spans="4:8" ht="13.5" thickBot="1">
      <c r="D60" s="18">
        <f>D58+D16+D20+D24+D18+D26+D30+D28+D22+D32</f>
        <v>5224367</v>
      </c>
      <c r="F60" s="18">
        <f>F58+F16+F20+F24+F18+F26+F30+F28+F22+F32</f>
        <v>5232454</v>
      </c>
      <c r="G60" s="16"/>
      <c r="H60" s="56"/>
    </row>
    <row r="61" spans="4:7" ht="3.75" customHeight="1">
      <c r="D61" s="1"/>
      <c r="F61" s="1"/>
      <c r="G61" s="16"/>
    </row>
    <row r="62" spans="4:7" ht="7.5" customHeight="1">
      <c r="D62" s="1"/>
      <c r="F62" s="1"/>
      <c r="G62" s="16"/>
    </row>
    <row r="63" spans="2:6" ht="12.75">
      <c r="B63" s="26" t="s">
        <v>54</v>
      </c>
      <c r="D63" s="1">
        <v>1940532</v>
      </c>
      <c r="F63" s="1">
        <v>1940532</v>
      </c>
    </row>
    <row r="64" spans="4:6" ht="3.75" customHeight="1">
      <c r="D64" s="1"/>
      <c r="F64" s="1"/>
    </row>
    <row r="65" spans="2:7" ht="12.75">
      <c r="B65" s="26" t="s">
        <v>55</v>
      </c>
      <c r="D65" s="1">
        <v>-907338</v>
      </c>
      <c r="F65" s="1">
        <v>-892714</v>
      </c>
      <c r="G65" s="16"/>
    </row>
    <row r="66" spans="4:7" ht="3.75" customHeight="1">
      <c r="D66" s="16"/>
      <c r="F66" s="16"/>
      <c r="G66" s="16"/>
    </row>
    <row r="67" spans="4:7" ht="3.75" customHeight="1">
      <c r="D67" s="9"/>
      <c r="F67" s="9"/>
      <c r="G67" s="16"/>
    </row>
    <row r="68" spans="2:8" ht="12.75">
      <c r="B68" s="26" t="s">
        <v>56</v>
      </c>
      <c r="D68" s="16">
        <f>SUM(D63:D65)</f>
        <v>1033194</v>
      </c>
      <c r="F68" s="16">
        <f>SUM(F63:F66)</f>
        <v>1047818</v>
      </c>
      <c r="G68" s="16"/>
      <c r="H68" s="56"/>
    </row>
    <row r="69" spans="4:7" ht="3.75" customHeight="1">
      <c r="D69" s="16"/>
      <c r="F69" s="16"/>
      <c r="G69" s="16"/>
    </row>
    <row r="70" spans="2:7" ht="12.75">
      <c r="B70" s="26" t="s">
        <v>57</v>
      </c>
      <c r="D70" s="1">
        <v>1589521</v>
      </c>
      <c r="F70" s="1">
        <v>1593042</v>
      </c>
      <c r="G70" s="16"/>
    </row>
    <row r="71" spans="4:7" ht="3.75" customHeight="1">
      <c r="D71" s="1"/>
      <c r="F71" s="1"/>
      <c r="G71" s="16"/>
    </row>
    <row r="72" spans="2:7" ht="12.75">
      <c r="B72" s="26" t="s">
        <v>153</v>
      </c>
      <c r="D72" s="1">
        <v>28194</v>
      </c>
      <c r="F72" s="1">
        <v>25659</v>
      </c>
      <c r="G72" s="16"/>
    </row>
    <row r="73" spans="4:7" ht="3.75" customHeight="1">
      <c r="D73" s="1"/>
      <c r="F73" s="1"/>
      <c r="G73" s="16"/>
    </row>
    <row r="74" spans="2:9" ht="12.75">
      <c r="B74" s="26" t="s">
        <v>174</v>
      </c>
      <c r="D74" s="1">
        <v>2573458</v>
      </c>
      <c r="F74" s="1">
        <v>2565935</v>
      </c>
      <c r="G74" s="16"/>
      <c r="I74" s="56"/>
    </row>
    <row r="75" spans="4:7" ht="3.75" customHeight="1">
      <c r="D75" s="12"/>
      <c r="F75" s="12"/>
      <c r="G75" s="16"/>
    </row>
    <row r="76" spans="4:7" ht="3.75" customHeight="1">
      <c r="D76" s="16"/>
      <c r="F76" s="16"/>
      <c r="G76" s="16"/>
    </row>
    <row r="77" spans="4:7" ht="16.5" customHeight="1" thickBot="1">
      <c r="D77" s="18">
        <f>SUM(D68:D75)</f>
        <v>5224367</v>
      </c>
      <c r="F77" s="18">
        <f>SUM(F68:F75)</f>
        <v>5232454</v>
      </c>
      <c r="G77" s="16"/>
    </row>
    <row r="78" spans="4:7" ht="3.75" customHeight="1">
      <c r="D78" s="1"/>
      <c r="F78" s="1"/>
      <c r="G78" s="16"/>
    </row>
    <row r="79" spans="4:6" ht="7.5" customHeight="1">
      <c r="D79" s="1"/>
      <c r="F79" s="1"/>
    </row>
    <row r="80" spans="2:7" ht="12.75">
      <c r="B80" s="26" t="s">
        <v>59</v>
      </c>
      <c r="D80" s="60">
        <f>(D68-D30-D28)/1940532</f>
        <v>0.22102392539777752</v>
      </c>
      <c r="F80" s="60">
        <f>(F68-F30-F28)/1940532</f>
        <v>0.2285600031331614</v>
      </c>
      <c r="G80" s="60"/>
    </row>
    <row r="81" spans="4:7" ht="3.75" customHeight="1">
      <c r="D81" s="61"/>
      <c r="E81" s="37"/>
      <c r="F81" s="37"/>
      <c r="G81" s="61"/>
    </row>
    <row r="82" spans="2:7" s="22" customFormat="1" ht="3.75" customHeight="1">
      <c r="B82" s="20"/>
      <c r="C82" s="20"/>
      <c r="D82" s="21"/>
      <c r="E82" s="20"/>
      <c r="F82" s="20"/>
      <c r="G82" s="21"/>
    </row>
    <row r="83" spans="2:7" s="22" customFormat="1" ht="12.75" customHeight="1">
      <c r="B83" s="20"/>
      <c r="C83" s="20"/>
      <c r="D83" s="21"/>
      <c r="E83" s="20"/>
      <c r="F83" s="20"/>
      <c r="G83" s="21"/>
    </row>
    <row r="84" spans="2:13" s="51" customFormat="1" ht="30.75" customHeight="1">
      <c r="B84" s="173"/>
      <c r="C84" s="173"/>
      <c r="D84" s="173"/>
      <c r="E84" s="173"/>
      <c r="F84" s="173"/>
      <c r="G84" s="52"/>
      <c r="H84" s="52"/>
      <c r="I84" s="52"/>
      <c r="J84" s="52"/>
      <c r="K84" s="52"/>
      <c r="L84" s="52"/>
      <c r="M84" s="153"/>
    </row>
    <row r="85" spans="4:11" s="22" customFormat="1" ht="12.75" customHeight="1">
      <c r="D85" s="40"/>
      <c r="E85" s="40"/>
      <c r="F85" s="40"/>
      <c r="G85" s="23"/>
      <c r="H85" s="23"/>
      <c r="I85" s="23"/>
      <c r="J85" s="23"/>
      <c r="K85" s="23"/>
    </row>
    <row r="86" spans="2:7" s="22" customFormat="1" ht="12.75" customHeight="1">
      <c r="B86" s="20"/>
      <c r="C86" s="20"/>
      <c r="D86" s="21"/>
      <c r="E86" s="20"/>
      <c r="F86" s="20"/>
      <c r="G86" s="21"/>
    </row>
    <row r="87" spans="2:11" s="22" customFormat="1" ht="24.75" customHeight="1">
      <c r="B87" s="161" t="s">
        <v>1</v>
      </c>
      <c r="C87" s="161"/>
      <c r="D87" s="161"/>
      <c r="E87" s="161"/>
      <c r="F87" s="161"/>
      <c r="G87" s="50"/>
      <c r="H87" s="50"/>
      <c r="I87" s="49"/>
      <c r="K87" s="49"/>
    </row>
    <row r="88" spans="2:7" s="22" customFormat="1" ht="12.75">
      <c r="B88" s="26"/>
      <c r="C88" s="26"/>
      <c r="D88" s="26"/>
      <c r="E88" s="26"/>
      <c r="F88" s="26"/>
      <c r="G88" s="1"/>
    </row>
    <row r="89" spans="2:7" s="22" customFormat="1" ht="12.75">
      <c r="B89" s="26"/>
      <c r="C89" s="26"/>
      <c r="D89" s="26"/>
      <c r="E89" s="26"/>
      <c r="F89" s="26"/>
      <c r="G89" s="1"/>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pans="2:7" s="22" customFormat="1" ht="12.75">
      <c r="B93" s="26"/>
      <c r="C93" s="26"/>
      <c r="D93" s="26"/>
      <c r="E93" s="26"/>
      <c r="F93" s="26"/>
      <c r="G93" s="1"/>
    </row>
    <row r="94" spans="2:7" s="22" customFormat="1" ht="12.75">
      <c r="B94" s="26"/>
      <c r="C94" s="26"/>
      <c r="D94" s="26"/>
      <c r="E94" s="26"/>
      <c r="F94" s="26"/>
      <c r="G94" s="1"/>
    </row>
    <row r="95" spans="2:7" s="22" customFormat="1" ht="12.75">
      <c r="B95" s="26"/>
      <c r="C95" s="26"/>
      <c r="D95" s="26"/>
      <c r="E95" s="26"/>
      <c r="F95" s="26"/>
      <c r="G95" s="1"/>
    </row>
    <row r="96" spans="2:7" s="22" customFormat="1" ht="12.75">
      <c r="B96" s="26"/>
      <c r="C96" s="26"/>
      <c r="D96" s="26"/>
      <c r="E96" s="26"/>
      <c r="F96" s="26"/>
      <c r="G96" s="1"/>
    </row>
    <row r="97" spans="2:7" s="22" customFormat="1" ht="12.75">
      <c r="B97" s="26"/>
      <c r="C97" s="26"/>
      <c r="D97" s="26"/>
      <c r="E97" s="26"/>
      <c r="F97" s="26"/>
      <c r="G97" s="1"/>
    </row>
    <row r="98" s="22" customFormat="1" ht="11.25">
      <c r="G98" s="49"/>
    </row>
    <row r="99" s="22" customFormat="1" ht="11.25">
      <c r="G99" s="49"/>
    </row>
    <row r="100" s="22" customFormat="1" ht="11.25">
      <c r="G100" s="49"/>
    </row>
    <row r="101" s="22" customFormat="1" ht="11.25">
      <c r="G101" s="49"/>
    </row>
    <row r="102" s="22" customFormat="1" ht="11.25">
      <c r="G102" s="49"/>
    </row>
    <row r="103" s="22" customFormat="1" ht="11.25">
      <c r="G103" s="49"/>
    </row>
    <row r="104" s="22" customFormat="1" ht="11.25">
      <c r="G104" s="49"/>
    </row>
    <row r="105" s="22" customFormat="1" ht="11.25">
      <c r="G105" s="49"/>
    </row>
    <row r="106" s="22" customFormat="1" ht="11.25">
      <c r="G106" s="49"/>
    </row>
    <row r="107" s="22" customFormat="1" ht="11.25">
      <c r="G107" s="49"/>
    </row>
    <row r="108" s="22" customFormat="1" ht="11.25">
      <c r="G108" s="49"/>
    </row>
    <row r="109" s="22" customFormat="1" ht="11.25">
      <c r="G109" s="49"/>
    </row>
    <row r="110" s="22" customFormat="1" ht="11.25">
      <c r="G110" s="49"/>
    </row>
    <row r="111" s="22" customFormat="1" ht="11.25">
      <c r="G111" s="49"/>
    </row>
    <row r="112" s="22" customFormat="1" ht="11.25">
      <c r="G112" s="49"/>
    </row>
    <row r="113" s="22" customFormat="1" ht="11.25">
      <c r="G113" s="49"/>
    </row>
    <row r="114" s="22" customFormat="1" ht="11.25">
      <c r="G114" s="49"/>
    </row>
    <row r="115" s="22" customFormat="1" ht="11.25">
      <c r="G115" s="49"/>
    </row>
    <row r="116" s="22" customFormat="1" ht="11.25">
      <c r="G116" s="49"/>
    </row>
    <row r="117" s="22" customFormat="1" ht="11.25">
      <c r="G117" s="49"/>
    </row>
    <row r="118" s="22" customFormat="1" ht="11.25">
      <c r="G118" s="49"/>
    </row>
    <row r="119" s="22" customFormat="1" ht="11.25">
      <c r="G119" s="49"/>
    </row>
    <row r="120" s="22" customFormat="1" ht="11.25">
      <c r="G120" s="49"/>
    </row>
    <row r="121" s="22" customFormat="1" ht="11.25">
      <c r="G121" s="49"/>
    </row>
    <row r="122" s="22" customFormat="1" ht="11.25">
      <c r="G122" s="49"/>
    </row>
    <row r="123" s="22" customFormat="1" ht="11.25">
      <c r="G123" s="49"/>
    </row>
    <row r="124" s="22" customFormat="1" ht="11.25">
      <c r="G124" s="49"/>
    </row>
    <row r="125" s="22" customFormat="1" ht="11.25">
      <c r="G125" s="49"/>
    </row>
    <row r="126" s="22" customFormat="1" ht="11.25">
      <c r="G126" s="49"/>
    </row>
    <row r="127" s="22" customFormat="1" ht="11.25">
      <c r="G127" s="49"/>
    </row>
    <row r="128" s="22" customFormat="1" ht="11.25">
      <c r="G128" s="49"/>
    </row>
    <row r="129" s="22" customFormat="1" ht="11.25">
      <c r="G129" s="49"/>
    </row>
    <row r="130" s="22" customFormat="1" ht="11.25">
      <c r="G130" s="49"/>
    </row>
    <row r="131" s="22" customFormat="1" ht="11.25">
      <c r="G131" s="49"/>
    </row>
    <row r="132" s="22" customFormat="1" ht="11.25">
      <c r="G132" s="49"/>
    </row>
    <row r="133" s="22" customFormat="1" ht="11.25">
      <c r="G133" s="49"/>
    </row>
    <row r="134" s="22" customFormat="1" ht="11.25">
      <c r="G134" s="49"/>
    </row>
    <row r="135" s="22" customFormat="1" ht="11.25">
      <c r="G135" s="49"/>
    </row>
    <row r="136" s="22" customFormat="1" ht="11.25">
      <c r="G136" s="49"/>
    </row>
    <row r="137" s="22" customFormat="1" ht="11.25">
      <c r="G137" s="49"/>
    </row>
    <row r="138" s="22" customFormat="1" ht="11.25">
      <c r="G138" s="49"/>
    </row>
    <row r="139" s="22" customFormat="1" ht="11.25">
      <c r="G139" s="49"/>
    </row>
    <row r="140" s="22" customFormat="1" ht="11.25">
      <c r="G140" s="49"/>
    </row>
    <row r="141" s="22" customFormat="1" ht="11.25">
      <c r="G141" s="49"/>
    </row>
    <row r="142" s="22" customFormat="1" ht="11.25">
      <c r="G142" s="49"/>
    </row>
    <row r="143" s="22" customFormat="1" ht="11.25">
      <c r="G143" s="49"/>
    </row>
    <row r="144" s="22" customFormat="1" ht="11.25">
      <c r="G144" s="49"/>
    </row>
    <row r="145" s="22" customFormat="1" ht="11.25">
      <c r="G145" s="49"/>
    </row>
    <row r="146" s="22" customFormat="1" ht="11.25">
      <c r="G146" s="49"/>
    </row>
    <row r="147" s="22" customFormat="1" ht="11.25">
      <c r="G147" s="49"/>
    </row>
    <row r="148" s="22" customFormat="1" ht="11.25">
      <c r="G148" s="49"/>
    </row>
    <row r="149" s="22" customFormat="1" ht="11.25">
      <c r="G149" s="49"/>
    </row>
    <row r="150" s="22" customFormat="1" ht="11.25">
      <c r="G150" s="49"/>
    </row>
    <row r="151" s="22" customFormat="1" ht="11.25">
      <c r="G151" s="49"/>
    </row>
    <row r="152" s="22" customFormat="1" ht="11.25">
      <c r="G152" s="49"/>
    </row>
    <row r="153" s="22" customFormat="1" ht="11.25">
      <c r="G153" s="49"/>
    </row>
    <row r="154" s="22" customFormat="1" ht="11.25">
      <c r="G154" s="49"/>
    </row>
    <row r="155" s="22" customFormat="1" ht="11.25">
      <c r="G155" s="49"/>
    </row>
    <row r="156" s="22" customFormat="1" ht="11.25">
      <c r="G156" s="49"/>
    </row>
    <row r="157" s="22" customFormat="1" ht="11.25">
      <c r="G157" s="49"/>
    </row>
    <row r="158" s="22" customFormat="1" ht="11.25">
      <c r="G158" s="49"/>
    </row>
    <row r="159" s="22" customFormat="1" ht="11.25">
      <c r="G159" s="49"/>
    </row>
    <row r="160" s="22" customFormat="1" ht="11.25">
      <c r="G160" s="49"/>
    </row>
    <row r="161" s="22" customFormat="1" ht="11.25">
      <c r="G161" s="49"/>
    </row>
    <row r="162" s="22" customFormat="1" ht="11.25">
      <c r="G162" s="49"/>
    </row>
    <row r="163" s="22" customFormat="1" ht="11.25">
      <c r="G163" s="49"/>
    </row>
    <row r="164" s="22" customFormat="1" ht="11.25">
      <c r="G164" s="49"/>
    </row>
    <row r="165" s="22" customFormat="1" ht="11.25">
      <c r="G165" s="49"/>
    </row>
    <row r="166" s="22" customFormat="1" ht="11.25">
      <c r="G166" s="49"/>
    </row>
    <row r="167" s="22" customFormat="1" ht="11.25">
      <c r="G167" s="49"/>
    </row>
    <row r="168" s="22" customFormat="1" ht="11.25">
      <c r="G168" s="49"/>
    </row>
    <row r="169" s="22" customFormat="1" ht="11.25">
      <c r="G169" s="49"/>
    </row>
    <row r="170" s="22" customFormat="1" ht="11.25">
      <c r="G170" s="49"/>
    </row>
    <row r="171" s="22" customFormat="1" ht="11.25">
      <c r="G171" s="49"/>
    </row>
    <row r="172" s="22" customFormat="1" ht="11.25">
      <c r="G172" s="49"/>
    </row>
    <row r="173" s="22" customFormat="1" ht="11.25">
      <c r="G173" s="49"/>
    </row>
    <row r="174" s="22" customFormat="1" ht="11.25">
      <c r="G174" s="49"/>
    </row>
    <row r="175" s="22" customFormat="1" ht="11.25">
      <c r="G175" s="49"/>
    </row>
    <row r="176" s="22" customFormat="1" ht="11.25">
      <c r="G176" s="49"/>
    </row>
    <row r="177" s="22" customFormat="1" ht="11.25">
      <c r="G177" s="49"/>
    </row>
    <row r="178" s="22" customFormat="1" ht="11.25">
      <c r="G178" s="49"/>
    </row>
    <row r="179" s="22" customFormat="1" ht="11.25">
      <c r="G179" s="49"/>
    </row>
    <row r="180" s="22" customFormat="1" ht="11.25">
      <c r="G180" s="49"/>
    </row>
    <row r="181" s="22" customFormat="1" ht="11.25">
      <c r="G181" s="49"/>
    </row>
    <row r="182" s="22" customFormat="1" ht="11.25">
      <c r="G182" s="49"/>
    </row>
    <row r="183" s="22" customFormat="1" ht="11.25">
      <c r="G183" s="49"/>
    </row>
    <row r="184" s="22" customFormat="1" ht="11.25">
      <c r="G184" s="49"/>
    </row>
    <row r="185" s="22" customFormat="1" ht="11.25">
      <c r="G185" s="49"/>
    </row>
    <row r="186" s="22" customFormat="1" ht="11.25">
      <c r="G186" s="49"/>
    </row>
    <row r="187" s="22" customFormat="1" ht="11.25">
      <c r="G187" s="49"/>
    </row>
    <row r="188" s="22" customFormat="1" ht="11.25">
      <c r="G188" s="49"/>
    </row>
    <row r="189" s="22" customFormat="1" ht="11.25">
      <c r="G189" s="49"/>
    </row>
    <row r="190" s="22" customFormat="1" ht="11.25">
      <c r="G190" s="49"/>
    </row>
    <row r="191" s="22" customFormat="1" ht="11.25">
      <c r="G191" s="49"/>
    </row>
    <row r="192" s="22" customFormat="1" ht="11.25">
      <c r="G192" s="49"/>
    </row>
    <row r="193" s="22" customFormat="1" ht="11.25">
      <c r="G193" s="49"/>
    </row>
    <row r="194" s="22" customFormat="1" ht="11.25">
      <c r="G194" s="49"/>
    </row>
    <row r="195" s="22" customFormat="1" ht="11.25">
      <c r="G195" s="49"/>
    </row>
    <row r="196" s="22" customFormat="1" ht="11.25">
      <c r="G196" s="49"/>
    </row>
    <row r="197" s="22" customFormat="1" ht="11.25">
      <c r="G197" s="49"/>
    </row>
    <row r="198" s="22" customFormat="1" ht="11.25">
      <c r="G198" s="49"/>
    </row>
    <row r="199" s="22" customFormat="1" ht="11.25">
      <c r="G199" s="49"/>
    </row>
    <row r="200" s="22" customFormat="1" ht="11.25">
      <c r="G200" s="49"/>
    </row>
    <row r="201" s="22" customFormat="1" ht="11.25">
      <c r="G201" s="49"/>
    </row>
    <row r="202" s="22" customFormat="1" ht="11.25">
      <c r="G202" s="49"/>
    </row>
    <row r="203" s="22" customFormat="1" ht="11.25">
      <c r="G203" s="49"/>
    </row>
    <row r="204" s="22" customFormat="1" ht="11.25">
      <c r="G204" s="49"/>
    </row>
    <row r="205" s="22" customFormat="1" ht="11.25">
      <c r="G205" s="49"/>
    </row>
    <row r="206" s="22" customFormat="1" ht="11.25">
      <c r="G206" s="49"/>
    </row>
    <row r="207" s="22" customFormat="1" ht="11.25">
      <c r="G207" s="49"/>
    </row>
    <row r="208" s="22" customFormat="1" ht="11.25">
      <c r="G208" s="49"/>
    </row>
    <row r="209" s="22" customFormat="1" ht="11.25">
      <c r="G209" s="49"/>
    </row>
    <row r="210" s="22" customFormat="1" ht="11.25">
      <c r="G210" s="49"/>
    </row>
    <row r="211" s="22" customFormat="1" ht="11.25">
      <c r="G211" s="49"/>
    </row>
    <row r="212" s="22" customFormat="1" ht="11.25">
      <c r="G212" s="49"/>
    </row>
    <row r="213" s="22" customFormat="1" ht="11.25">
      <c r="G213" s="49"/>
    </row>
    <row r="214" s="22" customFormat="1" ht="11.25">
      <c r="G214" s="49"/>
    </row>
    <row r="215" s="22" customFormat="1" ht="11.25">
      <c r="G215" s="49"/>
    </row>
    <row r="216" s="22" customFormat="1" ht="11.25">
      <c r="G216" s="49"/>
    </row>
    <row r="217" s="22" customFormat="1" ht="11.25">
      <c r="G217" s="49"/>
    </row>
    <row r="218" s="22" customFormat="1" ht="11.25">
      <c r="G218" s="49"/>
    </row>
    <row r="219" s="22" customFormat="1" ht="11.25">
      <c r="G219" s="49"/>
    </row>
    <row r="220" s="22" customFormat="1" ht="11.25">
      <c r="G220" s="49"/>
    </row>
    <row r="221" s="22" customFormat="1" ht="11.25">
      <c r="G221" s="49"/>
    </row>
    <row r="222" s="22" customFormat="1" ht="11.25">
      <c r="G222" s="49"/>
    </row>
    <row r="223" s="22" customFormat="1" ht="11.25">
      <c r="G223" s="49"/>
    </row>
    <row r="224" s="22" customFormat="1" ht="11.25">
      <c r="G224" s="49"/>
    </row>
    <row r="225" s="22" customFormat="1" ht="11.25">
      <c r="G225" s="49"/>
    </row>
    <row r="226" s="22" customFormat="1" ht="11.25">
      <c r="G226" s="49"/>
    </row>
    <row r="227" s="22" customFormat="1" ht="11.25">
      <c r="G227" s="49"/>
    </row>
    <row r="228" s="22" customFormat="1" ht="11.25">
      <c r="G228" s="49"/>
    </row>
    <row r="229" s="22" customFormat="1" ht="11.25">
      <c r="G229" s="49"/>
    </row>
    <row r="230" s="22" customFormat="1" ht="11.25">
      <c r="G230" s="49"/>
    </row>
    <row r="231" s="22" customFormat="1" ht="11.25">
      <c r="G231" s="49"/>
    </row>
    <row r="232" s="22" customFormat="1" ht="11.25">
      <c r="G232" s="49"/>
    </row>
    <row r="233" s="22" customFormat="1" ht="11.25">
      <c r="G233" s="49"/>
    </row>
    <row r="234" s="22" customFormat="1" ht="11.25">
      <c r="G234" s="49"/>
    </row>
    <row r="235" s="22" customFormat="1" ht="11.25">
      <c r="G235" s="49"/>
    </row>
    <row r="236" s="22" customFormat="1" ht="11.25">
      <c r="G236" s="49"/>
    </row>
    <row r="237" s="22" customFormat="1" ht="11.25">
      <c r="G237" s="49"/>
    </row>
    <row r="238" s="22" customFormat="1" ht="11.25">
      <c r="G238" s="49"/>
    </row>
    <row r="239" s="22" customFormat="1" ht="11.25">
      <c r="G239" s="49"/>
    </row>
    <row r="240" s="22" customFormat="1" ht="11.25">
      <c r="G240" s="49"/>
    </row>
    <row r="241" s="22" customFormat="1" ht="11.25">
      <c r="G241" s="49"/>
    </row>
    <row r="242" s="22" customFormat="1" ht="11.25">
      <c r="G242" s="49"/>
    </row>
    <row r="243" s="22" customFormat="1" ht="11.25">
      <c r="G243" s="49"/>
    </row>
    <row r="244" s="22" customFormat="1" ht="11.25">
      <c r="G244" s="49"/>
    </row>
    <row r="245" s="22" customFormat="1" ht="11.25">
      <c r="G245" s="49"/>
    </row>
    <row r="246" s="22" customFormat="1" ht="11.25">
      <c r="G246" s="49"/>
    </row>
    <row r="247" s="22" customFormat="1" ht="11.25">
      <c r="G247" s="49"/>
    </row>
    <row r="248" s="22" customFormat="1" ht="11.25">
      <c r="G248" s="49"/>
    </row>
    <row r="249" s="22" customFormat="1" ht="11.25">
      <c r="G249" s="49"/>
    </row>
    <row r="250" s="22" customFormat="1" ht="11.25">
      <c r="G250" s="49"/>
    </row>
    <row r="251" s="22" customFormat="1" ht="11.25">
      <c r="G251" s="49"/>
    </row>
    <row r="252" s="22" customFormat="1" ht="11.25">
      <c r="G252" s="49"/>
    </row>
    <row r="253" s="22" customFormat="1" ht="11.25">
      <c r="G253" s="49"/>
    </row>
    <row r="254" s="22" customFormat="1" ht="11.25">
      <c r="G254" s="49"/>
    </row>
    <row r="255" s="22" customFormat="1" ht="11.25">
      <c r="G255" s="49"/>
    </row>
    <row r="256" s="22" customFormat="1" ht="11.25">
      <c r="G256" s="49"/>
    </row>
    <row r="257" s="22" customFormat="1" ht="11.25">
      <c r="G257" s="49"/>
    </row>
    <row r="258" s="22" customFormat="1" ht="11.25">
      <c r="G258" s="49"/>
    </row>
    <row r="259" s="22" customFormat="1" ht="11.25">
      <c r="G259" s="49"/>
    </row>
    <row r="260" s="22" customFormat="1" ht="11.25">
      <c r="G260" s="49"/>
    </row>
    <row r="261" s="22" customFormat="1" ht="11.25">
      <c r="G261" s="49"/>
    </row>
    <row r="262" s="22" customFormat="1" ht="11.25">
      <c r="G262" s="49"/>
    </row>
    <row r="263" s="22" customFormat="1" ht="11.25">
      <c r="G263" s="49"/>
    </row>
    <row r="264" s="22" customFormat="1" ht="11.25">
      <c r="G264" s="49"/>
    </row>
    <row r="265" s="22" customFormat="1" ht="11.25">
      <c r="G265" s="49"/>
    </row>
    <row r="266" s="22" customFormat="1" ht="11.25">
      <c r="G266" s="49"/>
    </row>
    <row r="267" s="22" customFormat="1" ht="11.25">
      <c r="G267" s="49"/>
    </row>
    <row r="268" s="22" customFormat="1" ht="11.25">
      <c r="G268" s="49"/>
    </row>
    <row r="269" s="22" customFormat="1" ht="11.25">
      <c r="G269" s="49"/>
    </row>
    <row r="270" s="22" customFormat="1" ht="11.25">
      <c r="G270" s="49"/>
    </row>
    <row r="271" s="22" customFormat="1" ht="11.25">
      <c r="G271" s="49"/>
    </row>
    <row r="272" s="22" customFormat="1" ht="11.25">
      <c r="G272" s="49"/>
    </row>
    <row r="273" s="22" customFormat="1" ht="11.25">
      <c r="G273" s="49"/>
    </row>
    <row r="274" s="22" customFormat="1" ht="11.25">
      <c r="G274" s="49"/>
    </row>
    <row r="275" s="22" customFormat="1" ht="11.25">
      <c r="G275" s="49"/>
    </row>
    <row r="276" s="22" customFormat="1" ht="11.25">
      <c r="G276" s="49"/>
    </row>
    <row r="277" s="22" customFormat="1" ht="11.25">
      <c r="G277" s="49"/>
    </row>
    <row r="278" s="22" customFormat="1" ht="11.25">
      <c r="G278" s="49"/>
    </row>
    <row r="279" s="22" customFormat="1" ht="11.25">
      <c r="G279" s="49"/>
    </row>
    <row r="280" s="22" customFormat="1" ht="11.25">
      <c r="G280" s="49"/>
    </row>
    <row r="281" s="22" customFormat="1" ht="11.25">
      <c r="G281" s="49"/>
    </row>
    <row r="282" s="22" customFormat="1" ht="11.25">
      <c r="G282" s="49"/>
    </row>
    <row r="283" s="22" customFormat="1" ht="11.25">
      <c r="G283" s="49"/>
    </row>
    <row r="284" s="22" customFormat="1" ht="11.25">
      <c r="G284" s="49"/>
    </row>
    <row r="285" s="22" customFormat="1" ht="11.25">
      <c r="G285" s="49"/>
    </row>
    <row r="286" s="22" customFormat="1" ht="11.25">
      <c r="G286" s="49"/>
    </row>
    <row r="287" s="22" customFormat="1" ht="11.25">
      <c r="G287" s="49"/>
    </row>
    <row r="288" s="22" customFormat="1" ht="11.25">
      <c r="G288" s="49"/>
    </row>
    <row r="289" s="22" customFormat="1" ht="11.25">
      <c r="G289" s="49"/>
    </row>
    <row r="290" s="22" customFormat="1" ht="11.25">
      <c r="G290" s="49"/>
    </row>
    <row r="291" s="22" customFormat="1" ht="11.25">
      <c r="G291" s="49"/>
    </row>
    <row r="292" s="22" customFormat="1" ht="11.25">
      <c r="G292" s="49"/>
    </row>
    <row r="293" s="22" customFormat="1" ht="11.25">
      <c r="G293" s="49"/>
    </row>
    <row r="294" s="22" customFormat="1" ht="11.25">
      <c r="G294" s="49"/>
    </row>
    <row r="295" s="22" customFormat="1" ht="11.25">
      <c r="G295" s="49"/>
    </row>
    <row r="296" s="22" customFormat="1" ht="11.25">
      <c r="G296" s="49"/>
    </row>
    <row r="297" s="22" customFormat="1" ht="11.25">
      <c r="G297" s="49"/>
    </row>
    <row r="298" s="22" customFormat="1" ht="11.25">
      <c r="G298" s="49"/>
    </row>
    <row r="299" s="22" customFormat="1" ht="11.25">
      <c r="G299" s="49"/>
    </row>
    <row r="300" s="22" customFormat="1" ht="11.25">
      <c r="G300" s="49"/>
    </row>
    <row r="301" s="22" customFormat="1" ht="11.25">
      <c r="G301" s="49"/>
    </row>
    <row r="302" s="22" customFormat="1" ht="11.25">
      <c r="G302" s="49"/>
    </row>
    <row r="303" s="22" customFormat="1" ht="11.25">
      <c r="G303" s="49"/>
    </row>
    <row r="304" s="22" customFormat="1" ht="11.25">
      <c r="G304" s="49"/>
    </row>
    <row r="305" s="22" customFormat="1" ht="11.25">
      <c r="G305" s="49"/>
    </row>
    <row r="306" s="22" customFormat="1" ht="11.25">
      <c r="G306" s="49"/>
    </row>
    <row r="307" s="22" customFormat="1" ht="11.25">
      <c r="G307" s="49"/>
    </row>
    <row r="308" s="22" customFormat="1" ht="11.25">
      <c r="G308" s="49"/>
    </row>
    <row r="309" s="22" customFormat="1" ht="11.25">
      <c r="G309" s="49"/>
    </row>
    <row r="310" s="22" customFormat="1" ht="11.25">
      <c r="G310" s="49"/>
    </row>
    <row r="311" s="22" customFormat="1" ht="11.25">
      <c r="G311" s="49"/>
    </row>
    <row r="312" s="22" customFormat="1" ht="11.25">
      <c r="G312" s="49"/>
    </row>
    <row r="313" s="22" customFormat="1" ht="11.25">
      <c r="G313" s="49"/>
    </row>
    <row r="314" s="22" customFormat="1" ht="11.25">
      <c r="G314" s="49"/>
    </row>
    <row r="315" s="22" customFormat="1" ht="11.25">
      <c r="G315" s="49"/>
    </row>
    <row r="316" s="22" customFormat="1" ht="11.25">
      <c r="G316" s="49"/>
    </row>
    <row r="317" s="22" customFormat="1" ht="11.25">
      <c r="G317" s="49"/>
    </row>
    <row r="318" s="22" customFormat="1" ht="11.25">
      <c r="G318" s="49"/>
    </row>
    <row r="319" s="22" customFormat="1" ht="11.25">
      <c r="G319" s="49"/>
    </row>
    <row r="320" s="22" customFormat="1" ht="11.25">
      <c r="G320" s="49"/>
    </row>
    <row r="321" s="22" customFormat="1" ht="11.25">
      <c r="G321" s="49"/>
    </row>
    <row r="322" s="22" customFormat="1" ht="11.25">
      <c r="G322" s="49"/>
    </row>
    <row r="323" s="22" customFormat="1" ht="11.25">
      <c r="G323" s="49"/>
    </row>
    <row r="324" s="22" customFormat="1" ht="11.25">
      <c r="G324" s="49"/>
    </row>
    <row r="325" s="22" customFormat="1" ht="11.25">
      <c r="G325" s="49"/>
    </row>
    <row r="326" s="22" customFormat="1" ht="11.25">
      <c r="G326" s="49"/>
    </row>
    <row r="327" s="22" customFormat="1" ht="11.25">
      <c r="G327" s="49"/>
    </row>
    <row r="328" s="22" customFormat="1" ht="11.25">
      <c r="G328" s="49"/>
    </row>
    <row r="329" s="22" customFormat="1" ht="11.25">
      <c r="G329" s="49"/>
    </row>
    <row r="330" s="22" customFormat="1" ht="11.25">
      <c r="G330" s="49"/>
    </row>
    <row r="331" s="22" customFormat="1" ht="11.25">
      <c r="G331" s="49"/>
    </row>
    <row r="332" s="22" customFormat="1" ht="11.25">
      <c r="G332" s="49"/>
    </row>
    <row r="333" s="22" customFormat="1" ht="11.25">
      <c r="G333" s="49"/>
    </row>
    <row r="334" s="22" customFormat="1" ht="11.25">
      <c r="G334" s="49"/>
    </row>
    <row r="335" s="22" customFormat="1" ht="11.25">
      <c r="G335" s="49"/>
    </row>
    <row r="336" s="22" customFormat="1" ht="11.25">
      <c r="G336" s="49"/>
    </row>
    <row r="337" s="22" customFormat="1" ht="11.25">
      <c r="G337" s="49"/>
    </row>
    <row r="338" s="22" customFormat="1" ht="11.25">
      <c r="G338" s="49"/>
    </row>
    <row r="339" s="22" customFormat="1" ht="11.25">
      <c r="G339" s="49"/>
    </row>
    <row r="340" s="22" customFormat="1" ht="11.25">
      <c r="G340" s="49"/>
    </row>
    <row r="341" s="22" customFormat="1" ht="11.25">
      <c r="G341" s="49"/>
    </row>
    <row r="342" s="22" customFormat="1" ht="11.25">
      <c r="G342" s="49"/>
    </row>
    <row r="343" s="22" customFormat="1" ht="11.25">
      <c r="G343" s="49"/>
    </row>
    <row r="344" s="22" customFormat="1" ht="11.25">
      <c r="G344" s="49"/>
    </row>
    <row r="345" s="22" customFormat="1" ht="11.25">
      <c r="G345" s="49"/>
    </row>
    <row r="346" s="22" customFormat="1" ht="11.25">
      <c r="G346" s="49"/>
    </row>
    <row r="347" s="22" customFormat="1" ht="11.25">
      <c r="G347" s="49"/>
    </row>
    <row r="348" s="22" customFormat="1" ht="11.25">
      <c r="G348" s="49"/>
    </row>
    <row r="349" s="22" customFormat="1" ht="11.25">
      <c r="G349" s="49"/>
    </row>
    <row r="350" s="22" customFormat="1" ht="11.25">
      <c r="G350" s="49"/>
    </row>
    <row r="351" s="22" customFormat="1" ht="11.25">
      <c r="G351" s="49"/>
    </row>
    <row r="352" s="22" customFormat="1" ht="11.25">
      <c r="G352" s="49"/>
    </row>
    <row r="353" s="22" customFormat="1" ht="11.25">
      <c r="G353" s="49"/>
    </row>
    <row r="354" s="22" customFormat="1" ht="11.25">
      <c r="G354" s="49"/>
    </row>
    <row r="355" s="22" customFormat="1" ht="11.25">
      <c r="G355" s="49"/>
    </row>
    <row r="356" s="22" customFormat="1" ht="11.25">
      <c r="G356" s="49"/>
    </row>
    <row r="357" s="22" customFormat="1" ht="11.25">
      <c r="G357" s="49"/>
    </row>
    <row r="358" s="22" customFormat="1" ht="11.25">
      <c r="G358" s="49"/>
    </row>
    <row r="359" s="22" customFormat="1" ht="11.25">
      <c r="G359" s="49"/>
    </row>
    <row r="360" s="22" customFormat="1" ht="11.25">
      <c r="G360" s="49"/>
    </row>
    <row r="361" s="22" customFormat="1" ht="11.25">
      <c r="G361" s="49"/>
    </row>
    <row r="362" s="22" customFormat="1" ht="11.25">
      <c r="G362" s="49"/>
    </row>
    <row r="363" s="22" customFormat="1" ht="11.25">
      <c r="G363" s="49"/>
    </row>
    <row r="364" s="22" customFormat="1" ht="11.25">
      <c r="G364" s="49"/>
    </row>
    <row r="365" s="22" customFormat="1" ht="11.25">
      <c r="G365" s="49"/>
    </row>
    <row r="366" s="22" customFormat="1" ht="11.25">
      <c r="G366" s="49"/>
    </row>
    <row r="367" s="22" customFormat="1" ht="11.25">
      <c r="G367" s="49"/>
    </row>
    <row r="368" s="22" customFormat="1" ht="11.25">
      <c r="G368" s="49"/>
    </row>
    <row r="369" s="22" customFormat="1" ht="11.25">
      <c r="G369" s="49"/>
    </row>
    <row r="370" s="22" customFormat="1" ht="11.25">
      <c r="G370" s="49"/>
    </row>
    <row r="371" s="22" customFormat="1" ht="11.25">
      <c r="G371" s="49"/>
    </row>
    <row r="372" s="22" customFormat="1" ht="11.25">
      <c r="G372" s="49"/>
    </row>
    <row r="373" s="22" customFormat="1" ht="11.25">
      <c r="G373" s="49"/>
    </row>
    <row r="374" s="22" customFormat="1" ht="11.25">
      <c r="G374" s="49"/>
    </row>
    <row r="375" s="22" customFormat="1" ht="11.25">
      <c r="G375" s="49"/>
    </row>
    <row r="376" s="22" customFormat="1" ht="11.25">
      <c r="G376" s="49"/>
    </row>
    <row r="377" s="22" customFormat="1" ht="11.25">
      <c r="G377" s="49"/>
    </row>
    <row r="378" s="22" customFormat="1" ht="11.25">
      <c r="G378" s="49"/>
    </row>
    <row r="379" s="22" customFormat="1" ht="11.25">
      <c r="G379" s="49"/>
    </row>
    <row r="380" s="22" customFormat="1" ht="11.25">
      <c r="G380" s="49"/>
    </row>
    <row r="381" s="22" customFormat="1" ht="11.25">
      <c r="G381" s="49"/>
    </row>
    <row r="382" s="22" customFormat="1" ht="11.25">
      <c r="G382" s="49"/>
    </row>
    <row r="383" s="22" customFormat="1" ht="11.25">
      <c r="G383" s="49"/>
    </row>
    <row r="384" s="22" customFormat="1" ht="11.25">
      <c r="G384" s="49"/>
    </row>
    <row r="385" s="22" customFormat="1" ht="11.25">
      <c r="G385" s="49"/>
    </row>
    <row r="386" s="22" customFormat="1" ht="11.25">
      <c r="G386" s="49"/>
    </row>
    <row r="387" s="22" customFormat="1" ht="11.25">
      <c r="G387" s="49"/>
    </row>
    <row r="388" s="22" customFormat="1" ht="11.25">
      <c r="G388" s="49"/>
    </row>
    <row r="389" s="22" customFormat="1" ht="11.25">
      <c r="G389" s="49"/>
    </row>
    <row r="390" s="22" customFormat="1" ht="11.25">
      <c r="G390" s="49"/>
    </row>
    <row r="391" s="22" customFormat="1" ht="11.25">
      <c r="G391" s="49"/>
    </row>
    <row r="392" s="22" customFormat="1" ht="11.25">
      <c r="G392" s="49"/>
    </row>
    <row r="393" s="22" customFormat="1" ht="11.25">
      <c r="G393" s="49"/>
    </row>
    <row r="394" s="22" customFormat="1" ht="11.25">
      <c r="G394" s="49"/>
    </row>
    <row r="395" s="22" customFormat="1" ht="11.25">
      <c r="G395" s="49"/>
    </row>
    <row r="396" s="22" customFormat="1" ht="11.25">
      <c r="G396" s="49"/>
    </row>
    <row r="397" s="22" customFormat="1" ht="11.25">
      <c r="G397" s="49"/>
    </row>
    <row r="398" s="22" customFormat="1" ht="11.25">
      <c r="G398" s="49"/>
    </row>
    <row r="399" s="22" customFormat="1" ht="11.25">
      <c r="G399" s="49"/>
    </row>
    <row r="400" s="22" customFormat="1" ht="11.25">
      <c r="G400" s="49"/>
    </row>
    <row r="401" s="22" customFormat="1" ht="11.25">
      <c r="G401" s="49"/>
    </row>
    <row r="402" s="22" customFormat="1" ht="11.25">
      <c r="G402" s="49"/>
    </row>
    <row r="403" s="22" customFormat="1" ht="11.25">
      <c r="G403" s="49"/>
    </row>
    <row r="404" s="22" customFormat="1" ht="11.25">
      <c r="G404" s="49"/>
    </row>
    <row r="405" s="22" customFormat="1" ht="11.25">
      <c r="G405" s="49"/>
    </row>
    <row r="406" s="22" customFormat="1" ht="11.25">
      <c r="G406" s="49"/>
    </row>
    <row r="407" s="22" customFormat="1" ht="11.25">
      <c r="G407" s="49"/>
    </row>
    <row r="408" s="22" customFormat="1" ht="11.25">
      <c r="G408" s="49"/>
    </row>
    <row r="409" s="22" customFormat="1" ht="11.25">
      <c r="G409" s="49"/>
    </row>
    <row r="410" s="22" customFormat="1" ht="11.25">
      <c r="G410" s="49"/>
    </row>
    <row r="411" s="22" customFormat="1" ht="11.25">
      <c r="G411" s="49"/>
    </row>
    <row r="412" s="22" customFormat="1" ht="11.25">
      <c r="G412" s="49"/>
    </row>
    <row r="413" s="22" customFormat="1" ht="11.25">
      <c r="G413" s="49"/>
    </row>
    <row r="414" s="22" customFormat="1" ht="11.25">
      <c r="G414" s="49"/>
    </row>
    <row r="415" s="22" customFormat="1" ht="11.25">
      <c r="G415" s="49"/>
    </row>
    <row r="416" s="22" customFormat="1" ht="11.25">
      <c r="G416" s="49"/>
    </row>
    <row r="417" s="22" customFormat="1" ht="11.25">
      <c r="G417" s="49"/>
    </row>
    <row r="418" s="22" customFormat="1" ht="11.25">
      <c r="G418" s="49"/>
    </row>
    <row r="419" s="22" customFormat="1" ht="11.25">
      <c r="G419" s="49"/>
    </row>
    <row r="420" s="22" customFormat="1" ht="11.25">
      <c r="G420" s="49"/>
    </row>
    <row r="421" s="22" customFormat="1" ht="11.25">
      <c r="G421" s="49"/>
    </row>
    <row r="422" s="22" customFormat="1" ht="11.25">
      <c r="G422" s="49"/>
    </row>
    <row r="423" s="22" customFormat="1" ht="11.25">
      <c r="G423" s="49"/>
    </row>
    <row r="424" s="22" customFormat="1" ht="11.25">
      <c r="G424" s="49"/>
    </row>
    <row r="425" s="22" customFormat="1" ht="11.25">
      <c r="G425" s="49"/>
    </row>
    <row r="426" s="22" customFormat="1" ht="11.25">
      <c r="G426" s="49"/>
    </row>
    <row r="427" s="22" customFormat="1" ht="11.25">
      <c r="G427" s="49"/>
    </row>
    <row r="428" s="22" customFormat="1" ht="11.25">
      <c r="G428" s="49"/>
    </row>
    <row r="429" s="22" customFormat="1" ht="11.25">
      <c r="G429" s="49"/>
    </row>
    <row r="430" s="22" customFormat="1" ht="11.25">
      <c r="G430" s="49"/>
    </row>
    <row r="431" s="22" customFormat="1" ht="11.25">
      <c r="G431" s="49"/>
    </row>
    <row r="432" s="22" customFormat="1" ht="11.25">
      <c r="G432" s="49"/>
    </row>
    <row r="433" s="22" customFormat="1" ht="11.25">
      <c r="G433" s="49"/>
    </row>
    <row r="434" s="22" customFormat="1" ht="11.25">
      <c r="G434" s="49"/>
    </row>
    <row r="435" s="22" customFormat="1" ht="11.25">
      <c r="G435" s="49"/>
    </row>
    <row r="436" s="22" customFormat="1" ht="11.25">
      <c r="G436" s="49"/>
    </row>
    <row r="437" s="22" customFormat="1" ht="11.25">
      <c r="G437" s="49"/>
    </row>
    <row r="438" s="22" customFormat="1" ht="11.25">
      <c r="G438" s="49"/>
    </row>
    <row r="439" s="22" customFormat="1" ht="11.25">
      <c r="G439" s="49"/>
    </row>
    <row r="440" s="22" customFormat="1" ht="11.25">
      <c r="G440" s="49"/>
    </row>
    <row r="441" s="22" customFormat="1" ht="11.25">
      <c r="G441" s="49"/>
    </row>
    <row r="442" s="22" customFormat="1" ht="11.25">
      <c r="G442" s="49"/>
    </row>
    <row r="443" s="22" customFormat="1" ht="11.25">
      <c r="G443" s="49"/>
    </row>
    <row r="444" s="22" customFormat="1" ht="11.25">
      <c r="G444" s="49"/>
    </row>
    <row r="445" s="22" customFormat="1" ht="11.25">
      <c r="G445" s="49"/>
    </row>
    <row r="446" s="22" customFormat="1" ht="11.25">
      <c r="G446" s="49"/>
    </row>
    <row r="447" s="22" customFormat="1" ht="11.25">
      <c r="G447" s="49"/>
    </row>
    <row r="448" s="22" customFormat="1" ht="11.25">
      <c r="G448" s="49"/>
    </row>
    <row r="449" s="22" customFormat="1" ht="11.25">
      <c r="G449" s="49"/>
    </row>
    <row r="450" s="22" customFormat="1" ht="11.25">
      <c r="G450" s="49"/>
    </row>
    <row r="451" s="22" customFormat="1" ht="11.25">
      <c r="G451" s="49"/>
    </row>
    <row r="452" s="22" customFormat="1" ht="11.25">
      <c r="G452" s="49"/>
    </row>
    <row r="453" s="22" customFormat="1" ht="11.25">
      <c r="G453" s="49"/>
    </row>
    <row r="454" s="22" customFormat="1" ht="11.25">
      <c r="G454" s="49"/>
    </row>
    <row r="455" s="22" customFormat="1" ht="11.25">
      <c r="G455" s="49"/>
    </row>
    <row r="456" s="22" customFormat="1" ht="11.25">
      <c r="G456" s="49"/>
    </row>
    <row r="457" s="22" customFormat="1" ht="11.25">
      <c r="G457" s="49"/>
    </row>
    <row r="458" s="22" customFormat="1" ht="11.25">
      <c r="G458" s="49"/>
    </row>
    <row r="459" s="22" customFormat="1" ht="11.25">
      <c r="G459" s="49"/>
    </row>
    <row r="460" s="22" customFormat="1" ht="11.25">
      <c r="G460" s="49"/>
    </row>
    <row r="461" s="22" customFormat="1" ht="11.25">
      <c r="G461" s="49"/>
    </row>
    <row r="462" s="22" customFormat="1" ht="11.25">
      <c r="G462" s="49"/>
    </row>
    <row r="463" s="22" customFormat="1" ht="11.25">
      <c r="G463" s="49"/>
    </row>
    <row r="464" s="22" customFormat="1" ht="11.25">
      <c r="G464" s="49"/>
    </row>
    <row r="465" s="22" customFormat="1" ht="11.25">
      <c r="G465" s="49"/>
    </row>
    <row r="466" s="22" customFormat="1" ht="11.25">
      <c r="G466" s="49"/>
    </row>
    <row r="467" s="22" customFormat="1" ht="11.25">
      <c r="G467" s="49"/>
    </row>
    <row r="468" s="22" customFormat="1" ht="11.25">
      <c r="G468" s="49"/>
    </row>
    <row r="469" s="22" customFormat="1" ht="11.25">
      <c r="G469" s="49"/>
    </row>
    <row r="470" s="22" customFormat="1" ht="11.25">
      <c r="G470" s="49"/>
    </row>
    <row r="471" s="22" customFormat="1" ht="11.25">
      <c r="G471" s="49"/>
    </row>
    <row r="472" s="22" customFormat="1" ht="11.25">
      <c r="G472" s="49"/>
    </row>
    <row r="473" s="22" customFormat="1" ht="11.25">
      <c r="G473" s="49"/>
    </row>
    <row r="474" s="22" customFormat="1" ht="11.25">
      <c r="G474" s="49"/>
    </row>
    <row r="475" s="22" customFormat="1" ht="11.25">
      <c r="G475" s="49"/>
    </row>
    <row r="476" s="22" customFormat="1" ht="11.25">
      <c r="G476" s="49"/>
    </row>
    <row r="477" s="22" customFormat="1" ht="11.25">
      <c r="G477" s="49"/>
    </row>
    <row r="478" s="22" customFormat="1" ht="11.25">
      <c r="G478" s="49"/>
    </row>
    <row r="479" s="22" customFormat="1" ht="11.25">
      <c r="G479" s="49"/>
    </row>
    <row r="480" s="22" customFormat="1" ht="11.25">
      <c r="G480" s="49"/>
    </row>
    <row r="481" s="22" customFormat="1" ht="11.25">
      <c r="G481" s="49"/>
    </row>
    <row r="482" s="22" customFormat="1" ht="11.25">
      <c r="G482" s="49"/>
    </row>
    <row r="483" s="22" customFormat="1" ht="11.25">
      <c r="G483" s="49"/>
    </row>
    <row r="484" s="22" customFormat="1" ht="11.25">
      <c r="G484" s="49"/>
    </row>
    <row r="485" s="22" customFormat="1" ht="11.25">
      <c r="G485" s="49"/>
    </row>
    <row r="486" s="22" customFormat="1" ht="11.25">
      <c r="G486" s="49"/>
    </row>
    <row r="487" s="22" customFormat="1" ht="11.25">
      <c r="G487" s="49"/>
    </row>
    <row r="488" s="22" customFormat="1" ht="11.25">
      <c r="G488" s="49"/>
    </row>
    <row r="489" s="22" customFormat="1" ht="11.25">
      <c r="G489" s="49"/>
    </row>
    <row r="490" s="22" customFormat="1" ht="11.25">
      <c r="G490" s="49"/>
    </row>
    <row r="491" s="22" customFormat="1" ht="11.25">
      <c r="G491" s="49"/>
    </row>
    <row r="492" s="22" customFormat="1" ht="11.25">
      <c r="G492" s="49"/>
    </row>
    <row r="493" s="22" customFormat="1" ht="11.25">
      <c r="G493" s="49"/>
    </row>
    <row r="494" s="22" customFormat="1" ht="11.25">
      <c r="G494" s="49"/>
    </row>
    <row r="495" s="22" customFormat="1" ht="11.25">
      <c r="G495" s="49"/>
    </row>
    <row r="496" s="22" customFormat="1" ht="11.25">
      <c r="G496" s="49"/>
    </row>
    <row r="497" s="22" customFormat="1" ht="11.25">
      <c r="G497" s="49"/>
    </row>
    <row r="498" s="22" customFormat="1" ht="11.25">
      <c r="G498" s="49"/>
    </row>
    <row r="499" s="22" customFormat="1" ht="11.25">
      <c r="G499" s="49"/>
    </row>
    <row r="500" s="22" customFormat="1" ht="11.25">
      <c r="G500" s="49"/>
    </row>
    <row r="501" s="22" customFormat="1" ht="11.25">
      <c r="G501" s="49"/>
    </row>
    <row r="502" s="22" customFormat="1" ht="11.25">
      <c r="G502" s="49"/>
    </row>
    <row r="503" s="22" customFormat="1" ht="11.25">
      <c r="G503" s="49"/>
    </row>
    <row r="504" s="22" customFormat="1" ht="11.25">
      <c r="G504" s="49"/>
    </row>
    <row r="505" s="22" customFormat="1" ht="11.25">
      <c r="G505" s="49"/>
    </row>
    <row r="506" s="22" customFormat="1" ht="11.25">
      <c r="G506" s="49"/>
    </row>
    <row r="507" s="22" customFormat="1" ht="11.25">
      <c r="G507" s="49"/>
    </row>
    <row r="508" s="22" customFormat="1" ht="11.25">
      <c r="G508" s="49"/>
    </row>
    <row r="509" s="22" customFormat="1" ht="11.25">
      <c r="G509" s="49"/>
    </row>
    <row r="510" s="22" customFormat="1" ht="11.25">
      <c r="G510" s="49"/>
    </row>
    <row r="511" s="22" customFormat="1" ht="11.25">
      <c r="G511" s="49"/>
    </row>
    <row r="512" s="22" customFormat="1" ht="11.25">
      <c r="G512" s="49"/>
    </row>
    <row r="513" s="22" customFormat="1" ht="11.25">
      <c r="G513" s="49"/>
    </row>
    <row r="514" s="22" customFormat="1" ht="11.25">
      <c r="G514" s="49"/>
    </row>
    <row r="515" s="22" customFormat="1" ht="11.25">
      <c r="G515" s="49"/>
    </row>
    <row r="516" s="22" customFormat="1" ht="11.25">
      <c r="G516" s="49"/>
    </row>
    <row r="517" s="22" customFormat="1" ht="11.25">
      <c r="G517" s="49"/>
    </row>
    <row r="518" s="22" customFormat="1" ht="11.25">
      <c r="G518" s="49"/>
    </row>
    <row r="519" s="22" customFormat="1" ht="11.25">
      <c r="G519" s="49"/>
    </row>
    <row r="520" s="22" customFormat="1" ht="11.25">
      <c r="G520" s="49"/>
    </row>
    <row r="521" s="22" customFormat="1" ht="11.25">
      <c r="G521" s="49"/>
    </row>
    <row r="522" s="22" customFormat="1" ht="11.25">
      <c r="G522" s="49"/>
    </row>
    <row r="523" s="22" customFormat="1" ht="11.25">
      <c r="G523" s="49"/>
    </row>
    <row r="524" s="22" customFormat="1" ht="11.25">
      <c r="G524" s="49"/>
    </row>
    <row r="525" s="22" customFormat="1" ht="11.25">
      <c r="G525" s="49"/>
    </row>
    <row r="526" s="22" customFormat="1" ht="11.25">
      <c r="G526" s="49"/>
    </row>
    <row r="527" s="22" customFormat="1" ht="11.25">
      <c r="G527" s="49"/>
    </row>
    <row r="528" s="22" customFormat="1" ht="11.25">
      <c r="G528" s="49"/>
    </row>
    <row r="529" s="22" customFormat="1" ht="11.25">
      <c r="G529" s="49"/>
    </row>
    <row r="530" s="22" customFormat="1" ht="11.25">
      <c r="G530" s="49"/>
    </row>
    <row r="531" s="22" customFormat="1" ht="11.25">
      <c r="G531" s="49"/>
    </row>
    <row r="532" s="22" customFormat="1" ht="11.25">
      <c r="G532" s="49"/>
    </row>
    <row r="533" s="22" customFormat="1" ht="11.25">
      <c r="G533" s="49"/>
    </row>
    <row r="534" s="22" customFormat="1" ht="11.25">
      <c r="G534" s="49"/>
    </row>
    <row r="535" s="22" customFormat="1" ht="11.25">
      <c r="G535" s="49"/>
    </row>
    <row r="536" s="22" customFormat="1" ht="11.25">
      <c r="G536" s="49"/>
    </row>
    <row r="537" s="22" customFormat="1" ht="11.25">
      <c r="G537" s="49"/>
    </row>
    <row r="538" s="22" customFormat="1" ht="11.25">
      <c r="G538" s="49"/>
    </row>
    <row r="539" s="22" customFormat="1" ht="11.25">
      <c r="G539" s="49"/>
    </row>
    <row r="540" s="22" customFormat="1" ht="11.25">
      <c r="G540" s="49"/>
    </row>
    <row r="541" s="22" customFormat="1" ht="11.25">
      <c r="G541" s="49"/>
    </row>
    <row r="542" s="22" customFormat="1" ht="11.25">
      <c r="G542" s="49"/>
    </row>
    <row r="543" s="22" customFormat="1" ht="11.25">
      <c r="G543" s="49"/>
    </row>
    <row r="544" s="22" customFormat="1" ht="11.25">
      <c r="G544" s="49"/>
    </row>
    <row r="545" s="22" customFormat="1" ht="11.25">
      <c r="G545" s="49"/>
    </row>
    <row r="546" s="22" customFormat="1" ht="11.25">
      <c r="G546" s="49"/>
    </row>
    <row r="547" s="22" customFormat="1" ht="11.25">
      <c r="G547" s="49"/>
    </row>
  </sheetData>
  <mergeCells count="4">
    <mergeCell ref="B6:G6"/>
    <mergeCell ref="B7:G7"/>
    <mergeCell ref="B87:F87"/>
    <mergeCell ref="B84:F84"/>
  </mergeCells>
  <printOptions horizontalCentered="1"/>
  <pageMargins left="0.6" right="0.6" top="0.8" bottom="0.6" header="0.2" footer="0.2"/>
  <pageSetup fitToHeight="1" fitToWidth="1" horizontalDpi="600" verticalDpi="600" orientation="portrait" paperSize="9" scale="86"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K80"/>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6" width="12.421875" style="1" customWidth="1"/>
    <col min="7" max="7" width="12.7109375" style="1" customWidth="1"/>
    <col min="8" max="8" width="12.57421875" style="1" customWidth="1"/>
    <col min="9" max="9" width="1.57421875" style="1" customWidth="1"/>
    <col min="10" max="10" width="11.57421875" style="1" customWidth="1"/>
    <col min="11" max="11" width="11.421875" style="1" customWidth="1"/>
    <col min="12" max="12" width="4.7109375" style="1" customWidth="1"/>
    <col min="13" max="16384" width="9.140625" style="1" customWidth="1"/>
  </cols>
  <sheetData>
    <row r="1" ht="12.75"/>
    <row r="2" ht="12.75"/>
    <row r="3" ht="12.75"/>
    <row r="4" ht="12.75"/>
    <row r="5" ht="3.75" customHeight="1"/>
    <row r="6" s="3" customFormat="1" ht="15">
      <c r="A6" s="2" t="s">
        <v>155</v>
      </c>
    </row>
    <row r="7" spans="1:11" s="4" customFormat="1" ht="12">
      <c r="A7" s="174" t="str">
        <f>+Income!B13</f>
        <v> FOR THE FINANCIAL PERIOD ENDED 30 JUNE 2004</v>
      </c>
      <c r="B7" s="175"/>
      <c r="C7" s="175"/>
      <c r="D7" s="175"/>
      <c r="E7" s="175"/>
      <c r="F7" s="175"/>
      <c r="G7" s="175"/>
      <c r="H7" s="175"/>
      <c r="I7" s="175"/>
      <c r="J7" s="175"/>
      <c r="K7" s="175"/>
    </row>
    <row r="8" s="5" customFormat="1" ht="3.75" customHeight="1"/>
    <row r="9" s="5" customFormat="1" ht="3.75" customHeight="1"/>
    <row r="10" s="5" customFormat="1" ht="12.75">
      <c r="G10" s="5" t="s">
        <v>156</v>
      </c>
    </row>
    <row r="11" spans="6:10" s="5" customFormat="1" ht="12.75">
      <c r="F11" s="5" t="s">
        <v>113</v>
      </c>
      <c r="G11" s="6" t="s">
        <v>112</v>
      </c>
      <c r="H11" s="6" t="s">
        <v>112</v>
      </c>
      <c r="J11" s="5" t="s">
        <v>115</v>
      </c>
    </row>
    <row r="12" spans="6:11" s="5" customFormat="1" ht="12.75">
      <c r="F12" s="5" t="s">
        <v>114</v>
      </c>
      <c r="G12" s="6" t="s">
        <v>55</v>
      </c>
      <c r="H12" s="5" t="s">
        <v>124</v>
      </c>
      <c r="J12" s="5" t="s">
        <v>116</v>
      </c>
      <c r="K12" s="5" t="s">
        <v>80</v>
      </c>
    </row>
    <row r="13" spans="6:11" s="5" customFormat="1" ht="12.75">
      <c r="F13" s="5" t="s">
        <v>60</v>
      </c>
      <c r="G13" s="5" t="s">
        <v>60</v>
      </c>
      <c r="H13" s="5" t="s">
        <v>60</v>
      </c>
      <c r="J13" s="5" t="s">
        <v>60</v>
      </c>
      <c r="K13" s="7" t="s">
        <v>60</v>
      </c>
    </row>
    <row r="14" s="5" customFormat="1" ht="12.75"/>
    <row r="15" spans="1:11" ht="12.75">
      <c r="A15" s="1" t="s">
        <v>3</v>
      </c>
      <c r="F15" s="16">
        <v>1940532</v>
      </c>
      <c r="G15" s="16">
        <v>432824</v>
      </c>
      <c r="H15" s="16">
        <v>25258</v>
      </c>
      <c r="I15" s="16"/>
      <c r="J15" s="16">
        <v>-1350796</v>
      </c>
      <c r="K15" s="16">
        <f>SUM(F15:J15)</f>
        <v>1047818</v>
      </c>
    </row>
    <row r="16" ht="3.75" customHeight="1"/>
    <row r="17" spans="6:11" ht="3.75" customHeight="1">
      <c r="F17" s="8"/>
      <c r="G17" s="9"/>
      <c r="H17" s="9"/>
      <c r="I17" s="9"/>
      <c r="J17" s="9"/>
      <c r="K17" s="10"/>
    </row>
    <row r="18" spans="6:11" ht="3.75" customHeight="1">
      <c r="F18" s="15"/>
      <c r="G18" s="16"/>
      <c r="H18" s="16"/>
      <c r="I18" s="16"/>
      <c r="J18" s="16"/>
      <c r="K18" s="17"/>
    </row>
    <row r="19" spans="2:11" ht="12.75">
      <c r="B19" s="14" t="s">
        <v>117</v>
      </c>
      <c r="C19" s="14"/>
      <c r="F19" s="15"/>
      <c r="G19" s="16"/>
      <c r="H19" s="16"/>
      <c r="I19" s="16"/>
      <c r="J19" s="16"/>
      <c r="K19" s="17"/>
    </row>
    <row r="20" spans="2:11" ht="12.75">
      <c r="B20" s="14"/>
      <c r="C20" s="14" t="s">
        <v>118</v>
      </c>
      <c r="F20" s="15"/>
      <c r="G20" s="16"/>
      <c r="H20" s="16"/>
      <c r="I20" s="16"/>
      <c r="J20" s="16"/>
      <c r="K20" s="17"/>
    </row>
    <row r="21" spans="2:11" ht="12.75">
      <c r="B21" s="14"/>
      <c r="C21" s="14" t="s">
        <v>38</v>
      </c>
      <c r="F21" s="15">
        <v>0</v>
      </c>
      <c r="G21" s="16">
        <v>-3795</v>
      </c>
      <c r="H21" s="16">
        <v>0</v>
      </c>
      <c r="I21" s="16"/>
      <c r="J21" s="16">
        <v>0</v>
      </c>
      <c r="K21" s="17">
        <f>SUM(F21:J21)</f>
        <v>-3795</v>
      </c>
    </row>
    <row r="22" spans="2:11" ht="12.75">
      <c r="B22" s="14" t="s">
        <v>119</v>
      </c>
      <c r="C22" s="14"/>
      <c r="F22" s="15"/>
      <c r="G22" s="16"/>
      <c r="H22" s="16"/>
      <c r="I22" s="16"/>
      <c r="J22" s="16"/>
      <c r="K22" s="17"/>
    </row>
    <row r="23" spans="2:11" ht="12.75">
      <c r="B23" s="14"/>
      <c r="C23" s="14" t="s">
        <v>120</v>
      </c>
      <c r="F23" s="15"/>
      <c r="G23" s="16"/>
      <c r="H23" s="16"/>
      <c r="I23" s="16"/>
      <c r="J23" s="16"/>
      <c r="K23" s="17"/>
    </row>
    <row r="24" spans="2:11" ht="12.75">
      <c r="B24" s="14"/>
      <c r="C24" s="14" t="s">
        <v>121</v>
      </c>
      <c r="F24" s="15"/>
      <c r="G24" s="16"/>
      <c r="H24" s="16"/>
      <c r="I24" s="16"/>
      <c r="J24" s="16"/>
      <c r="K24" s="17"/>
    </row>
    <row r="25" spans="2:11" ht="12.75">
      <c r="B25" s="14"/>
      <c r="C25" s="14" t="s">
        <v>122</v>
      </c>
      <c r="F25" s="15">
        <v>0</v>
      </c>
      <c r="G25" s="16">
        <v>-12570</v>
      </c>
      <c r="H25" s="16">
        <v>0</v>
      </c>
      <c r="I25" s="16"/>
      <c r="J25" s="16">
        <v>0</v>
      </c>
      <c r="K25" s="17">
        <f>SUM(F25:J25)</f>
        <v>-12570</v>
      </c>
    </row>
    <row r="26" spans="2:11" ht="3.75" customHeight="1">
      <c r="B26" s="14"/>
      <c r="C26" s="14"/>
      <c r="F26" s="11"/>
      <c r="G26" s="12"/>
      <c r="H26" s="12"/>
      <c r="I26" s="12"/>
      <c r="J26" s="12"/>
      <c r="K26" s="13"/>
    </row>
    <row r="27" spans="2:3" ht="3.75" customHeight="1">
      <c r="B27" s="14"/>
      <c r="C27" s="14"/>
    </row>
    <row r="28" spans="1:3" ht="12.75">
      <c r="A28" s="1" t="s">
        <v>266</v>
      </c>
      <c r="B28" s="14"/>
      <c r="C28" s="14"/>
    </row>
    <row r="29" spans="2:11" ht="12.75">
      <c r="B29" s="14" t="s">
        <v>123</v>
      </c>
      <c r="C29" s="14"/>
      <c r="F29" s="1">
        <f>SUM(F22:F25)</f>
        <v>0</v>
      </c>
      <c r="G29" s="1">
        <f>SUM(G17:G25)</f>
        <v>-16365</v>
      </c>
      <c r="H29" s="1">
        <f>SUM(H22:H25)</f>
        <v>0</v>
      </c>
      <c r="J29" s="1">
        <f>SUM(J22:J25)</f>
        <v>0</v>
      </c>
      <c r="K29" s="1">
        <f>SUM(F29:J29)</f>
        <v>-16365</v>
      </c>
    </row>
    <row r="30" spans="1:11" ht="12.75" customHeight="1">
      <c r="A30" s="1" t="s">
        <v>277</v>
      </c>
      <c r="F30" s="1">
        <v>0</v>
      </c>
      <c r="G30" s="1">
        <v>0</v>
      </c>
      <c r="H30" s="1">
        <v>0</v>
      </c>
      <c r="J30" s="1">
        <v>1741</v>
      </c>
      <c r="K30" s="1">
        <f>SUM(F30:J30)</f>
        <v>1741</v>
      </c>
    </row>
    <row r="31" ht="3.75" customHeight="1"/>
    <row r="32" spans="6:11" ht="3.75" customHeight="1">
      <c r="F32" s="9"/>
      <c r="G32" s="9"/>
      <c r="H32" s="9"/>
      <c r="I32" s="9"/>
      <c r="J32" s="9"/>
      <c r="K32" s="9"/>
    </row>
    <row r="33" spans="1:11" ht="12.75">
      <c r="A33" s="1" t="s">
        <v>237</v>
      </c>
      <c r="F33" s="16">
        <f>SUM(F29:F31)+F15</f>
        <v>1940532</v>
      </c>
      <c r="G33" s="16">
        <f>SUM(G29:G31)+G15</f>
        <v>416459</v>
      </c>
      <c r="H33" s="16">
        <f>SUM(H29:H31)+H15</f>
        <v>25258</v>
      </c>
      <c r="I33" s="16"/>
      <c r="J33" s="16">
        <f>SUM(J29:J31)+J15</f>
        <v>-1349055</v>
      </c>
      <c r="K33" s="16">
        <f>SUM(K29:K31)+K15</f>
        <v>1033194</v>
      </c>
    </row>
    <row r="34" spans="6:11" ht="3.75" customHeight="1" thickBot="1">
      <c r="F34" s="18"/>
      <c r="G34" s="18"/>
      <c r="H34" s="18"/>
      <c r="I34" s="18"/>
      <c r="J34" s="18"/>
      <c r="K34" s="18"/>
    </row>
    <row r="35" spans="6:11" ht="3.75" customHeight="1">
      <c r="F35" s="16"/>
      <c r="G35" s="16"/>
      <c r="H35" s="16"/>
      <c r="I35" s="16"/>
      <c r="J35" s="16"/>
      <c r="K35" s="16"/>
    </row>
    <row r="36" spans="6:11" ht="9" customHeight="1">
      <c r="F36" s="16"/>
      <c r="G36" s="16"/>
      <c r="H36" s="16"/>
      <c r="I36" s="16"/>
      <c r="J36" s="16"/>
      <c r="K36" s="16"/>
    </row>
    <row r="37" ht="12.75">
      <c r="A37" s="1" t="s">
        <v>23</v>
      </c>
    </row>
    <row r="38" spans="2:11" ht="12.75">
      <c r="B38" s="1" t="s">
        <v>126</v>
      </c>
      <c r="F38" s="16">
        <v>1940532</v>
      </c>
      <c r="G38" s="16">
        <v>409767</v>
      </c>
      <c r="H38" s="16">
        <v>25258</v>
      </c>
      <c r="I38" s="16"/>
      <c r="J38" s="16">
        <v>-1185777</v>
      </c>
      <c r="K38" s="16">
        <f>SUM(F38:J38)</f>
        <v>1189780</v>
      </c>
    </row>
    <row r="39" spans="2:11" ht="12.75">
      <c r="B39" s="1" t="s">
        <v>232</v>
      </c>
      <c r="F39" s="16">
        <v>0</v>
      </c>
      <c r="G39" s="16">
        <v>-8355</v>
      </c>
      <c r="H39" s="16">
        <v>0</v>
      </c>
      <c r="I39" s="16"/>
      <c r="J39" s="16">
        <v>9024</v>
      </c>
      <c r="K39" s="16">
        <f>SUM(F39:J39)</f>
        <v>669</v>
      </c>
    </row>
    <row r="40" spans="6:11" ht="3.75" customHeight="1">
      <c r="F40" s="12"/>
      <c r="G40" s="12"/>
      <c r="H40" s="12"/>
      <c r="I40" s="12"/>
      <c r="J40" s="12"/>
      <c r="K40" s="12"/>
    </row>
    <row r="41" ht="3.75" customHeight="1"/>
    <row r="42" spans="2:11" ht="12.75">
      <c r="B42" s="1" t="s">
        <v>197</v>
      </c>
      <c r="F42" s="1">
        <f>SUM(F38:F41)</f>
        <v>1940532</v>
      </c>
      <c r="G42" s="1">
        <f>SUM(G38:G41)</f>
        <v>401412</v>
      </c>
      <c r="H42" s="1">
        <f>SUM(H38:H41)</f>
        <v>25258</v>
      </c>
      <c r="J42" s="1">
        <f>SUM(J38:J41)</f>
        <v>-1176753</v>
      </c>
      <c r="K42" s="1">
        <f>SUM(K38:K41)</f>
        <v>1190449</v>
      </c>
    </row>
    <row r="43" ht="7.5" customHeight="1"/>
    <row r="44" ht="1.5" customHeight="1"/>
    <row r="45" spans="6:11" ht="2.25" customHeight="1">
      <c r="F45" s="8"/>
      <c r="G45" s="9"/>
      <c r="H45" s="9"/>
      <c r="I45" s="9"/>
      <c r="J45" s="9"/>
      <c r="K45" s="10"/>
    </row>
    <row r="46" spans="2:11" ht="12.75">
      <c r="B46" s="14" t="s">
        <v>117</v>
      </c>
      <c r="F46" s="15"/>
      <c r="G46" s="16"/>
      <c r="H46" s="16"/>
      <c r="I46" s="16"/>
      <c r="J46" s="16"/>
      <c r="K46" s="17"/>
    </row>
    <row r="47" spans="2:11" ht="12.75">
      <c r="B47" s="14"/>
      <c r="C47" s="14" t="s">
        <v>118</v>
      </c>
      <c r="F47" s="15"/>
      <c r="G47" s="16"/>
      <c r="H47" s="16"/>
      <c r="I47" s="16"/>
      <c r="J47" s="16"/>
      <c r="K47" s="17"/>
    </row>
    <row r="48" spans="2:11" ht="12.75">
      <c r="B48" s="14"/>
      <c r="C48" s="14" t="s">
        <v>38</v>
      </c>
      <c r="F48" s="15">
        <v>0</v>
      </c>
      <c r="G48" s="16">
        <v>11183</v>
      </c>
      <c r="H48" s="16">
        <v>0</v>
      </c>
      <c r="I48" s="16"/>
      <c r="J48" s="16">
        <v>0</v>
      </c>
      <c r="K48" s="17">
        <f>SUM(F48:J48)</f>
        <v>11183</v>
      </c>
    </row>
    <row r="49" spans="2:11" ht="12.75">
      <c r="B49" s="14" t="s">
        <v>119</v>
      </c>
      <c r="C49" s="14"/>
      <c r="F49" s="15"/>
      <c r="G49" s="16"/>
      <c r="H49" s="16"/>
      <c r="I49" s="16"/>
      <c r="J49" s="16"/>
      <c r="K49" s="17"/>
    </row>
    <row r="50" spans="3:11" ht="12.75">
      <c r="C50" s="14" t="s">
        <v>120</v>
      </c>
      <c r="F50" s="15"/>
      <c r="G50" s="16"/>
      <c r="H50" s="16"/>
      <c r="I50" s="16"/>
      <c r="J50" s="16"/>
      <c r="K50" s="17"/>
    </row>
    <row r="51" spans="3:11" ht="12.75">
      <c r="C51" s="14" t="s">
        <v>121</v>
      </c>
      <c r="F51" s="15"/>
      <c r="G51" s="16"/>
      <c r="H51" s="16"/>
      <c r="I51" s="16"/>
      <c r="J51" s="16"/>
      <c r="K51" s="17"/>
    </row>
    <row r="52" spans="3:11" ht="12.75">
      <c r="C52" s="14" t="s">
        <v>122</v>
      </c>
      <c r="F52" s="15">
        <v>0</v>
      </c>
      <c r="G52" s="16">
        <v>9216</v>
      </c>
      <c r="H52" s="16">
        <v>0</v>
      </c>
      <c r="I52" s="16"/>
      <c r="J52" s="16">
        <v>0</v>
      </c>
      <c r="K52" s="17">
        <f>SUM(F52:J52)</f>
        <v>9216</v>
      </c>
    </row>
    <row r="53" spans="6:11" ht="3.75" customHeight="1">
      <c r="F53" s="11"/>
      <c r="G53" s="12"/>
      <c r="H53" s="12"/>
      <c r="I53" s="12"/>
      <c r="J53" s="12"/>
      <c r="K53" s="13"/>
    </row>
    <row r="54" ht="3" customHeight="1"/>
    <row r="55" ht="12.75">
      <c r="A55" s="1" t="s">
        <v>189</v>
      </c>
    </row>
    <row r="56" spans="2:11" ht="12.75">
      <c r="B56" s="14" t="s">
        <v>123</v>
      </c>
      <c r="F56" s="1">
        <f aca="true" t="shared" si="0" ref="F56:K56">SUM(F46:F52)</f>
        <v>0</v>
      </c>
      <c r="G56" s="1">
        <f t="shared" si="0"/>
        <v>20399</v>
      </c>
      <c r="H56" s="1">
        <f t="shared" si="0"/>
        <v>0</v>
      </c>
      <c r="I56" s="1">
        <f t="shared" si="0"/>
        <v>0</v>
      </c>
      <c r="J56" s="1">
        <f t="shared" si="0"/>
        <v>0</v>
      </c>
      <c r="K56" s="1">
        <f t="shared" si="0"/>
        <v>20399</v>
      </c>
    </row>
    <row r="57" spans="1:11" ht="12.75">
      <c r="A57" s="1" t="s">
        <v>13</v>
      </c>
      <c r="F57" s="1">
        <v>0</v>
      </c>
      <c r="G57" s="1">
        <v>0</v>
      </c>
      <c r="H57" s="1">
        <v>0</v>
      </c>
      <c r="J57" s="1">
        <v>-89188</v>
      </c>
      <c r="K57" s="1">
        <f>SUM(F57:J57)</f>
        <v>-89188</v>
      </c>
    </row>
    <row r="58" ht="3.75" customHeight="1"/>
    <row r="59" spans="6:11" ht="3.75" customHeight="1">
      <c r="F59" s="9"/>
      <c r="G59" s="9"/>
      <c r="H59" s="9"/>
      <c r="I59" s="9"/>
      <c r="J59" s="9"/>
      <c r="K59" s="9"/>
    </row>
    <row r="60" spans="1:11" ht="12.75">
      <c r="A60" s="1" t="s">
        <v>238</v>
      </c>
      <c r="F60" s="16">
        <f>F42+F56+F57</f>
        <v>1940532</v>
      </c>
      <c r="G60" s="16">
        <f>G42+G56+G57</f>
        <v>421811</v>
      </c>
      <c r="H60" s="16">
        <f>H42+H56+H57</f>
        <v>25258</v>
      </c>
      <c r="I60" s="16"/>
      <c r="J60" s="16">
        <f>J42+J56+J57</f>
        <v>-1265941</v>
      </c>
      <c r="K60" s="16">
        <f>K42+K56+K57</f>
        <v>1121660</v>
      </c>
    </row>
    <row r="61" spans="6:11" ht="3.75" customHeight="1" thickBot="1">
      <c r="F61" s="18"/>
      <c r="G61" s="18"/>
      <c r="H61" s="18"/>
      <c r="I61" s="18"/>
      <c r="J61" s="18"/>
      <c r="K61" s="18"/>
    </row>
    <row r="62" ht="3.75" customHeight="1"/>
    <row r="63" ht="12.75" customHeight="1">
      <c r="K63" s="6"/>
    </row>
    <row r="64" spans="1:6" s="22" customFormat="1" ht="3.75" customHeight="1">
      <c r="A64" s="19"/>
      <c r="B64" s="20"/>
      <c r="C64" s="20"/>
      <c r="D64" s="21"/>
      <c r="E64" s="20"/>
      <c r="F64" s="21"/>
    </row>
    <row r="67" spans="1:6" s="22" customFormat="1" ht="12.75" customHeight="1">
      <c r="A67" s="19"/>
      <c r="B67" s="20"/>
      <c r="C67" s="20"/>
      <c r="D67" s="21"/>
      <c r="E67" s="20"/>
      <c r="F67" s="21"/>
    </row>
    <row r="68" spans="1:6" s="22" customFormat="1" ht="12.75" customHeight="1">
      <c r="A68" s="19"/>
      <c r="B68" s="20"/>
      <c r="C68" s="20"/>
      <c r="D68" s="21"/>
      <c r="E68" s="20"/>
      <c r="F68" s="21"/>
    </row>
    <row r="69" spans="1:6" s="22" customFormat="1" ht="12.75" customHeight="1">
      <c r="A69" s="19"/>
      <c r="B69" s="20"/>
      <c r="C69" s="20"/>
      <c r="D69" s="21"/>
      <c r="E69" s="20"/>
      <c r="F69" s="21"/>
    </row>
    <row r="70" spans="1:6" s="22" customFormat="1" ht="12.75" customHeight="1">
      <c r="A70" s="19"/>
      <c r="B70" s="20"/>
      <c r="C70" s="20"/>
      <c r="D70" s="21"/>
      <c r="E70" s="20"/>
      <c r="F70" s="21"/>
    </row>
    <row r="71" spans="1:6" s="22" customFormat="1" ht="12.75" customHeight="1">
      <c r="A71" s="19"/>
      <c r="B71" s="20"/>
      <c r="C71" s="20"/>
      <c r="D71" s="21"/>
      <c r="E71" s="20"/>
      <c r="F71" s="21"/>
    </row>
    <row r="72" spans="1:6" s="22" customFormat="1" ht="12.75" customHeight="1">
      <c r="A72" s="19"/>
      <c r="B72" s="20"/>
      <c r="C72" s="20"/>
      <c r="D72" s="21"/>
      <c r="E72" s="20"/>
      <c r="F72" s="21"/>
    </row>
    <row r="73" spans="1:6" s="22" customFormat="1" ht="12.75" customHeight="1">
      <c r="A73" s="19"/>
      <c r="B73" s="20"/>
      <c r="C73" s="20"/>
      <c r="D73" s="21"/>
      <c r="E73" s="20"/>
      <c r="F73" s="21"/>
    </row>
    <row r="74" spans="1:6" s="22" customFormat="1" ht="12.75" customHeight="1">
      <c r="A74" s="19"/>
      <c r="B74" s="20"/>
      <c r="C74" s="20"/>
      <c r="D74" s="21"/>
      <c r="E74" s="20"/>
      <c r="F74" s="21"/>
    </row>
    <row r="75" spans="1:6" s="22" customFormat="1" ht="12.75" customHeight="1">
      <c r="A75" s="19"/>
      <c r="B75" s="20"/>
      <c r="C75" s="20"/>
      <c r="D75" s="21"/>
      <c r="E75" s="20"/>
      <c r="F75" s="21"/>
    </row>
    <row r="76" spans="1:6" s="22" customFormat="1" ht="12.75" customHeight="1">
      <c r="A76" s="19"/>
      <c r="B76" s="20"/>
      <c r="C76" s="20"/>
      <c r="D76" s="21"/>
      <c r="E76" s="20"/>
      <c r="F76" s="21"/>
    </row>
    <row r="77" spans="1:6" s="22" customFormat="1" ht="12.75" customHeight="1">
      <c r="A77" s="19"/>
      <c r="B77" s="20"/>
      <c r="C77" s="20"/>
      <c r="D77" s="21"/>
      <c r="E77" s="20"/>
      <c r="F77" s="21"/>
    </row>
    <row r="78" spans="1:6" s="22" customFormat="1" ht="12.75" customHeight="1">
      <c r="A78" s="19"/>
      <c r="B78" s="20"/>
      <c r="C78" s="20"/>
      <c r="D78" s="21"/>
      <c r="E78" s="20"/>
      <c r="F78" s="21"/>
    </row>
    <row r="79" spans="1:6" s="22" customFormat="1" ht="12.75" customHeight="1">
      <c r="A79" s="19"/>
      <c r="B79" s="20"/>
      <c r="C79" s="20"/>
      <c r="D79" s="21"/>
      <c r="E79" s="20"/>
      <c r="F79" s="21"/>
    </row>
    <row r="80" spans="1:11" s="24" customFormat="1" ht="24.75" customHeight="1">
      <c r="A80" s="161" t="s">
        <v>4</v>
      </c>
      <c r="B80" s="161"/>
      <c r="C80" s="161"/>
      <c r="D80" s="161"/>
      <c r="E80" s="161"/>
      <c r="F80" s="161"/>
      <c r="G80" s="161"/>
      <c r="H80" s="161"/>
      <c r="I80" s="161"/>
      <c r="J80" s="161"/>
      <c r="K80" s="161"/>
    </row>
  </sheetData>
  <mergeCells count="2">
    <mergeCell ref="A80:K80"/>
    <mergeCell ref="A7:K7"/>
  </mergeCells>
  <printOptions horizontalCentered="1"/>
  <pageMargins left="0.6" right="0.6" top="0.8" bottom="0.7" header="0.2" footer="0.2"/>
  <pageSetup firstPageNumber="3" useFirstPageNumber="1" fitToHeight="1" fitToWidth="1" horizontalDpi="300" verticalDpi="300" orientation="portrait" paperSize="9" scale="87"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8"/>
      <c r="B1" s="108"/>
      <c r="C1" s="108"/>
      <c r="D1" s="108"/>
      <c r="E1" s="108"/>
      <c r="F1" s="108"/>
      <c r="G1" s="109"/>
      <c r="H1" s="108"/>
      <c r="I1" s="109"/>
    </row>
    <row r="2" spans="1:9" ht="12.75" customHeight="1">
      <c r="A2" s="108"/>
      <c r="B2" s="108"/>
      <c r="C2" s="108"/>
      <c r="D2" s="108"/>
      <c r="E2" s="108"/>
      <c r="F2" s="108"/>
      <c r="G2" s="109"/>
      <c r="H2" s="108"/>
      <c r="I2" s="109"/>
    </row>
    <row r="3" spans="1:9" ht="12.75" customHeight="1">
      <c r="A3" s="108"/>
      <c r="B3" s="108"/>
      <c r="C3" s="108"/>
      <c r="D3" s="108"/>
      <c r="E3" s="108"/>
      <c r="F3" s="108"/>
      <c r="G3" s="109"/>
      <c r="H3" s="108"/>
      <c r="I3" s="109"/>
    </row>
    <row r="4" spans="1:9" ht="12.75" customHeight="1">
      <c r="A4" s="108"/>
      <c r="B4" s="108"/>
      <c r="C4" s="108"/>
      <c r="D4" s="108"/>
      <c r="E4" s="108"/>
      <c r="F4" s="108"/>
      <c r="G4" s="109"/>
      <c r="H4" s="108"/>
      <c r="I4" s="109"/>
    </row>
    <row r="5" spans="1:9" ht="12.75" customHeight="1">
      <c r="A5" s="108"/>
      <c r="B5" s="108"/>
      <c r="C5" s="108"/>
      <c r="D5" s="108"/>
      <c r="E5" s="108"/>
      <c r="F5" s="108"/>
      <c r="G5" s="109"/>
      <c r="H5" s="108"/>
      <c r="I5" s="109"/>
    </row>
    <row r="6" spans="1:9" s="29" customFormat="1" ht="12.75" customHeight="1">
      <c r="A6" s="48" t="s">
        <v>125</v>
      </c>
      <c r="B6" s="48"/>
      <c r="C6" s="48"/>
      <c r="G6" s="110"/>
      <c r="I6" s="110"/>
    </row>
    <row r="7" spans="1:11" s="112" customFormat="1" ht="12.75" customHeight="1">
      <c r="A7" s="30" t="str">
        <f>+Equity!A7</f>
        <v> FOR THE FINANCIAL PERIOD ENDED 30 JUNE 2004</v>
      </c>
      <c r="B7" s="111"/>
      <c r="C7" s="111"/>
      <c r="D7" s="111"/>
      <c r="E7" s="111"/>
      <c r="F7" s="111"/>
      <c r="G7" s="111"/>
      <c r="H7" s="111"/>
      <c r="I7" s="111"/>
      <c r="J7" s="111"/>
      <c r="K7" s="111"/>
    </row>
    <row r="8" spans="1:11" ht="12.75" customHeight="1">
      <c r="A8" s="113"/>
      <c r="B8" s="113"/>
      <c r="C8" s="113"/>
      <c r="D8" s="113"/>
      <c r="E8" s="113"/>
      <c r="F8" s="113"/>
      <c r="G8" s="113"/>
      <c r="H8" s="113"/>
      <c r="I8" s="113"/>
      <c r="J8" s="113"/>
      <c r="K8" s="113"/>
    </row>
    <row r="9" spans="7:9" ht="12.75" customHeight="1">
      <c r="G9" s="36">
        <f>+'BS'!D9</f>
        <v>38168</v>
      </c>
      <c r="I9" s="36">
        <f>+Income!L18</f>
        <v>37802</v>
      </c>
    </row>
    <row r="10" spans="7:9" ht="12.75" customHeight="1">
      <c r="G10" s="6" t="s">
        <v>60</v>
      </c>
      <c r="I10" s="6" t="s">
        <v>60</v>
      </c>
    </row>
    <row r="11" spans="4:9" ht="3.75" customHeight="1">
      <c r="D11" s="36"/>
      <c r="G11" s="26"/>
      <c r="I11" s="26"/>
    </row>
    <row r="12" ht="12.75" customHeight="1">
      <c r="A12" s="26" t="s">
        <v>141</v>
      </c>
    </row>
    <row r="13" ht="3.75" customHeight="1"/>
    <row r="14" spans="2:9" ht="12.75" customHeight="1">
      <c r="B14" s="26" t="s">
        <v>111</v>
      </c>
      <c r="G14" s="1">
        <v>-3463</v>
      </c>
      <c r="I14" s="1">
        <v>-67395</v>
      </c>
    </row>
    <row r="15" ht="3.75" customHeight="1"/>
    <row r="16" spans="2:9" ht="12.75" customHeight="1">
      <c r="B16" s="26" t="s">
        <v>27</v>
      </c>
      <c r="G16" s="1">
        <v>61752</v>
      </c>
      <c r="I16" s="1">
        <v>130529</v>
      </c>
    </row>
    <row r="17" spans="7:9" ht="3.75" customHeight="1">
      <c r="G17" s="12"/>
      <c r="I17" s="12"/>
    </row>
    <row r="18" spans="7:9" ht="3.75" customHeight="1">
      <c r="G18" s="9"/>
      <c r="I18" s="9"/>
    </row>
    <row r="19" spans="2:9" ht="12.75" customHeight="1">
      <c r="B19" s="26" t="s">
        <v>140</v>
      </c>
      <c r="G19" s="1">
        <f>SUM(G14:G16)</f>
        <v>58289</v>
      </c>
      <c r="I19" s="1">
        <f>SUM(I14:I16)</f>
        <v>63134</v>
      </c>
    </row>
    <row r="20" ht="3.75" customHeight="1"/>
    <row r="21" spans="2:9" ht="12.75" customHeight="1">
      <c r="B21" s="26" t="s">
        <v>157</v>
      </c>
      <c r="G21" s="1">
        <v>-47439</v>
      </c>
      <c r="I21" s="1">
        <v>-171336</v>
      </c>
    </row>
    <row r="22" spans="7:9" ht="3.75" customHeight="1">
      <c r="G22" s="12"/>
      <c r="I22" s="12"/>
    </row>
    <row r="23" spans="7:9" ht="3.75" customHeight="1">
      <c r="G23" s="9"/>
      <c r="I23" s="9"/>
    </row>
    <row r="24" spans="2:9" ht="12.75" customHeight="1">
      <c r="B24" s="26" t="s">
        <v>220</v>
      </c>
      <c r="G24" s="1">
        <f>SUM(G19:G21)</f>
        <v>10850</v>
      </c>
      <c r="I24" s="1">
        <f>SUM(I19:I21)</f>
        <v>-108202</v>
      </c>
    </row>
    <row r="25" spans="7:9" ht="3.75" customHeight="1">
      <c r="G25" s="12"/>
      <c r="I25" s="12"/>
    </row>
    <row r="26" spans="7:9" ht="3.75" customHeight="1">
      <c r="G26" s="9"/>
      <c r="I26" s="9"/>
    </row>
    <row r="27" spans="1:3" ht="12.75" customHeight="1">
      <c r="A27" s="26" t="s">
        <v>145</v>
      </c>
      <c r="B27" s="41"/>
      <c r="C27" s="41"/>
    </row>
    <row r="28" spans="2:3" ht="3.75" customHeight="1">
      <c r="B28" s="41"/>
      <c r="C28" s="41"/>
    </row>
    <row r="29" spans="2:9" ht="3.75" customHeight="1">
      <c r="B29" s="41"/>
      <c r="C29" s="41"/>
      <c r="G29" s="16"/>
      <c r="I29" s="16"/>
    </row>
    <row r="30" spans="2:9" ht="12.75" customHeight="1">
      <c r="B30" s="26" t="s">
        <v>144</v>
      </c>
      <c r="G30" s="16">
        <v>25499</v>
      </c>
      <c r="I30" s="16">
        <v>377</v>
      </c>
    </row>
    <row r="31" spans="2:9" ht="12.75" customHeight="1">
      <c r="B31" s="26" t="s">
        <v>223</v>
      </c>
      <c r="G31" s="16">
        <v>-119082</v>
      </c>
      <c r="I31" s="16">
        <v>-64271</v>
      </c>
    </row>
    <row r="32" spans="2:9" ht="12.75" customHeight="1">
      <c r="B32" s="26" t="s">
        <v>143</v>
      </c>
      <c r="G32" s="16">
        <f>124358+19000</f>
        <v>143358</v>
      </c>
      <c r="I32" s="16">
        <v>77412</v>
      </c>
    </row>
    <row r="33" spans="2:9" ht="12.75" customHeight="1">
      <c r="B33" s="26" t="s">
        <v>142</v>
      </c>
      <c r="G33" s="16">
        <v>40135</v>
      </c>
      <c r="I33" s="16">
        <v>59006</v>
      </c>
    </row>
    <row r="34" spans="2:9" ht="12.75" customHeight="1">
      <c r="B34" s="26" t="s">
        <v>210</v>
      </c>
      <c r="G34" s="16">
        <v>-25984</v>
      </c>
      <c r="I34" s="16">
        <v>-14714</v>
      </c>
    </row>
    <row r="35" spans="2:9" ht="12.75" customHeight="1">
      <c r="B35" s="26" t="s">
        <v>28</v>
      </c>
      <c r="G35" s="16"/>
      <c r="I35" s="16"/>
    </row>
    <row r="36" spans="3:9" ht="12.75" customHeight="1">
      <c r="C36" s="26" t="s">
        <v>175</v>
      </c>
      <c r="G36" s="16">
        <v>-25762</v>
      </c>
      <c r="I36" s="16">
        <v>-12390</v>
      </c>
    </row>
    <row r="37" spans="7:9" ht="3.75" customHeight="1">
      <c r="G37" s="12"/>
      <c r="I37" s="12"/>
    </row>
    <row r="38" ht="3.75" customHeight="1"/>
    <row r="39" spans="2:9" ht="12.75" customHeight="1">
      <c r="B39" s="90" t="s">
        <v>194</v>
      </c>
      <c r="C39" s="90"/>
      <c r="G39" s="1">
        <f>SUM(G29:G36)</f>
        <v>38164</v>
      </c>
      <c r="I39" s="1">
        <f>SUM(I29:I36)</f>
        <v>45420</v>
      </c>
    </row>
    <row r="40" spans="7:9" ht="3.75" customHeight="1">
      <c r="G40" s="12"/>
      <c r="I40" s="12"/>
    </row>
    <row r="41" spans="7:9" ht="3.75" customHeight="1">
      <c r="G41" s="9"/>
      <c r="I41" s="9"/>
    </row>
    <row r="42" spans="1:3" ht="3.75" customHeight="1">
      <c r="A42" s="90"/>
      <c r="B42" s="90"/>
      <c r="C42" s="90"/>
    </row>
    <row r="43" spans="1:3" ht="12.75" customHeight="1">
      <c r="A43" s="26" t="s">
        <v>146</v>
      </c>
      <c r="B43" s="41"/>
      <c r="C43" s="41"/>
    </row>
    <row r="44" spans="2:3" ht="3.75" customHeight="1">
      <c r="B44" s="41"/>
      <c r="C44" s="41"/>
    </row>
    <row r="45" spans="2:9" ht="3.75" customHeight="1">
      <c r="B45" s="41"/>
      <c r="C45" s="41"/>
      <c r="G45" s="16"/>
      <c r="I45" s="16"/>
    </row>
    <row r="46" spans="2:9" ht="12.75" customHeight="1">
      <c r="B46" s="26" t="s">
        <v>200</v>
      </c>
      <c r="G46" s="16">
        <v>-63028</v>
      </c>
      <c r="I46" s="16">
        <v>-63088</v>
      </c>
    </row>
    <row r="47" spans="2:9" ht="12.75" customHeight="1">
      <c r="B47" s="26" t="s">
        <v>211</v>
      </c>
      <c r="G47" s="16">
        <v>-6197</v>
      </c>
      <c r="I47" s="16">
        <v>-4869</v>
      </c>
    </row>
    <row r="48" spans="2:9" ht="12.75" customHeight="1">
      <c r="B48" s="26" t="s">
        <v>34</v>
      </c>
      <c r="G48" s="16"/>
      <c r="I48" s="16"/>
    </row>
    <row r="49" spans="3:9" ht="12.75" customHeight="1">
      <c r="C49" s="26" t="s">
        <v>215</v>
      </c>
      <c r="G49" s="16">
        <v>0</v>
      </c>
      <c r="I49" s="16">
        <v>12000</v>
      </c>
    </row>
    <row r="50" spans="7:9" ht="3.75" customHeight="1">
      <c r="G50" s="12"/>
      <c r="I50" s="12"/>
    </row>
    <row r="51" ht="3.75" customHeight="1"/>
    <row r="52" spans="2:9" ht="12.75" customHeight="1">
      <c r="B52" s="90" t="s">
        <v>195</v>
      </c>
      <c r="C52" s="90"/>
      <c r="G52" s="16">
        <f>SUM(G46:G49)</f>
        <v>-69225</v>
      </c>
      <c r="I52" s="16">
        <f>SUM(I46:I49)</f>
        <v>-55957</v>
      </c>
    </row>
    <row r="53" spans="1:9" ht="3.75" customHeight="1">
      <c r="A53" s="90"/>
      <c r="B53" s="90"/>
      <c r="C53" s="90"/>
      <c r="G53" s="12"/>
      <c r="I53" s="12"/>
    </row>
    <row r="54" spans="1:3" ht="3.75" customHeight="1">
      <c r="A54" s="41"/>
      <c r="B54" s="41"/>
      <c r="C54" s="41"/>
    </row>
    <row r="55" spans="1:9" ht="12.75" customHeight="1">
      <c r="A55" s="90" t="s">
        <v>127</v>
      </c>
      <c r="B55" s="90"/>
      <c r="C55" s="90"/>
      <c r="G55" s="1">
        <v>-4140</v>
      </c>
      <c r="I55" s="1">
        <v>5976</v>
      </c>
    </row>
    <row r="56" spans="1:3" ht="3.75" customHeight="1">
      <c r="A56" s="41"/>
      <c r="B56" s="41"/>
      <c r="C56" s="41"/>
    </row>
    <row r="57" spans="1:9" ht="3.75" customHeight="1">
      <c r="A57" s="41"/>
      <c r="B57" s="41"/>
      <c r="C57" s="41"/>
      <c r="G57" s="9"/>
      <c r="I57" s="9"/>
    </row>
    <row r="58" spans="1:9" ht="12.75" customHeight="1">
      <c r="A58" s="90" t="s">
        <v>280</v>
      </c>
      <c r="B58" s="90"/>
      <c r="C58" s="90"/>
      <c r="G58" s="1">
        <f>+G24+G39+G55+G52</f>
        <v>-24351</v>
      </c>
      <c r="I58" s="1">
        <f>+I24+I39+I55+I52</f>
        <v>-112763</v>
      </c>
    </row>
    <row r="59" spans="1:3" ht="3.75" customHeight="1">
      <c r="A59" s="41"/>
      <c r="B59" s="41"/>
      <c r="C59" s="41"/>
    </row>
    <row r="60" spans="1:9" ht="3.75" customHeight="1">
      <c r="A60" s="41"/>
      <c r="B60" s="41"/>
      <c r="C60" s="41"/>
      <c r="G60" s="9"/>
      <c r="I60" s="9"/>
    </row>
    <row r="61" spans="1:9" ht="12.75" customHeight="1">
      <c r="A61" s="26" t="s">
        <v>217</v>
      </c>
      <c r="G61" s="16"/>
      <c r="I61" s="16"/>
    </row>
    <row r="62" spans="1:3" ht="3.75" customHeight="1">
      <c r="A62" s="41"/>
      <c r="B62" s="41"/>
      <c r="C62" s="41"/>
    </row>
    <row r="63" spans="1:9" ht="3.75" customHeight="1">
      <c r="A63" s="41"/>
      <c r="B63" s="41"/>
      <c r="C63" s="41"/>
      <c r="G63" s="57"/>
      <c r="I63" s="57"/>
    </row>
    <row r="64" spans="1:9" ht="12.75" customHeight="1">
      <c r="A64" s="41"/>
      <c r="B64" s="41"/>
      <c r="C64" s="41"/>
      <c r="D64" s="26" t="s">
        <v>126</v>
      </c>
      <c r="G64" s="58">
        <v>305406</v>
      </c>
      <c r="I64" s="58">
        <v>464242</v>
      </c>
    </row>
    <row r="65" spans="1:9" ht="12.75" customHeight="1">
      <c r="A65" s="41"/>
      <c r="B65" s="41"/>
      <c r="C65" s="41"/>
      <c r="D65" s="26" t="s">
        <v>127</v>
      </c>
      <c r="G65" s="58"/>
      <c r="I65" s="58"/>
    </row>
    <row r="66" spans="1:9" ht="12.75" customHeight="1">
      <c r="A66" s="41"/>
      <c r="B66" s="41"/>
      <c r="C66" s="41"/>
      <c r="D66" s="26" t="s">
        <v>128</v>
      </c>
      <c r="G66" s="58">
        <v>4486</v>
      </c>
      <c r="I66" s="58">
        <v>21326</v>
      </c>
    </row>
    <row r="67" spans="1:9" ht="3.75" customHeight="1">
      <c r="A67" s="41"/>
      <c r="B67" s="41"/>
      <c r="C67" s="41"/>
      <c r="G67" s="59"/>
      <c r="I67" s="59"/>
    </row>
    <row r="68" spans="1:9" ht="3.75" customHeight="1">
      <c r="A68" s="41"/>
      <c r="B68" s="41"/>
      <c r="C68" s="41"/>
      <c r="G68" s="9"/>
      <c r="I68" s="9"/>
    </row>
    <row r="69" spans="1:9" ht="12.75" customHeight="1">
      <c r="A69" s="41"/>
      <c r="B69" s="41"/>
      <c r="C69" s="41"/>
      <c r="D69" s="114" t="s">
        <v>197</v>
      </c>
      <c r="E69" s="56"/>
      <c r="F69" s="56"/>
      <c r="G69" s="16">
        <f>SUM(G64:G67)</f>
        <v>309892</v>
      </c>
      <c r="I69" s="16">
        <f>SUM(I64:I67)</f>
        <v>485568</v>
      </c>
    </row>
    <row r="70" spans="1:3" ht="3.75" customHeight="1">
      <c r="A70" s="41"/>
      <c r="B70" s="41"/>
      <c r="C70" s="41"/>
    </row>
    <row r="71" spans="1:9" ht="3.75" customHeight="1">
      <c r="A71" s="41"/>
      <c r="B71" s="41"/>
      <c r="C71" s="41"/>
      <c r="G71" s="9"/>
      <c r="I71" s="9"/>
    </row>
    <row r="72" spans="1:9" ht="15" customHeight="1" thickBot="1">
      <c r="A72" s="26" t="s">
        <v>239</v>
      </c>
      <c r="G72" s="18">
        <f>+G58+G69</f>
        <v>285541</v>
      </c>
      <c r="I72" s="18">
        <f>+I58+I69</f>
        <v>372805</v>
      </c>
    </row>
    <row r="73" spans="1:3" ht="15" customHeight="1">
      <c r="A73" s="41"/>
      <c r="B73" s="41"/>
      <c r="C73" s="41"/>
    </row>
    <row r="74" spans="1:3" ht="15" customHeight="1">
      <c r="A74" s="41"/>
      <c r="B74" s="41"/>
      <c r="C74" s="41"/>
    </row>
    <row r="75" spans="1:3" ht="15" customHeight="1">
      <c r="A75" s="41"/>
      <c r="B75" s="41"/>
      <c r="C75" s="41"/>
    </row>
    <row r="76" spans="1:3" ht="15" customHeight="1">
      <c r="A76" s="41"/>
      <c r="B76" s="41"/>
      <c r="C76" s="41"/>
    </row>
    <row r="77" spans="1:3" ht="15" customHeight="1">
      <c r="A77" s="41"/>
      <c r="B77" s="41"/>
      <c r="C77" s="41"/>
    </row>
    <row r="78" spans="1:3" ht="15" customHeight="1">
      <c r="A78" s="41"/>
      <c r="B78" s="41"/>
      <c r="C78" s="41"/>
    </row>
    <row r="79" spans="1:3" ht="15" customHeight="1">
      <c r="A79" s="41"/>
      <c r="B79" s="41"/>
      <c r="C79" s="41"/>
    </row>
    <row r="80" spans="1:3" ht="15" customHeight="1">
      <c r="A80" s="41"/>
      <c r="B80" s="41"/>
      <c r="C80" s="41"/>
    </row>
    <row r="81" spans="1:3" ht="7.5" customHeight="1">
      <c r="A81" s="41"/>
      <c r="B81" s="41"/>
      <c r="C81" s="41"/>
    </row>
    <row r="82" spans="1:11" ht="24.75" customHeight="1">
      <c r="A82" s="161" t="s">
        <v>5</v>
      </c>
      <c r="B82" s="161"/>
      <c r="C82" s="161"/>
      <c r="D82" s="161"/>
      <c r="E82" s="161"/>
      <c r="F82" s="161"/>
      <c r="G82" s="161"/>
      <c r="H82" s="161"/>
      <c r="I82" s="161"/>
      <c r="K82" s="1"/>
    </row>
  </sheetData>
  <mergeCells count="1">
    <mergeCell ref="A82:I82"/>
  </mergeCells>
  <printOptions horizontalCentered="1"/>
  <pageMargins left="0.66" right="0.6" top="0.71" bottom="0.57" header="0.2" footer="0.2"/>
  <pageSetup firstPageNumber="4" useFirstPageNumber="1" fitToHeight="1" fitToWidth="1" horizontalDpi="600" verticalDpi="600" orientation="portrait" paperSize="9" scale="93"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52"/>
  <sheetViews>
    <sheetView workbookViewId="0" topLeftCell="A1">
      <selection activeCell="A1" sqref="A1"/>
    </sheetView>
  </sheetViews>
  <sheetFormatPr defaultColWidth="9.140625" defaultRowHeight="12.75" customHeight="1"/>
  <cols>
    <col min="1" max="1" width="2.7109375" style="62" customWidth="1"/>
    <col min="2" max="2" width="2.8515625" style="26" customWidth="1"/>
    <col min="3" max="3" width="3.7109375" style="26" customWidth="1"/>
    <col min="4" max="4" width="4.140625" style="26" customWidth="1"/>
    <col min="5" max="5" width="6.8515625" style="26" customWidth="1"/>
    <col min="6" max="6" width="7.7109375" style="26" customWidth="1"/>
    <col min="7" max="7" width="8.28125" style="26" customWidth="1"/>
    <col min="8" max="8" width="12.7109375" style="26" customWidth="1"/>
    <col min="9" max="9" width="10.421875" style="26" customWidth="1"/>
    <col min="10" max="10" width="10.7109375" style="26" customWidth="1"/>
    <col min="11" max="11" width="11.00390625" style="26" customWidth="1"/>
    <col min="12" max="12" width="11.8515625" style="26" customWidth="1"/>
    <col min="13" max="13" width="9.57421875" style="26" bestFit="1" customWidth="1"/>
    <col min="14" max="14" width="4.7109375" style="26" customWidth="1"/>
    <col min="15" max="15" width="9.28125" style="26" customWidth="1"/>
    <col min="16" max="16384" width="9.140625" style="26" customWidth="1"/>
  </cols>
  <sheetData>
    <row r="5" ht="9" customHeight="1"/>
    <row r="6" spans="1:4" s="29" customFormat="1" ht="15" customHeight="1">
      <c r="A6" s="115"/>
      <c r="B6" s="48" t="s">
        <v>176</v>
      </c>
      <c r="C6" s="48"/>
      <c r="D6" s="48"/>
    </row>
    <row r="7" ht="7.5" customHeight="1"/>
    <row r="8" spans="1:4" ht="12.75" customHeight="1">
      <c r="A8" s="62">
        <v>1</v>
      </c>
      <c r="B8" s="63" t="s">
        <v>129</v>
      </c>
      <c r="C8" s="63"/>
      <c r="D8" s="63"/>
    </row>
    <row r="9" ht="7.5" customHeight="1"/>
    <row r="10" spans="1:12" s="117" customFormat="1" ht="27.75" customHeight="1">
      <c r="A10" s="116"/>
      <c r="B10" s="161" t="s">
        <v>201</v>
      </c>
      <c r="C10" s="161"/>
      <c r="D10" s="161"/>
      <c r="E10" s="161"/>
      <c r="F10" s="161"/>
      <c r="G10" s="161"/>
      <c r="H10" s="161"/>
      <c r="I10" s="161"/>
      <c r="J10" s="161"/>
      <c r="K10" s="161"/>
      <c r="L10" s="161"/>
    </row>
    <row r="11" ht="6" customHeight="1"/>
    <row r="12" spans="1:12" s="80" customFormat="1" ht="40.5" customHeight="1">
      <c r="A12" s="89"/>
      <c r="B12" s="173" t="s">
        <v>6</v>
      </c>
      <c r="C12" s="173"/>
      <c r="D12" s="173"/>
      <c r="E12" s="173"/>
      <c r="F12" s="173"/>
      <c r="G12" s="173"/>
      <c r="H12" s="173"/>
      <c r="I12" s="173"/>
      <c r="J12" s="173"/>
      <c r="K12" s="173"/>
      <c r="L12" s="173"/>
    </row>
    <row r="13" ht="7.5" customHeight="1"/>
    <row r="14" spans="1:4" ht="12.75" customHeight="1">
      <c r="A14" s="62">
        <v>2</v>
      </c>
      <c r="B14" s="63" t="s">
        <v>15</v>
      </c>
      <c r="C14" s="63"/>
      <c r="D14" s="63"/>
    </row>
    <row r="15" ht="7.5" customHeight="1"/>
    <row r="16" spans="2:12" ht="25.5" customHeight="1">
      <c r="B16" s="161" t="s">
        <v>7</v>
      </c>
      <c r="C16" s="161"/>
      <c r="D16" s="161"/>
      <c r="E16" s="161"/>
      <c r="F16" s="161"/>
      <c r="G16" s="161"/>
      <c r="H16" s="161"/>
      <c r="I16" s="161"/>
      <c r="J16" s="161"/>
      <c r="K16" s="161"/>
      <c r="L16" s="161"/>
    </row>
    <row r="17" ht="7.5" customHeight="1"/>
    <row r="18" spans="1:4" ht="12.75" customHeight="1">
      <c r="A18" s="62">
        <v>3</v>
      </c>
      <c r="B18" s="63" t="s">
        <v>100</v>
      </c>
      <c r="C18" s="63"/>
      <c r="D18" s="63"/>
    </row>
    <row r="19" ht="7.5" customHeight="1"/>
    <row r="20" spans="1:12" s="117" customFormat="1" ht="27.75" customHeight="1">
      <c r="A20" s="116"/>
      <c r="B20" s="161" t="s">
        <v>182</v>
      </c>
      <c r="C20" s="161"/>
      <c r="D20" s="161"/>
      <c r="E20" s="161"/>
      <c r="F20" s="161"/>
      <c r="G20" s="161"/>
      <c r="H20" s="161"/>
      <c r="I20" s="161"/>
      <c r="J20" s="161"/>
      <c r="K20" s="161"/>
      <c r="L20" s="161"/>
    </row>
    <row r="21" ht="6" customHeight="1"/>
    <row r="22" spans="1:12" s="91" customFormat="1" ht="37.5" customHeight="1">
      <c r="A22" s="65"/>
      <c r="B22" s="91" t="s">
        <v>65</v>
      </c>
      <c r="C22" s="173" t="s">
        <v>183</v>
      </c>
      <c r="D22" s="173"/>
      <c r="E22" s="173"/>
      <c r="F22" s="173"/>
      <c r="G22" s="173"/>
      <c r="H22" s="173"/>
      <c r="I22" s="173"/>
      <c r="J22" s="173"/>
      <c r="K22" s="173"/>
      <c r="L22" s="173"/>
    </row>
    <row r="23" ht="6" customHeight="1"/>
    <row r="24" spans="1:12" s="91" customFormat="1" ht="39" customHeight="1">
      <c r="A24" s="65"/>
      <c r="B24" s="91" t="s">
        <v>66</v>
      </c>
      <c r="C24" s="173" t="s">
        <v>202</v>
      </c>
      <c r="D24" s="173"/>
      <c r="E24" s="173"/>
      <c r="F24" s="173"/>
      <c r="G24" s="173"/>
      <c r="H24" s="173"/>
      <c r="I24" s="173"/>
      <c r="J24" s="173"/>
      <c r="K24" s="173"/>
      <c r="L24" s="173"/>
    </row>
    <row r="25" spans="2:4" ht="6" customHeight="1">
      <c r="B25" s="63"/>
      <c r="C25" s="63"/>
      <c r="D25" s="63"/>
    </row>
    <row r="26" spans="1:12" s="91" customFormat="1" ht="39.75" customHeight="1">
      <c r="A26" s="65"/>
      <c r="B26" s="91" t="s">
        <v>71</v>
      </c>
      <c r="C26" s="173" t="s">
        <v>203</v>
      </c>
      <c r="D26" s="173"/>
      <c r="E26" s="173"/>
      <c r="F26" s="173"/>
      <c r="G26" s="173"/>
      <c r="H26" s="173"/>
      <c r="I26" s="173"/>
      <c r="J26" s="173"/>
      <c r="K26" s="173"/>
      <c r="L26" s="173"/>
    </row>
    <row r="27" ht="7.5" customHeight="1"/>
    <row r="28" spans="1:4" ht="12.75" customHeight="1">
      <c r="A28" s="62">
        <v>4</v>
      </c>
      <c r="B28" s="63" t="s">
        <v>187</v>
      </c>
      <c r="C28" s="63"/>
      <c r="D28" s="63"/>
    </row>
    <row r="29" ht="7.5" customHeight="1"/>
    <row r="30" spans="2:12" s="80" customFormat="1" ht="27.75" customHeight="1">
      <c r="B30" s="173" t="s">
        <v>8</v>
      </c>
      <c r="C30" s="173"/>
      <c r="D30" s="173"/>
      <c r="E30" s="173"/>
      <c r="F30" s="173"/>
      <c r="G30" s="173"/>
      <c r="H30" s="173"/>
      <c r="I30" s="173"/>
      <c r="J30" s="173"/>
      <c r="K30" s="173"/>
      <c r="L30" s="173"/>
    </row>
    <row r="31" ht="7.5" customHeight="1"/>
    <row r="32" spans="1:4" ht="12.75" customHeight="1">
      <c r="A32" s="62">
        <v>5</v>
      </c>
      <c r="B32" s="63" t="s">
        <v>39</v>
      </c>
      <c r="C32" s="63"/>
      <c r="D32" s="63"/>
    </row>
    <row r="33" spans="2:4" ht="7.5" customHeight="1">
      <c r="B33" s="63"/>
      <c r="C33" s="63"/>
      <c r="D33" s="63"/>
    </row>
    <row r="34" spans="1:2" s="112" customFormat="1" ht="12.75" customHeight="1">
      <c r="A34" s="118"/>
      <c r="B34" s="119" t="s">
        <v>216</v>
      </c>
    </row>
    <row r="35" spans="6:12" s="112" customFormat="1" ht="12.75" customHeight="1">
      <c r="F35" s="120"/>
      <c r="G35" s="120"/>
      <c r="H35" s="120"/>
      <c r="I35" s="179" t="str">
        <f>+Income!F16</f>
        <v>SECOND QUARTER</v>
      </c>
      <c r="J35" s="179"/>
      <c r="K35" s="177" t="str">
        <f>+Income!J16</f>
        <v>CUMULATIVE 6 MONTHS</v>
      </c>
      <c r="L35" s="178"/>
    </row>
    <row r="36" spans="6:12" s="112" customFormat="1" ht="12.75" customHeight="1">
      <c r="F36" s="121"/>
      <c r="G36" s="121"/>
      <c r="H36" s="121"/>
      <c r="I36" s="122">
        <f>+Income!F18</f>
        <v>38168</v>
      </c>
      <c r="J36" s="122">
        <f>+Income!H18</f>
        <v>37802</v>
      </c>
      <c r="K36" s="122">
        <f>+I36</f>
        <v>38168</v>
      </c>
      <c r="L36" s="122">
        <f>+J36</f>
        <v>37802</v>
      </c>
    </row>
    <row r="37" spans="6:12" s="112" customFormat="1" ht="3.75" customHeight="1">
      <c r="F37" s="121"/>
      <c r="G37" s="121"/>
      <c r="H37" s="121"/>
      <c r="I37" s="120"/>
      <c r="J37" s="120"/>
      <c r="K37" s="120"/>
      <c r="L37" s="120"/>
    </row>
    <row r="38" spans="6:12" s="112" customFormat="1" ht="12" customHeight="1">
      <c r="F38" s="121"/>
      <c r="G38" s="121"/>
      <c r="H38" s="121"/>
      <c r="I38" s="123" t="s">
        <v>60</v>
      </c>
      <c r="J38" s="123" t="s">
        <v>60</v>
      </c>
      <c r="K38" s="123" t="s">
        <v>60</v>
      </c>
      <c r="L38" s="123" t="s">
        <v>60</v>
      </c>
    </row>
    <row r="39" spans="6:12" s="112" customFormat="1" ht="3.75" customHeight="1">
      <c r="F39" s="121"/>
      <c r="G39" s="121"/>
      <c r="H39" s="121"/>
      <c r="I39" s="123"/>
      <c r="J39" s="123"/>
      <c r="K39" s="123"/>
      <c r="L39" s="123"/>
    </row>
    <row r="40" spans="1:12" s="112" customFormat="1" ht="12.75" customHeight="1">
      <c r="A40" s="118"/>
      <c r="C40" s="124" t="s">
        <v>245</v>
      </c>
      <c r="I40" s="125"/>
      <c r="J40" s="125"/>
      <c r="K40" s="125"/>
      <c r="L40" s="125"/>
    </row>
    <row r="41" spans="1:12" s="112" customFormat="1" ht="12.75" customHeight="1">
      <c r="A41" s="118"/>
      <c r="D41" s="126" t="s">
        <v>246</v>
      </c>
      <c r="I41" s="125">
        <v>-45</v>
      </c>
      <c r="J41" s="125">
        <v>45</v>
      </c>
      <c r="K41" s="125">
        <v>-637</v>
      </c>
      <c r="L41" s="125">
        <v>46</v>
      </c>
    </row>
    <row r="42" spans="1:12" s="112" customFormat="1" ht="12.75" customHeight="1">
      <c r="A42" s="118"/>
      <c r="C42" s="124" t="s">
        <v>33</v>
      </c>
      <c r="I42" s="125">
        <v>0</v>
      </c>
      <c r="J42" s="125">
        <v>0</v>
      </c>
      <c r="K42" s="125">
        <v>0</v>
      </c>
      <c r="L42" s="125">
        <v>-405</v>
      </c>
    </row>
    <row r="43" spans="1:12" s="112" customFormat="1" ht="12.75" customHeight="1">
      <c r="A43" s="118"/>
      <c r="C43" s="124" t="s">
        <v>279</v>
      </c>
      <c r="I43" s="125">
        <v>1346</v>
      </c>
      <c r="J43" s="125">
        <v>39226</v>
      </c>
      <c r="K43" s="125">
        <v>17450</v>
      </c>
      <c r="L43" s="125">
        <v>34666</v>
      </c>
    </row>
    <row r="44" spans="1:12" s="112" customFormat="1" ht="12.75" customHeight="1">
      <c r="A44" s="118"/>
      <c r="C44" s="124" t="s">
        <v>240</v>
      </c>
      <c r="I44" s="125">
        <v>0</v>
      </c>
      <c r="J44" s="125">
        <v>61</v>
      </c>
      <c r="K44" s="125">
        <v>0</v>
      </c>
      <c r="L44" s="125">
        <v>61</v>
      </c>
    </row>
    <row r="45" spans="1:12" s="112" customFormat="1" ht="12.75" customHeight="1">
      <c r="A45" s="118"/>
      <c r="C45" s="124" t="s">
        <v>264</v>
      </c>
      <c r="I45" s="125">
        <v>24942</v>
      </c>
      <c r="J45" s="125">
        <v>0</v>
      </c>
      <c r="K45" s="125">
        <v>24942</v>
      </c>
      <c r="L45" s="125">
        <v>0</v>
      </c>
    </row>
    <row r="46" spans="1:12" s="112" customFormat="1" ht="12.75" customHeight="1">
      <c r="A46" s="118"/>
      <c r="C46" s="124" t="s">
        <v>263</v>
      </c>
      <c r="I46" s="125">
        <v>4654</v>
      </c>
      <c r="J46" s="125">
        <v>-3202</v>
      </c>
      <c r="K46" s="125">
        <v>3865</v>
      </c>
      <c r="L46" s="125">
        <v>-2636</v>
      </c>
    </row>
    <row r="47" spans="1:12" s="112" customFormat="1" ht="12.75" customHeight="1">
      <c r="A47" s="118"/>
      <c r="C47" s="124" t="s">
        <v>243</v>
      </c>
      <c r="I47" s="125">
        <v>0</v>
      </c>
      <c r="J47" s="125">
        <v>-21080</v>
      </c>
      <c r="K47" s="125">
        <v>0</v>
      </c>
      <c r="L47" s="125">
        <v>-19285</v>
      </c>
    </row>
    <row r="48" spans="1:12" s="112" customFormat="1" ht="12.75" customHeight="1">
      <c r="A48" s="118"/>
      <c r="C48" s="124" t="s">
        <v>241</v>
      </c>
      <c r="I48" s="125"/>
      <c r="J48" s="125"/>
      <c r="K48" s="125"/>
      <c r="L48" s="125"/>
    </row>
    <row r="49" spans="1:12" s="112" customFormat="1" ht="12.75" customHeight="1">
      <c r="A49" s="118"/>
      <c r="C49" s="124"/>
      <c r="D49" s="112" t="s">
        <v>242</v>
      </c>
      <c r="I49" s="125">
        <v>-642</v>
      </c>
      <c r="J49" s="125">
        <v>-10896</v>
      </c>
      <c r="K49" s="125">
        <v>-642</v>
      </c>
      <c r="L49" s="125">
        <v>-10896</v>
      </c>
    </row>
    <row r="50" spans="1:12" s="112" customFormat="1" ht="12.75" customHeight="1">
      <c r="A50" s="118"/>
      <c r="C50" s="119" t="s">
        <v>9</v>
      </c>
      <c r="I50" s="125"/>
      <c r="J50" s="125"/>
      <c r="K50" s="125"/>
      <c r="L50" s="125"/>
    </row>
    <row r="51" spans="1:12" s="112" customFormat="1" ht="12.75" customHeight="1">
      <c r="A51" s="118"/>
      <c r="D51" s="126" t="s">
        <v>10</v>
      </c>
      <c r="I51" s="125">
        <v>0</v>
      </c>
      <c r="J51" s="125">
        <v>0</v>
      </c>
      <c r="K51" s="125">
        <v>1141</v>
      </c>
      <c r="L51" s="125">
        <f>+J51</f>
        <v>0</v>
      </c>
    </row>
    <row r="52" spans="1:12" s="112" customFormat="1" ht="12.75" customHeight="1">
      <c r="A52" s="118"/>
      <c r="C52" s="124" t="s">
        <v>244</v>
      </c>
      <c r="I52" s="125">
        <v>0</v>
      </c>
      <c r="J52" s="125">
        <v>307</v>
      </c>
      <c r="K52" s="125">
        <v>0</v>
      </c>
      <c r="L52" s="125">
        <v>-390</v>
      </c>
    </row>
    <row r="53" spans="1:12" s="112" customFormat="1" ht="3.75" customHeight="1">
      <c r="A53" s="118"/>
      <c r="I53" s="124"/>
      <c r="J53" s="124"/>
      <c r="K53" s="124"/>
      <c r="L53" s="124"/>
    </row>
    <row r="54" spans="6:12" s="112" customFormat="1" ht="3.75" customHeight="1">
      <c r="F54" s="121"/>
      <c r="G54" s="121"/>
      <c r="H54" s="121"/>
      <c r="I54" s="127"/>
      <c r="J54" s="127"/>
      <c r="K54" s="127"/>
      <c r="L54" s="127"/>
    </row>
    <row r="55" spans="1:15" s="112" customFormat="1" ht="12.75" customHeight="1" thickBot="1">
      <c r="A55" s="118"/>
      <c r="I55" s="128">
        <f>SUM(I41:I53)</f>
        <v>30255</v>
      </c>
      <c r="J55" s="128">
        <f>SUM(J41:J53)</f>
        <v>4461</v>
      </c>
      <c r="K55" s="128">
        <f>SUM(K41:K53)</f>
        <v>46119</v>
      </c>
      <c r="L55" s="128">
        <f>SUM(L41:L53)</f>
        <v>1161</v>
      </c>
      <c r="M55" s="129"/>
      <c r="N55" s="129"/>
      <c r="O55" s="129"/>
    </row>
    <row r="56" spans="9:15" ht="9.75" customHeight="1">
      <c r="I56" s="16"/>
      <c r="J56" s="16"/>
      <c r="K56" s="16"/>
      <c r="L56" s="16"/>
      <c r="M56" s="16"/>
      <c r="N56" s="56"/>
      <c r="O56" s="56"/>
    </row>
    <row r="57" spans="1:9" ht="12.75" customHeight="1">
      <c r="A57" s="62">
        <v>6</v>
      </c>
      <c r="B57" s="63" t="s">
        <v>75</v>
      </c>
      <c r="C57" s="63"/>
      <c r="D57" s="63"/>
      <c r="I57" s="56"/>
    </row>
    <row r="58" ht="7.5" customHeight="1"/>
    <row r="59" spans="1:12" s="91" customFormat="1" ht="39.75" customHeight="1">
      <c r="A59" s="65"/>
      <c r="B59" s="173" t="s">
        <v>247</v>
      </c>
      <c r="C59" s="173"/>
      <c r="D59" s="173"/>
      <c r="E59" s="173"/>
      <c r="F59" s="173"/>
      <c r="G59" s="173"/>
      <c r="H59" s="173"/>
      <c r="I59" s="173"/>
      <c r="J59" s="173"/>
      <c r="K59" s="173"/>
      <c r="L59" s="173"/>
    </row>
    <row r="60" ht="7.5" customHeight="1"/>
    <row r="61" spans="1:4" ht="12.75" customHeight="1">
      <c r="A61" s="62">
        <v>7</v>
      </c>
      <c r="B61" s="63" t="s">
        <v>133</v>
      </c>
      <c r="C61" s="63"/>
      <c r="D61" s="63"/>
    </row>
    <row r="62" spans="2:4" ht="7.5" customHeight="1">
      <c r="B62" s="63"/>
      <c r="C62" s="63"/>
      <c r="D62" s="63"/>
    </row>
    <row r="63" spans="1:13" s="79" customFormat="1" ht="12.75" customHeight="1">
      <c r="A63" s="104"/>
      <c r="B63" s="173" t="s">
        <v>248</v>
      </c>
      <c r="C63" s="173"/>
      <c r="D63" s="173"/>
      <c r="E63" s="173"/>
      <c r="F63" s="173"/>
      <c r="G63" s="173"/>
      <c r="H63" s="173"/>
      <c r="I63" s="173"/>
      <c r="J63" s="173"/>
      <c r="K63" s="173"/>
      <c r="L63" s="173"/>
      <c r="M63" s="52"/>
    </row>
    <row r="64" spans="2:4" ht="7.5" customHeight="1">
      <c r="B64" s="63"/>
      <c r="C64" s="63"/>
      <c r="D64" s="63"/>
    </row>
    <row r="65" spans="1:2" ht="12.75" customHeight="1">
      <c r="A65" s="62">
        <v>8</v>
      </c>
      <c r="B65" s="63" t="s">
        <v>131</v>
      </c>
    </row>
    <row r="66" ht="7.5" customHeight="1">
      <c r="B66" s="63"/>
    </row>
    <row r="67" spans="1:12" s="79" customFormat="1" ht="13.5" customHeight="1">
      <c r="A67" s="69"/>
      <c r="B67" s="173" t="s">
        <v>249</v>
      </c>
      <c r="C67" s="173"/>
      <c r="D67" s="173"/>
      <c r="E67" s="173"/>
      <c r="F67" s="173"/>
      <c r="G67" s="173"/>
      <c r="H67" s="173"/>
      <c r="I67" s="173"/>
      <c r="J67" s="173"/>
      <c r="K67" s="173"/>
      <c r="L67" s="173"/>
    </row>
    <row r="68" ht="7.5" customHeight="1"/>
    <row r="69" spans="8:12" s="130" customFormat="1" ht="12.75" customHeight="1">
      <c r="H69" s="130" t="s">
        <v>158</v>
      </c>
      <c r="I69" s="130" t="s">
        <v>159</v>
      </c>
      <c r="K69" s="130" t="s">
        <v>160</v>
      </c>
      <c r="L69" s="130" t="s">
        <v>161</v>
      </c>
    </row>
    <row r="70" spans="6:13" s="130" customFormat="1" ht="12.75" customHeight="1">
      <c r="F70" s="130" t="s">
        <v>24</v>
      </c>
      <c r="G70" s="130" t="s">
        <v>130</v>
      </c>
      <c r="H70" s="130" t="s">
        <v>162</v>
      </c>
      <c r="I70" s="130" t="s">
        <v>163</v>
      </c>
      <c r="J70" s="130" t="s">
        <v>132</v>
      </c>
      <c r="K70" s="130" t="s">
        <v>164</v>
      </c>
      <c r="L70" s="130" t="s">
        <v>177</v>
      </c>
      <c r="M70" s="130" t="s">
        <v>80</v>
      </c>
    </row>
    <row r="71" spans="2:13" s="130" customFormat="1" ht="12.75" customHeight="1">
      <c r="B71" s="131" t="s">
        <v>165</v>
      </c>
      <c r="F71" s="130" t="s">
        <v>60</v>
      </c>
      <c r="G71" s="130" t="s">
        <v>60</v>
      </c>
      <c r="H71" s="130" t="s">
        <v>60</v>
      </c>
      <c r="I71" s="130" t="s">
        <v>60</v>
      </c>
      <c r="J71" s="130" t="s">
        <v>60</v>
      </c>
      <c r="K71" s="130" t="s">
        <v>60</v>
      </c>
      <c r="L71" s="130" t="s">
        <v>60</v>
      </c>
      <c r="M71" s="130" t="s">
        <v>60</v>
      </c>
    </row>
    <row r="72" spans="2:22" s="132" customFormat="1" ht="12.75" customHeight="1">
      <c r="B72" s="133"/>
      <c r="F72" s="134"/>
      <c r="G72" s="134"/>
      <c r="H72" s="134"/>
      <c r="I72" s="134"/>
      <c r="J72" s="134"/>
      <c r="K72" s="134"/>
      <c r="L72" s="135"/>
      <c r="M72" s="134"/>
      <c r="N72" s="134"/>
      <c r="P72" s="134"/>
      <c r="R72" s="134"/>
      <c r="T72" s="134"/>
      <c r="V72" s="134"/>
    </row>
    <row r="73" spans="2:22" s="132" customFormat="1" ht="12.75" customHeight="1">
      <c r="B73" s="133" t="s">
        <v>205</v>
      </c>
      <c r="C73" s="133"/>
      <c r="D73" s="133"/>
      <c r="F73" s="134">
        <v>268002</v>
      </c>
      <c r="G73" s="134">
        <v>433053</v>
      </c>
      <c r="H73" s="134">
        <v>165102</v>
      </c>
      <c r="I73" s="134">
        <v>98286</v>
      </c>
      <c r="J73" s="134">
        <v>13594</v>
      </c>
      <c r="K73" s="134">
        <v>22778</v>
      </c>
      <c r="L73" s="135">
        <v>130228</v>
      </c>
      <c r="M73" s="134">
        <f>SUM(F73:L73)</f>
        <v>1131043</v>
      </c>
      <c r="N73" s="134"/>
      <c r="P73" s="134"/>
      <c r="R73" s="134"/>
      <c r="T73" s="134"/>
      <c r="V73" s="134"/>
    </row>
    <row r="74" spans="2:22" s="132" customFormat="1" ht="12.75" customHeight="1">
      <c r="B74" s="133" t="s">
        <v>206</v>
      </c>
      <c r="C74" s="133"/>
      <c r="D74" s="133"/>
      <c r="F74" s="134">
        <v>0</v>
      </c>
      <c r="G74" s="134">
        <v>-176</v>
      </c>
      <c r="H74" s="134">
        <v>-4</v>
      </c>
      <c r="I74" s="134">
        <v>-823</v>
      </c>
      <c r="J74" s="134">
        <v>-2211</v>
      </c>
      <c r="K74" s="134">
        <v>-320</v>
      </c>
      <c r="L74" s="135">
        <v>-452</v>
      </c>
      <c r="M74" s="134">
        <f>SUM(F74:L74)</f>
        <v>-3986</v>
      </c>
      <c r="N74" s="134"/>
      <c r="P74" s="134"/>
      <c r="R74" s="134"/>
      <c r="T74" s="134"/>
      <c r="V74" s="134"/>
    </row>
    <row r="75" spans="2:22" s="132" customFormat="1" ht="3.75" customHeight="1">
      <c r="B75" s="133"/>
      <c r="F75" s="134"/>
      <c r="G75" s="134"/>
      <c r="H75" s="134"/>
      <c r="I75" s="134"/>
      <c r="J75" s="134"/>
      <c r="K75" s="134"/>
      <c r="L75" s="135"/>
      <c r="M75" s="134"/>
      <c r="N75" s="134"/>
      <c r="P75" s="134"/>
      <c r="R75" s="134"/>
      <c r="T75" s="134"/>
      <c r="V75" s="134"/>
    </row>
    <row r="76" spans="2:22" s="132" customFormat="1" ht="3.75" customHeight="1">
      <c r="B76" s="133"/>
      <c r="F76" s="136"/>
      <c r="G76" s="136"/>
      <c r="H76" s="136"/>
      <c r="I76" s="136"/>
      <c r="J76" s="136"/>
      <c r="K76" s="136"/>
      <c r="L76" s="137"/>
      <c r="M76" s="136"/>
      <c r="N76" s="134"/>
      <c r="P76" s="134"/>
      <c r="R76" s="134"/>
      <c r="T76" s="134"/>
      <c r="V76" s="134"/>
    </row>
    <row r="77" spans="2:20" s="132" customFormat="1" ht="12.75" customHeight="1">
      <c r="B77" s="133" t="s">
        <v>190</v>
      </c>
      <c r="F77" s="132">
        <f aca="true" t="shared" si="0" ref="F77:L77">SUM(F73:F76)</f>
        <v>268002</v>
      </c>
      <c r="G77" s="132">
        <f t="shared" si="0"/>
        <v>432877</v>
      </c>
      <c r="H77" s="132">
        <f t="shared" si="0"/>
        <v>165098</v>
      </c>
      <c r="I77" s="132">
        <f t="shared" si="0"/>
        <v>97463</v>
      </c>
      <c r="J77" s="132">
        <f t="shared" si="0"/>
        <v>11383</v>
      </c>
      <c r="K77" s="132">
        <f t="shared" si="0"/>
        <v>22458</v>
      </c>
      <c r="L77" s="135">
        <f t="shared" si="0"/>
        <v>129776</v>
      </c>
      <c r="M77" s="132">
        <f>SUM(M73:M76)</f>
        <v>1127057</v>
      </c>
      <c r="T77" s="134"/>
    </row>
    <row r="78" spans="6:20" s="132" customFormat="1" ht="3.75" customHeight="1" thickBot="1">
      <c r="F78" s="138"/>
      <c r="G78" s="138"/>
      <c r="H78" s="138"/>
      <c r="I78" s="138"/>
      <c r="J78" s="138"/>
      <c r="K78" s="138"/>
      <c r="L78" s="139"/>
      <c r="T78" s="134"/>
    </row>
    <row r="79" spans="12:20" s="132" customFormat="1" ht="3.75" customHeight="1">
      <c r="L79" s="135"/>
      <c r="T79" s="134"/>
    </row>
    <row r="80" spans="2:20" s="132" customFormat="1" ht="12.75" customHeight="1">
      <c r="B80" s="133" t="s">
        <v>229</v>
      </c>
      <c r="M80" s="132">
        <f>-407991-22789</f>
        <v>-430780</v>
      </c>
      <c r="S80" s="135"/>
      <c r="T80" s="134"/>
    </row>
    <row r="81" spans="19:20" s="16" customFormat="1" ht="3.75" customHeight="1">
      <c r="S81" s="140"/>
      <c r="T81" s="141"/>
    </row>
    <row r="82" spans="13:20" s="16" customFormat="1" ht="3.75" customHeight="1">
      <c r="M82" s="9"/>
      <c r="S82" s="140"/>
      <c r="T82" s="141"/>
    </row>
    <row r="83" spans="13:20" s="132" customFormat="1" ht="12.75" customHeight="1">
      <c r="M83" s="132">
        <f>SUM(M77:M80)</f>
        <v>696277</v>
      </c>
      <c r="S83" s="135"/>
      <c r="T83" s="134"/>
    </row>
    <row r="84" spans="13:20" s="16" customFormat="1" ht="3.75" customHeight="1" thickBot="1">
      <c r="M84" s="18"/>
      <c r="S84" s="140"/>
      <c r="T84" s="141"/>
    </row>
    <row r="85" spans="2:20" s="132" customFormat="1" ht="12.75" customHeight="1">
      <c r="B85" s="131" t="s">
        <v>166</v>
      </c>
      <c r="S85" s="135"/>
      <c r="T85" s="134"/>
    </row>
    <row r="86" spans="2:20" s="132" customFormat="1" ht="12.75" customHeight="1">
      <c r="B86" s="133" t="s">
        <v>204</v>
      </c>
      <c r="C86" s="133"/>
      <c r="D86" s="133"/>
      <c r="F86" s="132">
        <v>0</v>
      </c>
      <c r="G86" s="132">
        <v>24000</v>
      </c>
      <c r="H86" s="132">
        <v>2083</v>
      </c>
      <c r="I86" s="132">
        <v>-4081</v>
      </c>
      <c r="J86" s="132">
        <v>138</v>
      </c>
      <c r="K86" s="132">
        <v>62</v>
      </c>
      <c r="L86" s="135">
        <v>8662</v>
      </c>
      <c r="M86" s="132">
        <f>SUM(F86:L86)</f>
        <v>30864</v>
      </c>
      <c r="T86" s="134"/>
    </row>
    <row r="87" spans="2:20" s="132" customFormat="1" ht="12.75" customHeight="1">
      <c r="B87" s="133" t="s">
        <v>147</v>
      </c>
      <c r="F87" s="132">
        <v>0</v>
      </c>
      <c r="G87" s="132">
        <v>11672</v>
      </c>
      <c r="H87" s="132">
        <v>358</v>
      </c>
      <c r="I87" s="132">
        <v>2794</v>
      </c>
      <c r="J87" s="132">
        <v>162</v>
      </c>
      <c r="K87" s="132">
        <v>0</v>
      </c>
      <c r="L87" s="135">
        <v>4951</v>
      </c>
      <c r="M87" s="132">
        <f>SUM(F87:L87)</f>
        <v>19937</v>
      </c>
      <c r="T87" s="134"/>
    </row>
    <row r="88" spans="2:20" s="132" customFormat="1" ht="3.75" customHeight="1">
      <c r="B88" s="133"/>
      <c r="F88" s="142"/>
      <c r="G88" s="142"/>
      <c r="H88" s="142"/>
      <c r="I88" s="142"/>
      <c r="J88" s="142"/>
      <c r="K88" s="142"/>
      <c r="L88" s="142"/>
      <c r="M88" s="142"/>
      <c r="T88" s="134"/>
    </row>
    <row r="89" spans="2:20" s="132" customFormat="1" ht="3.75" customHeight="1">
      <c r="B89" s="133"/>
      <c r="L89" s="135"/>
      <c r="T89" s="134"/>
    </row>
    <row r="90" spans="2:20" s="132" customFormat="1" ht="12.75" customHeight="1">
      <c r="B90" s="133" t="s">
        <v>208</v>
      </c>
      <c r="T90" s="134"/>
    </row>
    <row r="91" spans="2:20" s="132" customFormat="1" ht="12.75" customHeight="1">
      <c r="B91" s="133" t="s">
        <v>209</v>
      </c>
      <c r="F91" s="132">
        <f aca="true" t="shared" si="1" ref="F91:M91">SUM(F86:F89)</f>
        <v>0</v>
      </c>
      <c r="G91" s="132">
        <f t="shared" si="1"/>
        <v>35672</v>
      </c>
      <c r="H91" s="132">
        <f t="shared" si="1"/>
        <v>2441</v>
      </c>
      <c r="I91" s="132">
        <f t="shared" si="1"/>
        <v>-1287</v>
      </c>
      <c r="J91" s="132">
        <f t="shared" si="1"/>
        <v>300</v>
      </c>
      <c r="K91" s="132">
        <f t="shared" si="1"/>
        <v>62</v>
      </c>
      <c r="L91" s="132">
        <f t="shared" si="1"/>
        <v>13613</v>
      </c>
      <c r="M91" s="132">
        <f t="shared" si="1"/>
        <v>50801</v>
      </c>
      <c r="T91" s="134"/>
    </row>
    <row r="92" spans="2:20" s="132" customFormat="1" ht="12.75" customHeight="1">
      <c r="B92" s="133" t="s">
        <v>39</v>
      </c>
      <c r="F92" s="132">
        <v>0</v>
      </c>
      <c r="G92" s="132">
        <v>-9823</v>
      </c>
      <c r="H92" s="132">
        <v>31</v>
      </c>
      <c r="I92" s="132">
        <v>0</v>
      </c>
      <c r="J92" s="132">
        <v>38741</v>
      </c>
      <c r="K92" s="132">
        <v>0</v>
      </c>
      <c r="L92" s="135">
        <v>17170</v>
      </c>
      <c r="M92" s="132">
        <f>SUM(F92:L92)</f>
        <v>46119</v>
      </c>
      <c r="T92" s="134"/>
    </row>
    <row r="93" spans="2:20" s="132" customFormat="1" ht="12.75" customHeight="1">
      <c r="B93" s="133" t="s">
        <v>167</v>
      </c>
      <c r="F93" s="132">
        <v>0</v>
      </c>
      <c r="G93" s="132">
        <v>-67185</v>
      </c>
      <c r="H93" s="132">
        <v>-996</v>
      </c>
      <c r="I93" s="132">
        <v>-2590</v>
      </c>
      <c r="J93" s="132">
        <v>-3925</v>
      </c>
      <c r="K93" s="132">
        <v>-21</v>
      </c>
      <c r="L93" s="135">
        <v>-48246</v>
      </c>
      <c r="M93" s="132">
        <f>SUM(F93:L93)</f>
        <v>-122963</v>
      </c>
      <c r="T93" s="134"/>
    </row>
    <row r="94" spans="2:20" s="132" customFormat="1" ht="12.75" customHeight="1">
      <c r="B94" s="133" t="s">
        <v>169</v>
      </c>
      <c r="L94" s="135"/>
      <c r="T94" s="134"/>
    </row>
    <row r="95" spans="2:20" s="132" customFormat="1" ht="12.75" customHeight="1">
      <c r="B95" s="133" t="s">
        <v>198</v>
      </c>
      <c r="L95" s="135"/>
      <c r="T95" s="134"/>
    </row>
    <row r="96" spans="2:20" s="132" customFormat="1" ht="12.75" customHeight="1">
      <c r="B96" s="133" t="s">
        <v>230</v>
      </c>
      <c r="F96" s="143">
        <v>1416</v>
      </c>
      <c r="G96" s="132">
        <v>1346</v>
      </c>
      <c r="H96" s="132">
        <v>0</v>
      </c>
      <c r="I96" s="132">
        <v>284</v>
      </c>
      <c r="J96" s="132">
        <v>-14</v>
      </c>
      <c r="K96" s="132">
        <v>-243</v>
      </c>
      <c r="L96" s="135">
        <v>19791</v>
      </c>
      <c r="M96" s="132">
        <f>SUM(F96:L96)</f>
        <v>22580</v>
      </c>
      <c r="T96" s="134"/>
    </row>
    <row r="97" spans="2:20" s="132" customFormat="1" ht="3.75" customHeight="1">
      <c r="B97" s="133"/>
      <c r="F97" s="142"/>
      <c r="G97" s="142"/>
      <c r="H97" s="142"/>
      <c r="I97" s="142"/>
      <c r="J97" s="142"/>
      <c r="K97" s="142"/>
      <c r="L97" s="144"/>
      <c r="M97" s="142"/>
      <c r="T97" s="134"/>
    </row>
    <row r="98" spans="2:20" s="132" customFormat="1" ht="12.75" customHeight="1">
      <c r="B98" s="133" t="s">
        <v>25</v>
      </c>
      <c r="T98" s="134"/>
    </row>
    <row r="99" spans="2:20" s="132" customFormat="1" ht="12.75" customHeight="1">
      <c r="B99" s="133" t="s">
        <v>26</v>
      </c>
      <c r="F99" s="154">
        <f aca="true" t="shared" si="2" ref="F99:M99">SUM(F91:F96)</f>
        <v>1416</v>
      </c>
      <c r="G99" s="132">
        <f t="shared" si="2"/>
        <v>-39990</v>
      </c>
      <c r="H99" s="132">
        <f t="shared" si="2"/>
        <v>1476</v>
      </c>
      <c r="I99" s="132">
        <f t="shared" si="2"/>
        <v>-3593</v>
      </c>
      <c r="J99" s="132">
        <f t="shared" si="2"/>
        <v>35102</v>
      </c>
      <c r="K99" s="132">
        <f t="shared" si="2"/>
        <v>-202</v>
      </c>
      <c r="L99" s="132">
        <f t="shared" si="2"/>
        <v>2328</v>
      </c>
      <c r="M99" s="132">
        <f t="shared" si="2"/>
        <v>-3463</v>
      </c>
      <c r="T99" s="134"/>
    </row>
    <row r="100" spans="6:20" s="132" customFormat="1" ht="3.75" customHeight="1" thickBot="1">
      <c r="F100" s="138"/>
      <c r="G100" s="138"/>
      <c r="H100" s="138"/>
      <c r="I100" s="138"/>
      <c r="J100" s="138"/>
      <c r="K100" s="138"/>
      <c r="L100" s="139"/>
      <c r="M100" s="139"/>
      <c r="T100" s="134"/>
    </row>
    <row r="101" spans="12:20" s="132" customFormat="1" ht="3.75" customHeight="1">
      <c r="L101" s="135"/>
      <c r="T101" s="134"/>
    </row>
    <row r="102" spans="2:13" ht="12.75" customHeight="1">
      <c r="B102" s="22" t="s">
        <v>18</v>
      </c>
      <c r="K102" s="145"/>
      <c r="L102" s="145"/>
      <c r="M102" s="145"/>
    </row>
    <row r="103" spans="11:13" ht="7.5" customHeight="1">
      <c r="K103" s="145"/>
      <c r="L103" s="145"/>
      <c r="M103" s="145"/>
    </row>
    <row r="104" spans="1:4" ht="12.75" customHeight="1">
      <c r="A104" s="62">
        <v>9</v>
      </c>
      <c r="B104" s="63" t="s">
        <v>40</v>
      </c>
      <c r="C104" s="63"/>
      <c r="D104" s="63"/>
    </row>
    <row r="105" ht="7.5" customHeight="1"/>
    <row r="106" spans="1:12" s="79" customFormat="1" ht="27.75" customHeight="1">
      <c r="A106" s="69"/>
      <c r="B106" s="173" t="s">
        <v>184</v>
      </c>
      <c r="C106" s="173"/>
      <c r="D106" s="173"/>
      <c r="E106" s="173"/>
      <c r="F106" s="173"/>
      <c r="G106" s="173"/>
      <c r="H106" s="173"/>
      <c r="I106" s="173"/>
      <c r="J106" s="173"/>
      <c r="K106" s="173"/>
      <c r="L106" s="173"/>
    </row>
    <row r="107" ht="7.5" customHeight="1"/>
    <row r="108" spans="1:10" ht="12.75" customHeight="1">
      <c r="A108" s="62">
        <v>10</v>
      </c>
      <c r="B108" s="176" t="s">
        <v>168</v>
      </c>
      <c r="C108" s="176"/>
      <c r="D108" s="176"/>
      <c r="E108" s="176"/>
      <c r="F108" s="176"/>
      <c r="G108" s="176"/>
      <c r="H108" s="176"/>
      <c r="I108" s="176"/>
      <c r="J108" s="176"/>
    </row>
    <row r="109" ht="7.5" customHeight="1"/>
    <row r="110" spans="1:12" s="80" customFormat="1" ht="28.5" customHeight="1">
      <c r="A110" s="89"/>
      <c r="B110" s="173" t="s">
        <v>250</v>
      </c>
      <c r="C110" s="173"/>
      <c r="D110" s="173"/>
      <c r="E110" s="173"/>
      <c r="F110" s="173"/>
      <c r="G110" s="173"/>
      <c r="H110" s="173"/>
      <c r="I110" s="173"/>
      <c r="J110" s="173"/>
      <c r="K110" s="173"/>
      <c r="L110" s="173"/>
    </row>
    <row r="111" ht="7.5" customHeight="1"/>
    <row r="112" spans="1:4" ht="12.75" customHeight="1">
      <c r="A112" s="62">
        <v>11</v>
      </c>
      <c r="B112" s="63" t="s">
        <v>70</v>
      </c>
      <c r="C112" s="63"/>
      <c r="D112" s="63"/>
    </row>
    <row r="113" spans="2:4" ht="7.5" customHeight="1">
      <c r="B113" s="63"/>
      <c r="C113" s="63"/>
      <c r="D113" s="63"/>
    </row>
    <row r="114" spans="1:12" s="79" customFormat="1" ht="13.5" customHeight="1">
      <c r="A114" s="69"/>
      <c r="B114" s="173" t="s">
        <v>251</v>
      </c>
      <c r="C114" s="173"/>
      <c r="D114" s="173"/>
      <c r="E114" s="173"/>
      <c r="F114" s="173"/>
      <c r="G114" s="173"/>
      <c r="H114" s="173"/>
      <c r="I114" s="173"/>
      <c r="J114" s="173"/>
      <c r="K114" s="173"/>
      <c r="L114" s="173"/>
    </row>
    <row r="115" ht="7.5" customHeight="1"/>
    <row r="116" spans="1:4" ht="12.75" customHeight="1">
      <c r="A116" s="62">
        <v>12</v>
      </c>
      <c r="B116" s="63" t="s">
        <v>88</v>
      </c>
      <c r="C116" s="63"/>
      <c r="D116" s="63"/>
    </row>
    <row r="117" spans="2:4" ht="7.5" customHeight="1">
      <c r="B117" s="63"/>
      <c r="C117" s="63"/>
      <c r="D117" s="63"/>
    </row>
    <row r="118" spans="1:12" s="91" customFormat="1" ht="27.75" customHeight="1">
      <c r="A118" s="65"/>
      <c r="B118" s="173" t="s">
        <v>262</v>
      </c>
      <c r="C118" s="173"/>
      <c r="D118" s="173"/>
      <c r="E118" s="173"/>
      <c r="F118" s="173"/>
      <c r="G118" s="173"/>
      <c r="H118" s="173"/>
      <c r="I118" s="173"/>
      <c r="J118" s="173"/>
      <c r="K118" s="173"/>
      <c r="L118" s="173"/>
    </row>
    <row r="119" ht="7.5" customHeight="1"/>
    <row r="120" spans="1:4" ht="12.75" customHeight="1">
      <c r="A120" s="62">
        <v>13</v>
      </c>
      <c r="B120" s="63" t="s">
        <v>134</v>
      </c>
      <c r="C120" s="146"/>
      <c r="D120" s="146"/>
    </row>
    <row r="121" ht="7.5" customHeight="1">
      <c r="A121" s="28"/>
    </row>
    <row r="122" spans="2:14" s="80" customFormat="1" ht="14.25" customHeight="1">
      <c r="B122" s="173" t="s">
        <v>252</v>
      </c>
      <c r="C122" s="173"/>
      <c r="D122" s="173"/>
      <c r="E122" s="173"/>
      <c r="F122" s="173"/>
      <c r="G122" s="173"/>
      <c r="H122" s="173"/>
      <c r="I122" s="173"/>
      <c r="J122" s="173"/>
      <c r="K122" s="173"/>
      <c r="L122" s="173"/>
      <c r="M122" s="147"/>
      <c r="N122" s="148"/>
    </row>
    <row r="123" spans="2:14" s="80" customFormat="1" ht="3.75" customHeight="1">
      <c r="B123" s="52"/>
      <c r="C123" s="52"/>
      <c r="D123" s="52"/>
      <c r="E123" s="52"/>
      <c r="F123" s="52"/>
      <c r="G123" s="52"/>
      <c r="H123" s="52"/>
      <c r="I123" s="52"/>
      <c r="J123" s="52"/>
      <c r="K123" s="52"/>
      <c r="L123" s="52"/>
      <c r="M123" s="147"/>
      <c r="N123" s="148"/>
    </row>
    <row r="124" ht="12.75" customHeight="1">
      <c r="L124" s="6" t="s">
        <v>60</v>
      </c>
    </row>
    <row r="125" ht="7.5" customHeight="1">
      <c r="L125" s="6"/>
    </row>
    <row r="126" spans="2:12" ht="12.75" customHeight="1">
      <c r="B126" s="26" t="s">
        <v>224</v>
      </c>
      <c r="L126" s="156">
        <v>11417</v>
      </c>
    </row>
    <row r="127" spans="2:12" ht="12.75" customHeight="1">
      <c r="B127" s="26" t="s">
        <v>225</v>
      </c>
      <c r="L127" s="156">
        <v>4321</v>
      </c>
    </row>
    <row r="128" ht="3.75" customHeight="1">
      <c r="L128" s="156"/>
    </row>
    <row r="129" ht="3.75" customHeight="1">
      <c r="L129" s="157"/>
    </row>
    <row r="130" ht="12.75" customHeight="1">
      <c r="L130" s="156">
        <f>SUM(L126:L127)</f>
        <v>15738</v>
      </c>
    </row>
    <row r="131" ht="3.75" customHeight="1" thickBot="1">
      <c r="L131" s="155"/>
    </row>
    <row r="132" ht="12.75" customHeight="1">
      <c r="L132" s="123"/>
    </row>
    <row r="152" ht="12.75" customHeight="1">
      <c r="A152" s="38"/>
    </row>
  </sheetData>
  <mergeCells count="19">
    <mergeCell ref="B63:L63"/>
    <mergeCell ref="B30:L30"/>
    <mergeCell ref="B10:L10"/>
    <mergeCell ref="B12:L12"/>
    <mergeCell ref="B16:L16"/>
    <mergeCell ref="B20:L20"/>
    <mergeCell ref="C22:L22"/>
    <mergeCell ref="C24:L24"/>
    <mergeCell ref="C26:L26"/>
    <mergeCell ref="B122:L122"/>
    <mergeCell ref="B106:L106"/>
    <mergeCell ref="B108:J108"/>
    <mergeCell ref="K35:L35"/>
    <mergeCell ref="B118:L118"/>
    <mergeCell ref="B110:L110"/>
    <mergeCell ref="B114:L114"/>
    <mergeCell ref="B59:L59"/>
    <mergeCell ref="I35:J35"/>
    <mergeCell ref="B67:L67"/>
  </mergeCells>
  <printOptions horizontalCentered="1"/>
  <pageMargins left="0.6" right="0.6" top="0.71" bottom="0.54" header="0.2" footer="0.2"/>
  <pageSetup firstPageNumber="5" useFirstPageNumber="1" fitToHeight="4" fitToWidth="5" horizontalDpi="600" verticalDpi="600" orientation="portrait" paperSize="9" scale="86" r:id="rId2"/>
  <headerFooter alignWithMargins="0">
    <oddFooter>&amp;C- &amp;P -</oddFooter>
  </headerFooter>
  <rowBreaks count="1" manualBreakCount="1">
    <brk id="60" max="12" man="1"/>
  </rowBreaks>
  <drawing r:id="rId1"/>
</worksheet>
</file>

<file path=xl/worksheets/sheet6.xml><?xml version="1.0" encoding="utf-8"?>
<worksheet xmlns="http://schemas.openxmlformats.org/spreadsheetml/2006/main" xmlns:r="http://schemas.openxmlformats.org/officeDocument/2006/relationships">
  <dimension ref="A6:M177"/>
  <sheetViews>
    <sheetView workbookViewId="0" topLeftCell="A1">
      <selection activeCell="A1" sqref="A1"/>
    </sheetView>
  </sheetViews>
  <sheetFormatPr defaultColWidth="9.140625" defaultRowHeight="12.75" customHeight="1"/>
  <cols>
    <col min="1" max="1" width="3.140625" style="64" customWidth="1"/>
    <col min="2" max="2" width="3.28125" style="64" customWidth="1"/>
    <col min="3" max="3" width="2.8515625" style="64" customWidth="1"/>
    <col min="4" max="4" width="3.28125" style="64" customWidth="1"/>
    <col min="5" max="5" width="6.00390625" style="64" customWidth="1"/>
    <col min="6" max="6" width="9.28125" style="64" customWidth="1"/>
    <col min="7" max="7" width="13.8515625" style="64" customWidth="1"/>
    <col min="8" max="8" width="10.7109375" style="64" customWidth="1"/>
    <col min="9" max="9" width="11.28125" style="64" customWidth="1"/>
    <col min="10" max="10" width="11.140625" style="64" customWidth="1"/>
    <col min="11" max="11" width="11.00390625" style="64" customWidth="1"/>
    <col min="12" max="12" width="4.7109375" style="64" customWidth="1"/>
    <col min="13" max="16384" width="9.140625" style="64" customWidth="1"/>
  </cols>
  <sheetData>
    <row r="6" spans="1:4" ht="12.75" customHeight="1">
      <c r="A6" s="62"/>
      <c r="B6" s="63" t="s">
        <v>260</v>
      </c>
      <c r="C6" s="63"/>
      <c r="D6" s="63"/>
    </row>
    <row r="7" ht="6" customHeight="1"/>
    <row r="8" spans="1:4" ht="12.75" customHeight="1">
      <c r="A8" s="62">
        <v>1</v>
      </c>
      <c r="B8" s="63" t="s">
        <v>99</v>
      </c>
      <c r="C8" s="63"/>
      <c r="D8" s="63"/>
    </row>
    <row r="9" spans="1:4" ht="6" customHeight="1">
      <c r="A9" s="62"/>
      <c r="B9" s="63"/>
      <c r="C9" s="63"/>
      <c r="D9" s="63"/>
    </row>
    <row r="10" spans="1:11" s="66" customFormat="1" ht="90" customHeight="1">
      <c r="A10" s="65"/>
      <c r="B10" s="173" t="s">
        <v>289</v>
      </c>
      <c r="C10" s="173"/>
      <c r="D10" s="173"/>
      <c r="E10" s="173"/>
      <c r="F10" s="173"/>
      <c r="G10" s="173"/>
      <c r="H10" s="173"/>
      <c r="I10" s="173"/>
      <c r="J10" s="173"/>
      <c r="K10" s="173"/>
    </row>
    <row r="11" spans="1:4" ht="6" customHeight="1">
      <c r="A11" s="62"/>
      <c r="B11" s="63"/>
      <c r="C11" s="63"/>
      <c r="D11" s="63"/>
    </row>
    <row r="12" spans="1:11" s="66" customFormat="1" ht="156.75" customHeight="1">
      <c r="A12" s="65"/>
      <c r="B12" s="185"/>
      <c r="C12" s="185"/>
      <c r="D12" s="185"/>
      <c r="E12" s="185"/>
      <c r="F12" s="185"/>
      <c r="G12" s="185"/>
      <c r="H12" s="185"/>
      <c r="I12" s="185"/>
      <c r="J12" s="185"/>
      <c r="K12" s="185"/>
    </row>
    <row r="13" spans="1:4" ht="6" customHeight="1">
      <c r="A13" s="62"/>
      <c r="B13" s="63"/>
      <c r="C13" s="63"/>
      <c r="D13" s="63"/>
    </row>
    <row r="14" spans="1:11" s="68" customFormat="1" ht="52.5" customHeight="1">
      <c r="A14" s="67"/>
      <c r="B14" s="173" t="s">
        <v>281</v>
      </c>
      <c r="C14" s="173"/>
      <c r="D14" s="173"/>
      <c r="E14" s="173"/>
      <c r="F14" s="173"/>
      <c r="G14" s="173"/>
      <c r="H14" s="173"/>
      <c r="I14" s="173"/>
      <c r="J14" s="173"/>
      <c r="K14" s="173"/>
    </row>
    <row r="15" ht="6" customHeight="1">
      <c r="A15" s="62"/>
    </row>
    <row r="16" spans="1:11" s="70" customFormat="1" ht="27" customHeight="1">
      <c r="A16" s="69"/>
      <c r="B16" s="173" t="s">
        <v>267</v>
      </c>
      <c r="C16" s="173"/>
      <c r="D16" s="173"/>
      <c r="E16" s="173"/>
      <c r="F16" s="173"/>
      <c r="G16" s="173"/>
      <c r="H16" s="173"/>
      <c r="I16" s="173"/>
      <c r="J16" s="173"/>
      <c r="K16" s="173"/>
    </row>
    <row r="17" ht="6" customHeight="1">
      <c r="A17" s="62"/>
    </row>
    <row r="18" spans="1:11" s="70" customFormat="1" ht="64.5" customHeight="1">
      <c r="A18" s="69"/>
      <c r="B18" s="173" t="s">
        <v>0</v>
      </c>
      <c r="C18" s="173"/>
      <c r="D18" s="173"/>
      <c r="E18" s="173"/>
      <c r="F18" s="173"/>
      <c r="G18" s="173"/>
      <c r="H18" s="173"/>
      <c r="I18" s="173"/>
      <c r="J18" s="173"/>
      <c r="K18" s="173"/>
    </row>
    <row r="19" ht="6" customHeight="1">
      <c r="A19" s="62"/>
    </row>
    <row r="20" spans="1:11" s="70" customFormat="1" ht="27.75" customHeight="1">
      <c r="A20" s="69"/>
      <c r="B20" s="181" t="s">
        <v>212</v>
      </c>
      <c r="C20" s="181"/>
      <c r="D20" s="181"/>
      <c r="E20" s="181"/>
      <c r="F20" s="181"/>
      <c r="G20" s="181"/>
      <c r="H20" s="181"/>
      <c r="I20" s="181"/>
      <c r="J20" s="181"/>
      <c r="K20" s="181"/>
    </row>
    <row r="21" ht="6" customHeight="1">
      <c r="A21" s="62"/>
    </row>
    <row r="22" spans="1:2" ht="12.75" customHeight="1">
      <c r="A22" s="62">
        <v>2</v>
      </c>
      <c r="B22" s="63" t="s">
        <v>98</v>
      </c>
    </row>
    <row r="23" spans="3:4" ht="6" customHeight="1">
      <c r="C23" s="63"/>
      <c r="D23" s="63"/>
    </row>
    <row r="24" spans="1:11" s="70" customFormat="1" ht="54" customHeight="1">
      <c r="A24" s="69"/>
      <c r="B24" s="173" t="s">
        <v>285</v>
      </c>
      <c r="C24" s="173"/>
      <c r="D24" s="173"/>
      <c r="E24" s="173"/>
      <c r="F24" s="173"/>
      <c r="G24" s="173"/>
      <c r="H24" s="173"/>
      <c r="I24" s="173"/>
      <c r="J24" s="173"/>
      <c r="K24" s="173"/>
    </row>
    <row r="25" ht="6" customHeight="1">
      <c r="A25" s="62"/>
    </row>
    <row r="26" spans="1:4" ht="12.75" customHeight="1">
      <c r="A26" s="62">
        <v>3</v>
      </c>
      <c r="B26" s="63" t="s">
        <v>101</v>
      </c>
      <c r="C26" s="63"/>
      <c r="D26" s="63"/>
    </row>
    <row r="27" ht="6" customHeight="1">
      <c r="A27" s="62"/>
    </row>
    <row r="28" spans="1:11" s="70" customFormat="1" ht="132" customHeight="1">
      <c r="A28" s="69"/>
      <c r="B28" s="173" t="s">
        <v>288</v>
      </c>
      <c r="C28" s="173"/>
      <c r="D28" s="173"/>
      <c r="E28" s="173"/>
      <c r="F28" s="173"/>
      <c r="G28" s="173"/>
      <c r="H28" s="173"/>
      <c r="I28" s="173"/>
      <c r="J28" s="173"/>
      <c r="K28" s="173"/>
    </row>
    <row r="29" ht="6" customHeight="1">
      <c r="A29" s="62"/>
    </row>
    <row r="30" spans="1:4" ht="12.75" customHeight="1">
      <c r="A30" s="62">
        <v>4</v>
      </c>
      <c r="B30" s="63" t="s">
        <v>102</v>
      </c>
      <c r="C30" s="63"/>
      <c r="D30" s="63"/>
    </row>
    <row r="31" spans="1:4" ht="6" customHeight="1">
      <c r="A31" s="28"/>
      <c r="B31" s="26"/>
      <c r="C31" s="26"/>
      <c r="D31" s="26"/>
    </row>
    <row r="32" spans="1:4" ht="12.75" customHeight="1">
      <c r="A32" s="28"/>
      <c r="B32" s="26" t="s">
        <v>185</v>
      </c>
      <c r="C32" s="26"/>
      <c r="D32" s="26"/>
    </row>
    <row r="33" ht="9.75" customHeight="1">
      <c r="A33" s="62"/>
    </row>
    <row r="34" spans="1:11" ht="12.75" customHeight="1">
      <c r="A34" s="62">
        <v>5</v>
      </c>
      <c r="B34" s="63" t="s">
        <v>61</v>
      </c>
      <c r="C34" s="63"/>
      <c r="D34" s="63"/>
      <c r="K34" s="71"/>
    </row>
    <row r="35" spans="1:4" ht="6" customHeight="1">
      <c r="A35" s="62"/>
      <c r="B35" s="63"/>
      <c r="C35" s="63"/>
      <c r="D35" s="63"/>
    </row>
    <row r="36" spans="1:4" ht="12.75" customHeight="1">
      <c r="A36" s="62"/>
      <c r="B36" s="26" t="s">
        <v>62</v>
      </c>
      <c r="C36" s="26"/>
      <c r="D36" s="26"/>
    </row>
    <row r="37" spans="1:12" ht="12.75" customHeight="1">
      <c r="A37" s="62"/>
      <c r="B37" s="26"/>
      <c r="C37" s="26"/>
      <c r="D37" s="26"/>
      <c r="H37" s="169" t="str">
        <f>+Income!F16</f>
        <v>SECOND QUARTER</v>
      </c>
      <c r="I37" s="169"/>
      <c r="J37" s="160" t="str">
        <f>+Income!J16</f>
        <v>CUMULATIVE 6 MONTHS</v>
      </c>
      <c r="K37" s="160"/>
      <c r="L37" s="158"/>
    </row>
    <row r="38" spans="1:11" ht="12.75" customHeight="1">
      <c r="A38" s="62"/>
      <c r="H38" s="122">
        <f>+Income!F18</f>
        <v>38168</v>
      </c>
      <c r="I38" s="122">
        <f>+Income!H18</f>
        <v>37802</v>
      </c>
      <c r="J38" s="122">
        <f>+H38</f>
        <v>38168</v>
      </c>
      <c r="K38" s="122">
        <f>+I38</f>
        <v>37802</v>
      </c>
    </row>
    <row r="39" spans="1:11" ht="12.75" customHeight="1">
      <c r="A39" s="62"/>
      <c r="H39" s="159" t="s">
        <v>60</v>
      </c>
      <c r="I39" s="159" t="s">
        <v>60</v>
      </c>
      <c r="J39" s="159" t="s">
        <v>60</v>
      </c>
      <c r="K39" s="159" t="s">
        <v>60</v>
      </c>
    </row>
    <row r="40" spans="1:11" ht="12.75" customHeight="1">
      <c r="A40" s="62"/>
      <c r="B40" s="64" t="s">
        <v>178</v>
      </c>
      <c r="F40" s="72" t="s">
        <v>180</v>
      </c>
      <c r="H40" s="73">
        <v>-4110</v>
      </c>
      <c r="I40" s="73">
        <v>3576</v>
      </c>
      <c r="J40" s="73">
        <v>-2077</v>
      </c>
      <c r="K40" s="73">
        <v>9483</v>
      </c>
    </row>
    <row r="41" spans="1:11" ht="12.75" customHeight="1">
      <c r="A41" s="62"/>
      <c r="F41" s="72" t="s">
        <v>179</v>
      </c>
      <c r="H41" s="73">
        <v>628</v>
      </c>
      <c r="I41" s="73">
        <v>619</v>
      </c>
      <c r="J41" s="73">
        <v>1434</v>
      </c>
      <c r="K41" s="73">
        <v>1652</v>
      </c>
    </row>
    <row r="42" spans="1:11" ht="12.75" customHeight="1">
      <c r="A42" s="62"/>
      <c r="B42" s="64" t="s">
        <v>192</v>
      </c>
      <c r="F42" s="72"/>
      <c r="H42" s="73"/>
      <c r="I42" s="73"/>
      <c r="J42" s="73"/>
      <c r="K42" s="73"/>
    </row>
    <row r="43" spans="1:11" ht="12.75" customHeight="1">
      <c r="A43" s="62"/>
      <c r="B43" s="64" t="s">
        <v>231</v>
      </c>
      <c r="H43" s="74">
        <f>492+2427</f>
        <v>2919</v>
      </c>
      <c r="I43" s="74">
        <v>238</v>
      </c>
      <c r="J43" s="73">
        <f>1313+1118</f>
        <v>2431</v>
      </c>
      <c r="K43" s="73">
        <v>6388</v>
      </c>
    </row>
    <row r="44" spans="1:11" ht="12.75" customHeight="1">
      <c r="A44" s="62"/>
      <c r="B44" s="64" t="s">
        <v>32</v>
      </c>
      <c r="H44" s="75">
        <v>348</v>
      </c>
      <c r="I44" s="75">
        <v>-3536</v>
      </c>
      <c r="J44" s="75">
        <v>-15200</v>
      </c>
      <c r="K44" s="75">
        <v>-5475</v>
      </c>
    </row>
    <row r="45" spans="1:11" ht="12.75" customHeight="1">
      <c r="A45" s="62"/>
      <c r="H45" s="73">
        <f>SUM(H40:H44)</f>
        <v>-215</v>
      </c>
      <c r="I45" s="73">
        <f>SUM(I40:I44)</f>
        <v>897</v>
      </c>
      <c r="J45" s="73">
        <f>SUM(J40:J44)</f>
        <v>-13412</v>
      </c>
      <c r="K45" s="73">
        <f>SUM(K40:K44)</f>
        <v>12048</v>
      </c>
    </row>
    <row r="46" spans="1:11" ht="12.75" customHeight="1">
      <c r="A46" s="62"/>
      <c r="B46" s="64" t="s">
        <v>218</v>
      </c>
      <c r="H46" s="73"/>
      <c r="I46" s="73"/>
      <c r="J46" s="73"/>
      <c r="K46" s="73"/>
    </row>
    <row r="47" spans="1:11" ht="12.75" customHeight="1">
      <c r="A47" s="62"/>
      <c r="C47" s="64" t="s">
        <v>219</v>
      </c>
      <c r="H47" s="73">
        <v>-1056</v>
      </c>
      <c r="I47" s="73">
        <v>-472</v>
      </c>
      <c r="J47" s="73">
        <v>-1282</v>
      </c>
      <c r="K47" s="73">
        <v>-328</v>
      </c>
    </row>
    <row r="48" spans="1:13" ht="16.5" customHeight="1" thickBot="1">
      <c r="A48" s="62"/>
      <c r="H48" s="76">
        <f>SUM(H45:H47)</f>
        <v>-1271</v>
      </c>
      <c r="I48" s="76">
        <f>SUM(I45:I47)</f>
        <v>425</v>
      </c>
      <c r="J48" s="76">
        <f>SUM(J45:J47)</f>
        <v>-14694</v>
      </c>
      <c r="K48" s="76">
        <f>SUM(K45:K47)</f>
        <v>11720</v>
      </c>
      <c r="M48" s="74"/>
    </row>
    <row r="49" spans="1:11" ht="9.75" customHeight="1">
      <c r="A49" s="62"/>
      <c r="H49" s="73"/>
      <c r="I49" s="74"/>
      <c r="J49" s="74"/>
      <c r="K49" s="74"/>
    </row>
    <row r="50" spans="1:11" s="70" customFormat="1" ht="41.25" customHeight="1">
      <c r="A50" s="69"/>
      <c r="B50" s="181" t="s">
        <v>286</v>
      </c>
      <c r="C50" s="181"/>
      <c r="D50" s="181"/>
      <c r="E50" s="181"/>
      <c r="F50" s="181"/>
      <c r="G50" s="181"/>
      <c r="H50" s="181"/>
      <c r="I50" s="181"/>
      <c r="J50" s="181"/>
      <c r="K50" s="181"/>
    </row>
    <row r="51" spans="1:11" ht="12.75" customHeight="1">
      <c r="A51" s="62"/>
      <c r="I51" s="74"/>
      <c r="J51" s="74"/>
      <c r="K51" s="74"/>
    </row>
    <row r="52" spans="1:4" ht="12.75" customHeight="1">
      <c r="A52" s="62">
        <v>6</v>
      </c>
      <c r="B52" s="63" t="s">
        <v>63</v>
      </c>
      <c r="C52" s="63"/>
      <c r="D52" s="63"/>
    </row>
    <row r="53" ht="9.75" customHeight="1">
      <c r="A53" s="62"/>
    </row>
    <row r="54" spans="1:11" s="68" customFormat="1" ht="26.25" customHeight="1">
      <c r="A54" s="67"/>
      <c r="B54" s="181" t="s">
        <v>253</v>
      </c>
      <c r="C54" s="181"/>
      <c r="D54" s="181"/>
      <c r="E54" s="181"/>
      <c r="F54" s="181"/>
      <c r="G54" s="181"/>
      <c r="H54" s="181"/>
      <c r="I54" s="181"/>
      <c r="J54" s="181"/>
      <c r="K54" s="181"/>
    </row>
    <row r="55" ht="12.75" customHeight="1">
      <c r="A55" s="62"/>
    </row>
    <row r="56" spans="1:4" ht="12.75" customHeight="1">
      <c r="A56" s="62">
        <v>7</v>
      </c>
      <c r="B56" s="63" t="s">
        <v>64</v>
      </c>
      <c r="C56" s="63"/>
      <c r="D56" s="63"/>
    </row>
    <row r="57" ht="9.75" customHeight="1">
      <c r="A57" s="62"/>
    </row>
    <row r="58" spans="1:11" s="66" customFormat="1" ht="27.75" customHeight="1">
      <c r="A58" s="77"/>
      <c r="B58" s="66" t="s">
        <v>65</v>
      </c>
      <c r="C58" s="181" t="s">
        <v>254</v>
      </c>
      <c r="D58" s="181"/>
      <c r="E58" s="181"/>
      <c r="F58" s="181"/>
      <c r="G58" s="181"/>
      <c r="H58" s="181"/>
      <c r="I58" s="181"/>
      <c r="J58" s="181"/>
      <c r="K58" s="181"/>
    </row>
    <row r="59" ht="9.75" customHeight="1">
      <c r="A59" s="62"/>
    </row>
    <row r="60" spans="1:11" s="81" customFormat="1" ht="27.75" customHeight="1">
      <c r="A60" s="80"/>
      <c r="B60" s="81" t="s">
        <v>66</v>
      </c>
      <c r="C60" s="181" t="s">
        <v>255</v>
      </c>
      <c r="D60" s="181"/>
      <c r="E60" s="181"/>
      <c r="F60" s="181"/>
      <c r="G60" s="181"/>
      <c r="H60" s="181"/>
      <c r="I60" s="181"/>
      <c r="J60" s="181"/>
      <c r="K60" s="181"/>
    </row>
    <row r="61" ht="9.75" customHeight="1">
      <c r="A61" s="28"/>
    </row>
    <row r="62" spans="1:10" ht="12.75" customHeight="1">
      <c r="A62" s="28"/>
      <c r="J62" s="5" t="s">
        <v>60</v>
      </c>
    </row>
    <row r="63" spans="1:10" ht="12.75" customHeight="1">
      <c r="A63" s="28"/>
      <c r="E63" s="64" t="s">
        <v>67</v>
      </c>
      <c r="J63" s="71">
        <v>339731</v>
      </c>
    </row>
    <row r="64" spans="1:10" ht="12.75" customHeight="1">
      <c r="A64" s="28"/>
      <c r="E64" s="64" t="s">
        <v>207</v>
      </c>
      <c r="J64" s="71">
        <v>119491</v>
      </c>
    </row>
    <row r="65" spans="1:10" ht="15.75" customHeight="1" thickBot="1">
      <c r="A65" s="28"/>
      <c r="E65" s="64" t="s">
        <v>68</v>
      </c>
      <c r="J65" s="82">
        <f>+J63-J64</f>
        <v>220240</v>
      </c>
    </row>
    <row r="66" spans="1:10" ht="12.75" customHeight="1">
      <c r="A66" s="62"/>
      <c r="J66" s="71"/>
    </row>
    <row r="67" spans="1:10" ht="12.75" customHeight="1" thickBot="1">
      <c r="A67" s="62"/>
      <c r="E67" s="64" t="s">
        <v>69</v>
      </c>
      <c r="J67" s="83">
        <v>133491</v>
      </c>
    </row>
    <row r="68" ht="12.75" customHeight="1">
      <c r="A68" s="62"/>
    </row>
    <row r="69" spans="1:4" ht="12.75" customHeight="1">
      <c r="A69" s="62">
        <v>8</v>
      </c>
      <c r="B69" s="63" t="s">
        <v>72</v>
      </c>
      <c r="C69" s="63"/>
      <c r="D69" s="63"/>
    </row>
    <row r="70" spans="1:4" ht="9.75" customHeight="1">
      <c r="A70" s="62"/>
      <c r="B70" s="63"/>
      <c r="C70" s="63"/>
      <c r="D70" s="63"/>
    </row>
    <row r="71" spans="1:4" ht="12.75" customHeight="1">
      <c r="A71" s="62"/>
      <c r="B71" s="84" t="s">
        <v>214</v>
      </c>
      <c r="C71" s="63"/>
      <c r="D71" s="63"/>
    </row>
    <row r="72" spans="1:4" ht="6" customHeight="1">
      <c r="A72" s="62"/>
      <c r="B72" s="63"/>
      <c r="C72" s="63"/>
      <c r="D72" s="63"/>
    </row>
    <row r="73" spans="1:11" s="70" customFormat="1" ht="78.75" customHeight="1">
      <c r="A73" s="69"/>
      <c r="B73" s="173" t="s">
        <v>268</v>
      </c>
      <c r="C73" s="173"/>
      <c r="D73" s="173"/>
      <c r="E73" s="173"/>
      <c r="F73" s="173"/>
      <c r="G73" s="173"/>
      <c r="H73" s="173"/>
      <c r="I73" s="173"/>
      <c r="J73" s="173"/>
      <c r="K73" s="173"/>
    </row>
    <row r="74" spans="1:4" ht="6" customHeight="1">
      <c r="A74" s="62"/>
      <c r="B74" s="63"/>
      <c r="C74" s="63"/>
      <c r="D74" s="63"/>
    </row>
    <row r="75" spans="1:11" s="70" customFormat="1" ht="41.25" customHeight="1">
      <c r="A75" s="69"/>
      <c r="B75" s="70" t="s">
        <v>108</v>
      </c>
      <c r="C75" s="173" t="s">
        <v>221</v>
      </c>
      <c r="D75" s="173"/>
      <c r="E75" s="173"/>
      <c r="F75" s="173"/>
      <c r="G75" s="173"/>
      <c r="H75" s="173"/>
      <c r="I75" s="173"/>
      <c r="J75" s="173"/>
      <c r="K75" s="173"/>
    </row>
    <row r="76" spans="1:4" ht="6" customHeight="1">
      <c r="A76" s="62"/>
      <c r="B76" s="63"/>
      <c r="C76" s="63"/>
      <c r="D76" s="63"/>
    </row>
    <row r="77" spans="1:11" s="70" customFormat="1" ht="40.5" customHeight="1">
      <c r="A77" s="69"/>
      <c r="B77" s="70" t="s">
        <v>14</v>
      </c>
      <c r="C77" s="173" t="s">
        <v>222</v>
      </c>
      <c r="D77" s="173"/>
      <c r="E77" s="173"/>
      <c r="F77" s="173"/>
      <c r="G77" s="173"/>
      <c r="H77" s="173"/>
      <c r="I77" s="173"/>
      <c r="J77" s="173"/>
      <c r="K77" s="173"/>
    </row>
    <row r="78" spans="1:4" ht="3.75" customHeight="1">
      <c r="A78" s="62"/>
      <c r="B78" s="63"/>
      <c r="C78" s="63"/>
      <c r="D78" s="63"/>
    </row>
    <row r="79" spans="1:2" s="26" customFormat="1" ht="12.75" customHeight="1">
      <c r="A79" s="90"/>
      <c r="B79" s="26" t="s">
        <v>11</v>
      </c>
    </row>
    <row r="80" spans="1:4" ht="9.75" customHeight="1">
      <c r="A80" s="62"/>
      <c r="B80" s="63"/>
      <c r="C80" s="63"/>
      <c r="D80" s="63"/>
    </row>
    <row r="81" spans="1:11" s="70" customFormat="1" ht="65.25" customHeight="1">
      <c r="A81" s="69"/>
      <c r="B81" s="173" t="s">
        <v>282</v>
      </c>
      <c r="C81" s="173"/>
      <c r="D81" s="173"/>
      <c r="E81" s="173"/>
      <c r="F81" s="173"/>
      <c r="G81" s="173"/>
      <c r="H81" s="173"/>
      <c r="I81" s="173"/>
      <c r="J81" s="173"/>
      <c r="K81" s="173"/>
    </row>
    <row r="82" spans="1:4" ht="12.75" customHeight="1">
      <c r="A82" s="62"/>
      <c r="B82" s="63"/>
      <c r="C82" s="63"/>
      <c r="D82" s="63"/>
    </row>
    <row r="83" spans="1:4" s="86" customFormat="1" ht="12.75" customHeight="1">
      <c r="A83" s="62"/>
      <c r="B83" s="85" t="s">
        <v>73</v>
      </c>
      <c r="C83" s="85"/>
      <c r="D83" s="85"/>
    </row>
    <row r="84" spans="1:4" s="88" customFormat="1" ht="9.75" customHeight="1">
      <c r="A84" s="62"/>
      <c r="B84" s="87"/>
      <c r="C84" s="87"/>
      <c r="D84" s="87"/>
    </row>
    <row r="85" spans="1:11" s="81" customFormat="1" ht="76.5" customHeight="1">
      <c r="A85" s="89"/>
      <c r="B85" s="81" t="s">
        <v>108</v>
      </c>
      <c r="C85" s="173"/>
      <c r="D85" s="173"/>
      <c r="E85" s="173"/>
      <c r="F85" s="173"/>
      <c r="G85" s="173"/>
      <c r="H85" s="173"/>
      <c r="I85" s="173"/>
      <c r="J85" s="173"/>
      <c r="K85" s="173"/>
    </row>
    <row r="86" spans="1:4" s="88" customFormat="1" ht="9.75" customHeight="1">
      <c r="A86" s="62"/>
      <c r="B86" s="87"/>
      <c r="C86" s="87"/>
      <c r="D86" s="87"/>
    </row>
    <row r="87" spans="1:11" s="81" customFormat="1" ht="79.5" customHeight="1">
      <c r="A87" s="89"/>
      <c r="B87" s="81" t="s">
        <v>14</v>
      </c>
      <c r="C87" s="173" t="s">
        <v>283</v>
      </c>
      <c r="D87" s="173"/>
      <c r="E87" s="173"/>
      <c r="F87" s="173"/>
      <c r="G87" s="173"/>
      <c r="H87" s="173"/>
      <c r="I87" s="173"/>
      <c r="J87" s="173"/>
      <c r="K87" s="173"/>
    </row>
    <row r="88" spans="1:4" s="88" customFormat="1" ht="9.75" customHeight="1">
      <c r="A88" s="62"/>
      <c r="B88" s="87"/>
      <c r="C88" s="87"/>
      <c r="D88" s="87"/>
    </row>
    <row r="89" spans="1:11" s="81" customFormat="1" ht="78.75" customHeight="1">
      <c r="A89" s="89"/>
      <c r="C89" s="173"/>
      <c r="D89" s="173"/>
      <c r="E89" s="173"/>
      <c r="F89" s="173"/>
      <c r="G89" s="173"/>
      <c r="H89" s="173"/>
      <c r="I89" s="173"/>
      <c r="J89" s="173"/>
      <c r="K89" s="173"/>
    </row>
    <row r="90" spans="1:4" s="88" customFormat="1" ht="9.75" customHeight="1">
      <c r="A90" s="62"/>
      <c r="B90" s="87"/>
      <c r="C90" s="87"/>
      <c r="D90" s="87"/>
    </row>
    <row r="91" spans="1:11" s="81" customFormat="1" ht="52.5" customHeight="1">
      <c r="A91" s="89"/>
      <c r="C91" s="173" t="s">
        <v>284</v>
      </c>
      <c r="D91" s="173"/>
      <c r="E91" s="173"/>
      <c r="F91" s="173"/>
      <c r="G91" s="173"/>
      <c r="H91" s="173"/>
      <c r="I91" s="173"/>
      <c r="J91" s="173"/>
      <c r="K91" s="173"/>
    </row>
    <row r="92" spans="1:4" s="88" customFormat="1" ht="12.75" customHeight="1">
      <c r="A92" s="62"/>
      <c r="B92" s="87"/>
      <c r="C92" s="87"/>
      <c r="D92" s="87"/>
    </row>
    <row r="93" spans="1:4" s="86" customFormat="1" ht="12.75" customHeight="1">
      <c r="A93" s="62"/>
      <c r="B93" s="85" t="s">
        <v>74</v>
      </c>
      <c r="C93" s="85"/>
      <c r="D93" s="85"/>
    </row>
    <row r="94" spans="1:4" s="86" customFormat="1" ht="9.75" customHeight="1">
      <c r="A94" s="62"/>
      <c r="B94" s="85"/>
      <c r="C94" s="85"/>
      <c r="D94" s="85"/>
    </row>
    <row r="95" spans="1:4" ht="12.75" customHeight="1">
      <c r="A95" s="62"/>
      <c r="B95" s="90" t="s">
        <v>226</v>
      </c>
      <c r="C95" s="90"/>
      <c r="D95" s="90"/>
    </row>
    <row r="96" spans="1:4" ht="9.75" customHeight="1">
      <c r="A96" s="62"/>
      <c r="B96" s="26"/>
      <c r="C96" s="26"/>
      <c r="D96" s="26"/>
    </row>
    <row r="97" spans="1:11" s="81" customFormat="1" ht="51.75" customHeight="1">
      <c r="A97" s="89"/>
      <c r="B97" s="173" t="s">
        <v>265</v>
      </c>
      <c r="C97" s="173"/>
      <c r="D97" s="173"/>
      <c r="E97" s="173"/>
      <c r="F97" s="173"/>
      <c r="G97" s="173"/>
      <c r="H97" s="173"/>
      <c r="I97" s="173"/>
      <c r="J97" s="173"/>
      <c r="K97" s="173"/>
    </row>
    <row r="98" spans="1:4" s="88" customFormat="1" ht="9.75" customHeight="1">
      <c r="A98" s="62"/>
      <c r="B98" s="87"/>
      <c r="C98" s="87"/>
      <c r="D98" s="87"/>
    </row>
    <row r="99" spans="1:4" s="86" customFormat="1" ht="12.75" customHeight="1">
      <c r="A99" s="62"/>
      <c r="B99" s="85" t="s">
        <v>213</v>
      </c>
      <c r="C99" s="85"/>
      <c r="D99" s="85"/>
    </row>
    <row r="100" spans="1:4" s="88" customFormat="1" ht="9.75" customHeight="1">
      <c r="A100" s="62"/>
      <c r="B100" s="87"/>
      <c r="C100" s="87"/>
      <c r="D100" s="87"/>
    </row>
    <row r="101" spans="1:11" s="81" customFormat="1" ht="78" customHeight="1">
      <c r="A101" s="89"/>
      <c r="B101" s="81" t="s">
        <v>108</v>
      </c>
      <c r="C101" s="173" t="s">
        <v>270</v>
      </c>
      <c r="D101" s="173"/>
      <c r="E101" s="173"/>
      <c r="F101" s="173"/>
      <c r="G101" s="173"/>
      <c r="H101" s="173"/>
      <c r="I101" s="173"/>
      <c r="J101" s="173"/>
      <c r="K101" s="173"/>
    </row>
    <row r="102" spans="1:4" s="88" customFormat="1" ht="9.75" customHeight="1">
      <c r="A102" s="62"/>
      <c r="B102" s="87"/>
      <c r="C102" s="87"/>
      <c r="D102" s="87"/>
    </row>
    <row r="103" spans="1:11" s="81" customFormat="1" ht="66" customHeight="1">
      <c r="A103" s="89"/>
      <c r="B103" s="81" t="s">
        <v>14</v>
      </c>
      <c r="C103" s="173" t="s">
        <v>271</v>
      </c>
      <c r="D103" s="173"/>
      <c r="E103" s="173"/>
      <c r="F103" s="173"/>
      <c r="G103" s="173"/>
      <c r="H103" s="173"/>
      <c r="I103" s="173"/>
      <c r="J103" s="173"/>
      <c r="K103" s="173"/>
    </row>
    <row r="104" spans="1:4" ht="12.75" customHeight="1">
      <c r="A104" s="62"/>
      <c r="B104" s="63"/>
      <c r="C104" s="63"/>
      <c r="D104" s="63"/>
    </row>
    <row r="105" spans="1:4" ht="12.75" customHeight="1">
      <c r="A105" s="62">
        <v>9</v>
      </c>
      <c r="B105" s="63" t="s">
        <v>76</v>
      </c>
      <c r="C105" s="63"/>
      <c r="D105" s="63"/>
    </row>
    <row r="106" ht="9.75" customHeight="1">
      <c r="A106" s="62"/>
    </row>
    <row r="107" spans="1:11" ht="12.75" customHeight="1">
      <c r="A107" s="28"/>
      <c r="B107" s="64" t="s">
        <v>65</v>
      </c>
      <c r="C107" s="184" t="s">
        <v>256</v>
      </c>
      <c r="D107" s="184"/>
      <c r="E107" s="184"/>
      <c r="F107" s="184"/>
      <c r="G107" s="184"/>
      <c r="H107" s="184"/>
      <c r="I107" s="184"/>
      <c r="J107" s="184"/>
      <c r="K107" s="184"/>
    </row>
    <row r="108" spans="10:11" ht="12.75" customHeight="1">
      <c r="J108" s="38" t="s">
        <v>77</v>
      </c>
      <c r="K108" s="38"/>
    </row>
    <row r="109" spans="1:5" s="93" customFormat="1" ht="12.75" customHeight="1">
      <c r="A109" s="62"/>
      <c r="B109" s="64"/>
      <c r="C109" s="64"/>
      <c r="D109" s="64"/>
      <c r="E109" s="92" t="s">
        <v>58</v>
      </c>
    </row>
    <row r="110" spans="1:10" ht="12.75" customHeight="1">
      <c r="A110" s="62"/>
      <c r="E110" s="64" t="s">
        <v>78</v>
      </c>
      <c r="J110" s="71">
        <v>2247320</v>
      </c>
    </row>
    <row r="111" spans="1:11" ht="12.75" customHeight="1">
      <c r="A111" s="62"/>
      <c r="E111" s="64" t="s">
        <v>79</v>
      </c>
      <c r="I111" s="94"/>
      <c r="J111" s="71">
        <v>154858</v>
      </c>
      <c r="K111" s="94"/>
    </row>
    <row r="112" spans="1:11" ht="14.25" customHeight="1" thickBot="1">
      <c r="A112" s="62"/>
      <c r="I112" s="95" t="s">
        <v>80</v>
      </c>
      <c r="J112" s="82">
        <f>SUM(J110:J111)</f>
        <v>2402178</v>
      </c>
      <c r="K112" s="96"/>
    </row>
    <row r="113" spans="1:5" s="93" customFormat="1" ht="12.75" customHeight="1">
      <c r="A113" s="62"/>
      <c r="B113" s="64"/>
      <c r="C113" s="64"/>
      <c r="D113" s="64"/>
      <c r="E113" s="92" t="s">
        <v>81</v>
      </c>
    </row>
    <row r="114" spans="1:10" ht="12.75" customHeight="1">
      <c r="A114" s="62"/>
      <c r="E114" s="64" t="s">
        <v>78</v>
      </c>
      <c r="J114" s="71">
        <v>123265</v>
      </c>
    </row>
    <row r="115" spans="1:10" ht="12.75" customHeight="1">
      <c r="A115" s="62"/>
      <c r="E115" s="64" t="s">
        <v>79</v>
      </c>
      <c r="J115" s="71">
        <v>1092359</v>
      </c>
    </row>
    <row r="116" spans="1:11" ht="15" customHeight="1" thickBot="1">
      <c r="A116" s="62"/>
      <c r="I116" s="95" t="s">
        <v>80</v>
      </c>
      <c r="J116" s="82">
        <f>SUM(J114:J115)</f>
        <v>1215624</v>
      </c>
      <c r="K116" s="96"/>
    </row>
    <row r="117" spans="1:11" ht="12.75" customHeight="1">
      <c r="A117" s="62"/>
      <c r="I117" s="94"/>
      <c r="J117" s="78"/>
      <c r="K117" s="96"/>
    </row>
    <row r="118" spans="1:11" ht="12.75" customHeight="1">
      <c r="A118" s="28"/>
      <c r="B118" s="64" t="s">
        <v>66</v>
      </c>
      <c r="C118" s="182" t="s">
        <v>257</v>
      </c>
      <c r="D118" s="182"/>
      <c r="E118" s="182"/>
      <c r="F118" s="182"/>
      <c r="G118" s="182"/>
      <c r="H118" s="182"/>
      <c r="I118" s="182"/>
      <c r="J118" s="182"/>
      <c r="K118" s="182"/>
    </row>
    <row r="119" ht="9.75" customHeight="1">
      <c r="A119" s="28"/>
    </row>
    <row r="120" spans="1:10" ht="12.75" customHeight="1">
      <c r="A120" s="62"/>
      <c r="E120" s="97" t="s">
        <v>82</v>
      </c>
      <c r="F120" s="98"/>
      <c r="G120" s="98"/>
      <c r="H120" s="98"/>
      <c r="I120" s="98"/>
      <c r="J120" s="38" t="s">
        <v>83</v>
      </c>
    </row>
    <row r="121" spans="1:10" ht="12.75" customHeight="1">
      <c r="A121" s="62"/>
      <c r="E121" s="64" t="s">
        <v>85</v>
      </c>
      <c r="J121" s="71">
        <v>1875329</v>
      </c>
    </row>
    <row r="122" spans="1:10" ht="12.75" customHeight="1">
      <c r="A122" s="62"/>
      <c r="E122" s="64" t="s">
        <v>86</v>
      </c>
      <c r="J122" s="78">
        <v>395204</v>
      </c>
    </row>
    <row r="123" spans="1:10" ht="12.75" customHeight="1">
      <c r="A123" s="62"/>
      <c r="E123" s="64" t="s">
        <v>84</v>
      </c>
      <c r="J123" s="71">
        <v>41777</v>
      </c>
    </row>
    <row r="124" spans="1:10" ht="12.75" customHeight="1">
      <c r="A124" s="62"/>
      <c r="E124" s="64" t="s">
        <v>12</v>
      </c>
      <c r="J124" s="71">
        <v>182</v>
      </c>
    </row>
    <row r="125" spans="1:10" ht="12.75" customHeight="1" thickBot="1">
      <c r="A125" s="62"/>
      <c r="E125" s="64" t="s">
        <v>87</v>
      </c>
      <c r="J125" s="83">
        <v>897</v>
      </c>
    </row>
    <row r="126" ht="12.75" customHeight="1">
      <c r="A126" s="62"/>
    </row>
    <row r="127" spans="1:11" s="70" customFormat="1" ht="12.75" customHeight="1">
      <c r="A127" s="69"/>
      <c r="C127" s="181" t="s">
        <v>20</v>
      </c>
      <c r="D127" s="181"/>
      <c r="E127" s="181"/>
      <c r="F127" s="181"/>
      <c r="G127" s="181"/>
      <c r="H127" s="181"/>
      <c r="I127" s="181"/>
      <c r="J127" s="181"/>
      <c r="K127" s="181"/>
    </row>
    <row r="128" ht="12.75" customHeight="1">
      <c r="A128" s="62"/>
    </row>
    <row r="129" spans="1:4" ht="12.75" customHeight="1">
      <c r="A129" s="62">
        <v>10</v>
      </c>
      <c r="B129" s="63" t="s">
        <v>89</v>
      </c>
      <c r="C129" s="63"/>
      <c r="D129" s="63"/>
    </row>
    <row r="130" ht="9.75" customHeight="1">
      <c r="A130" s="62"/>
    </row>
    <row r="131" spans="1:11" s="70" customFormat="1" ht="103.5" customHeight="1">
      <c r="A131" s="69"/>
      <c r="B131" s="181" t="s">
        <v>21</v>
      </c>
      <c r="C131" s="181"/>
      <c r="D131" s="181"/>
      <c r="E131" s="181"/>
      <c r="F131" s="181"/>
      <c r="G131" s="181"/>
      <c r="H131" s="181"/>
      <c r="I131" s="181"/>
      <c r="J131" s="181"/>
      <c r="K131" s="181"/>
    </row>
    <row r="132" spans="1:11" s="70" customFormat="1" ht="9.75" customHeight="1">
      <c r="A132" s="69"/>
      <c r="B132" s="68"/>
      <c r="C132" s="68"/>
      <c r="D132" s="68"/>
      <c r="E132" s="68"/>
      <c r="F132" s="68"/>
      <c r="G132" s="68"/>
      <c r="H132" s="68"/>
      <c r="I132" s="68"/>
      <c r="J132" s="68"/>
      <c r="K132" s="68"/>
    </row>
    <row r="133" spans="1:7" ht="12.75" customHeight="1">
      <c r="A133" s="62"/>
      <c r="E133" s="64" t="s">
        <v>90</v>
      </c>
      <c r="G133" s="64" t="s">
        <v>91</v>
      </c>
    </row>
    <row r="134" spans="1:9" s="100" customFormat="1" ht="12.75" customHeight="1">
      <c r="A134" s="62"/>
      <c r="B134" s="64"/>
      <c r="C134" s="64"/>
      <c r="D134" s="64"/>
      <c r="E134" s="99" t="s">
        <v>92</v>
      </c>
      <c r="G134" s="101" t="s">
        <v>93</v>
      </c>
      <c r="I134" s="99" t="s">
        <v>94</v>
      </c>
    </row>
    <row r="135" ht="9.75" customHeight="1">
      <c r="A135" s="62"/>
    </row>
    <row r="136" spans="1:11" s="70" customFormat="1" ht="93" customHeight="1">
      <c r="A136" s="69"/>
      <c r="E136" s="70" t="s">
        <v>95</v>
      </c>
      <c r="G136" s="102">
        <v>40000000</v>
      </c>
      <c r="I136" s="181" t="s">
        <v>29</v>
      </c>
      <c r="J136" s="181"/>
      <c r="K136" s="181"/>
    </row>
    <row r="137" spans="1:8" ht="9.75" customHeight="1">
      <c r="A137" s="62"/>
      <c r="H137" s="71"/>
    </row>
    <row r="138" spans="1:11" s="70" customFormat="1" ht="76.5" customHeight="1">
      <c r="A138" s="69"/>
      <c r="E138" s="70" t="s">
        <v>96</v>
      </c>
      <c r="G138" s="103">
        <v>45894302</v>
      </c>
      <c r="I138" s="181" t="s">
        <v>30</v>
      </c>
      <c r="J138" s="181"/>
      <c r="K138" s="181"/>
    </row>
    <row r="139" ht="9.75" customHeight="1">
      <c r="A139" s="62"/>
    </row>
    <row r="140" spans="1:11" s="70" customFormat="1" ht="27" customHeight="1">
      <c r="A140" s="69"/>
      <c r="B140" s="181" t="s">
        <v>199</v>
      </c>
      <c r="C140" s="181"/>
      <c r="D140" s="181"/>
      <c r="E140" s="181"/>
      <c r="F140" s="181"/>
      <c r="G140" s="181"/>
      <c r="H140" s="181"/>
      <c r="I140" s="181"/>
      <c r="J140" s="181"/>
      <c r="K140" s="181"/>
    </row>
    <row r="141" ht="9.75" customHeight="1">
      <c r="A141" s="62"/>
    </row>
    <row r="142" spans="1:11" s="70" customFormat="1" ht="25.5" customHeight="1">
      <c r="A142" s="69"/>
      <c r="B142" s="181" t="s">
        <v>193</v>
      </c>
      <c r="C142" s="181"/>
      <c r="D142" s="181"/>
      <c r="E142" s="181"/>
      <c r="F142" s="181"/>
      <c r="G142" s="181"/>
      <c r="H142" s="181"/>
      <c r="I142" s="181"/>
      <c r="J142" s="181"/>
      <c r="K142" s="181"/>
    </row>
    <row r="143" ht="12.75" customHeight="1">
      <c r="A143" s="62"/>
    </row>
    <row r="144" spans="1:4" ht="12.75" customHeight="1">
      <c r="A144" s="62">
        <v>11</v>
      </c>
      <c r="B144" s="63" t="s">
        <v>97</v>
      </c>
      <c r="C144" s="63"/>
      <c r="D144" s="63"/>
    </row>
    <row r="145" spans="1:4" ht="9.75" customHeight="1">
      <c r="A145" s="62"/>
      <c r="B145" s="63"/>
      <c r="C145" s="63"/>
      <c r="D145" s="63"/>
    </row>
    <row r="146" spans="1:11" ht="12.75" customHeight="1">
      <c r="A146" s="62"/>
      <c r="B146" s="183" t="s">
        <v>170</v>
      </c>
      <c r="C146" s="183"/>
      <c r="D146" s="183"/>
      <c r="E146" s="183"/>
      <c r="F146" s="183"/>
      <c r="G146" s="183"/>
      <c r="H146" s="183"/>
      <c r="I146" s="183"/>
      <c r="J146" s="183"/>
      <c r="K146" s="183"/>
    </row>
    <row r="147" spans="1:4" ht="9.75" customHeight="1">
      <c r="A147" s="62"/>
      <c r="B147" s="63"/>
      <c r="C147" s="63"/>
      <c r="D147" s="63"/>
    </row>
    <row r="148" spans="1:11" s="70" customFormat="1" ht="91.5" customHeight="1">
      <c r="A148" s="104"/>
      <c r="B148" s="79" t="s">
        <v>65</v>
      </c>
      <c r="C148" s="173" t="s">
        <v>259</v>
      </c>
      <c r="D148" s="173"/>
      <c r="E148" s="173"/>
      <c r="F148" s="173"/>
      <c r="G148" s="173"/>
      <c r="H148" s="173"/>
      <c r="I148" s="173"/>
      <c r="J148" s="173"/>
      <c r="K148" s="173"/>
    </row>
    <row r="149" spans="1:4" ht="9.75" customHeight="1">
      <c r="A149" s="38"/>
      <c r="C149" s="63"/>
      <c r="D149" s="63"/>
    </row>
    <row r="150" spans="1:11" s="70" customFormat="1" ht="79.5" customHeight="1">
      <c r="A150" s="104"/>
      <c r="B150" s="70" t="s">
        <v>66</v>
      </c>
      <c r="C150" s="181"/>
      <c r="D150" s="181"/>
      <c r="E150" s="181"/>
      <c r="F150" s="181"/>
      <c r="G150" s="181"/>
      <c r="H150" s="181"/>
      <c r="I150" s="181"/>
      <c r="J150" s="181"/>
      <c r="K150" s="181"/>
    </row>
    <row r="151" ht="9.75" customHeight="1">
      <c r="A151" s="38"/>
    </row>
    <row r="152" spans="1:11" s="68" customFormat="1" ht="116.25" customHeight="1">
      <c r="A152" s="52"/>
      <c r="B152" s="68" t="s">
        <v>71</v>
      </c>
      <c r="C152" s="181" t="s">
        <v>287</v>
      </c>
      <c r="D152" s="181"/>
      <c r="E152" s="181"/>
      <c r="F152" s="181"/>
      <c r="G152" s="181"/>
      <c r="H152" s="181"/>
      <c r="I152" s="181"/>
      <c r="J152" s="181"/>
      <c r="K152" s="181"/>
    </row>
    <row r="153" ht="9.75" customHeight="1">
      <c r="A153" s="38"/>
    </row>
    <row r="154" spans="1:4" ht="12.75" customHeight="1">
      <c r="A154" s="62">
        <v>12</v>
      </c>
      <c r="B154" s="63" t="s">
        <v>103</v>
      </c>
      <c r="C154" s="63"/>
      <c r="D154" s="63"/>
    </row>
    <row r="155" spans="1:4" ht="9.75" customHeight="1">
      <c r="A155" s="62"/>
      <c r="B155" s="63"/>
      <c r="C155" s="63"/>
      <c r="D155" s="63"/>
    </row>
    <row r="156" spans="1:11" s="70" customFormat="1" ht="27" customHeight="1">
      <c r="A156" s="104"/>
      <c r="B156" s="173" t="s">
        <v>258</v>
      </c>
      <c r="C156" s="173"/>
      <c r="D156" s="173"/>
      <c r="E156" s="173"/>
      <c r="F156" s="173"/>
      <c r="G156" s="173"/>
      <c r="H156" s="173"/>
      <c r="I156" s="173"/>
      <c r="J156" s="173"/>
      <c r="K156" s="173"/>
    </row>
    <row r="157" spans="1:4" ht="12.75" customHeight="1">
      <c r="A157" s="62"/>
      <c r="B157" s="63"/>
      <c r="C157" s="63"/>
      <c r="D157" s="63"/>
    </row>
    <row r="158" spans="1:11" s="26" customFormat="1" ht="12.75" customHeight="1">
      <c r="A158" s="63">
        <v>13</v>
      </c>
      <c r="B158" s="63" t="s">
        <v>272</v>
      </c>
      <c r="H158" s="105"/>
      <c r="I158" s="1"/>
      <c r="J158" s="106"/>
      <c r="K158" s="1"/>
    </row>
    <row r="159" spans="8:11" s="26" customFormat="1" ht="9.75" customHeight="1">
      <c r="H159" s="106"/>
      <c r="I159" s="1"/>
      <c r="J159" s="106"/>
      <c r="K159" s="1"/>
    </row>
    <row r="160" spans="2:11" s="26" customFormat="1" ht="12.75" customHeight="1">
      <c r="B160" s="26" t="s">
        <v>65</v>
      </c>
      <c r="C160" s="26" t="s">
        <v>273</v>
      </c>
      <c r="H160" s="106"/>
      <c r="I160" s="1"/>
      <c r="J160" s="106"/>
      <c r="K160" s="1"/>
    </row>
    <row r="161" spans="8:11" s="26" customFormat="1" ht="9.75" customHeight="1">
      <c r="H161" s="106"/>
      <c r="I161" s="1"/>
      <c r="J161" s="106"/>
      <c r="K161" s="1"/>
    </row>
    <row r="162" spans="3:11" s="79" customFormat="1" ht="27.75" customHeight="1">
      <c r="C162" s="173" t="s">
        <v>274</v>
      </c>
      <c r="D162" s="173"/>
      <c r="E162" s="173"/>
      <c r="F162" s="173"/>
      <c r="G162" s="173"/>
      <c r="H162" s="173"/>
      <c r="I162" s="173"/>
      <c r="J162" s="173"/>
      <c r="K162" s="173"/>
    </row>
    <row r="163" spans="8:11" s="26" customFormat="1" ht="9.75" customHeight="1">
      <c r="H163" s="106"/>
      <c r="I163" s="1"/>
      <c r="J163" s="106"/>
      <c r="K163" s="1"/>
    </row>
    <row r="164" spans="2:11" s="26" customFormat="1" ht="12.75" customHeight="1">
      <c r="B164" s="26" t="s">
        <v>66</v>
      </c>
      <c r="C164" s="26" t="s">
        <v>135</v>
      </c>
      <c r="H164" s="106"/>
      <c r="I164" s="1"/>
      <c r="J164" s="106"/>
      <c r="K164" s="1"/>
    </row>
    <row r="165" spans="8:11" s="26" customFormat="1" ht="9.75" customHeight="1">
      <c r="H165" s="106"/>
      <c r="I165" s="1"/>
      <c r="J165" s="106"/>
      <c r="K165" s="1"/>
    </row>
    <row r="166" spans="3:11" s="79" customFormat="1" ht="12.75" customHeight="1">
      <c r="C166" s="180" t="s">
        <v>185</v>
      </c>
      <c r="D166" s="180"/>
      <c r="E166" s="180"/>
      <c r="F166" s="180"/>
      <c r="G166" s="180"/>
      <c r="H166" s="180"/>
      <c r="I166" s="180"/>
      <c r="J166" s="180"/>
      <c r="K166" s="180"/>
    </row>
    <row r="167" spans="8:11" s="26" customFormat="1" ht="14.25" customHeight="1">
      <c r="H167" s="106"/>
      <c r="I167" s="1"/>
      <c r="J167" s="106"/>
      <c r="K167" s="1"/>
    </row>
    <row r="168" ht="12.75" customHeight="1">
      <c r="A168" s="62" t="s">
        <v>104</v>
      </c>
    </row>
    <row r="169" ht="12.75" customHeight="1">
      <c r="A169" s="62" t="s">
        <v>35</v>
      </c>
    </row>
    <row r="170" ht="12.75" customHeight="1">
      <c r="A170" s="62"/>
    </row>
    <row r="171" ht="7.5" customHeight="1">
      <c r="A171" s="62"/>
    </row>
    <row r="172" ht="7.5" customHeight="1">
      <c r="A172" s="62"/>
    </row>
    <row r="173" ht="12.75" customHeight="1">
      <c r="A173" s="62"/>
    </row>
    <row r="174" ht="12.75" customHeight="1">
      <c r="A174" s="62" t="s">
        <v>105</v>
      </c>
    </row>
    <row r="175" ht="12.75" customHeight="1">
      <c r="A175" s="62" t="s">
        <v>106</v>
      </c>
    </row>
    <row r="176" ht="7.5" customHeight="1">
      <c r="A176" s="62"/>
    </row>
    <row r="177" spans="1:4" ht="12.75" customHeight="1">
      <c r="A177" s="62" t="s">
        <v>261</v>
      </c>
      <c r="B177" s="107"/>
      <c r="C177" s="107"/>
      <c r="D177" s="107"/>
    </row>
  </sheetData>
  <mergeCells count="40">
    <mergeCell ref="C85:K85"/>
    <mergeCell ref="C101:K101"/>
    <mergeCell ref="C103:K103"/>
    <mergeCell ref="B18:K18"/>
    <mergeCell ref="B73:K73"/>
    <mergeCell ref="B81:K81"/>
    <mergeCell ref="C75:K75"/>
    <mergeCell ref="C77:K77"/>
    <mergeCell ref="J37:K37"/>
    <mergeCell ref="B20:K20"/>
    <mergeCell ref="B24:K24"/>
    <mergeCell ref="B28:K28"/>
    <mergeCell ref="B10:K10"/>
    <mergeCell ref="B12:K12"/>
    <mergeCell ref="B14:K14"/>
    <mergeCell ref="B16:K16"/>
    <mergeCell ref="C107:K107"/>
    <mergeCell ref="C58:K58"/>
    <mergeCell ref="H37:I37"/>
    <mergeCell ref="B50:K50"/>
    <mergeCell ref="B54:K54"/>
    <mergeCell ref="C87:K87"/>
    <mergeCell ref="C91:K91"/>
    <mergeCell ref="C60:K60"/>
    <mergeCell ref="C89:K89"/>
    <mergeCell ref="B97:K97"/>
    <mergeCell ref="C118:K118"/>
    <mergeCell ref="B142:K142"/>
    <mergeCell ref="B146:K146"/>
    <mergeCell ref="C148:K148"/>
    <mergeCell ref="B140:K140"/>
    <mergeCell ref="I138:K138"/>
    <mergeCell ref="C127:K127"/>
    <mergeCell ref="B131:K131"/>
    <mergeCell ref="I136:K136"/>
    <mergeCell ref="C166:K166"/>
    <mergeCell ref="C150:K150"/>
    <mergeCell ref="C152:K152"/>
    <mergeCell ref="B156:K156"/>
    <mergeCell ref="C162:K162"/>
  </mergeCells>
  <printOptions horizontalCentered="1"/>
  <pageMargins left="0.5905511811023623" right="0.5905511811023623" top="0.5905511811023623" bottom="0.5905511811023623" header="0.1968503937007874" footer="0.1968503937007874"/>
  <pageSetup firstPageNumber="7" useFirstPageNumber="1" horizontalDpi="600" verticalDpi="600" orientation="portrait" paperSize="9" scale="88" r:id="rId2"/>
  <headerFooter alignWithMargins="0">
    <oddFooter>&amp;C - &amp;P -</oddFooter>
  </headerFooter>
  <rowBreaks count="4" manualBreakCount="4">
    <brk id="33" max="11" man="1"/>
    <brk id="79" max="11" man="1"/>
    <brk id="104" max="11" man="1"/>
    <brk id="14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MSE quarterly announcement</dc:subject>
  <dc:creator>MUI Group</dc:creator>
  <cp:keywords>MUIB</cp:keywords>
  <dc:description>Strictly Private &amp; Confidential before announcement</dc:description>
  <cp:lastModifiedBy>MUI</cp:lastModifiedBy>
  <cp:lastPrinted>2004-08-27T06:53:22Z</cp:lastPrinted>
  <dcterms:created xsi:type="dcterms:W3CDTF">2002-02-25T08:33:19Z</dcterms:created>
  <dcterms:modified xsi:type="dcterms:W3CDTF">2004-08-27T06:53:36Z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