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45" windowWidth="9390" windowHeight="4665" tabRatio="959" activeTab="0"/>
  </bookViews>
  <sheets>
    <sheet name="Income" sheetId="1" r:id="rId1"/>
    <sheet name="BS" sheetId="2" r:id="rId2"/>
    <sheet name="Equity" sheetId="3" r:id="rId3"/>
    <sheet name="Cash Flow" sheetId="4" r:id="rId4"/>
    <sheet name="Notes to Int. Fin. Report" sheetId="5" r:id="rId5"/>
    <sheet name="Notes to MSE listing req'ment" sheetId="6" r:id="rId6"/>
  </sheets>
  <definedNames>
    <definedName name="_xlnm.Print_Area" localSheetId="1">'BS'!$B$1:$G$89</definedName>
    <definedName name="_xlnm.Print_Area" localSheetId="3">'Cash Flow'!$A$1:$J$87</definedName>
    <definedName name="_xlnm.Print_Area" localSheetId="2">'Equity'!$A$1:$L$88</definedName>
    <definedName name="_xlnm.Print_Area" localSheetId="0">'Income'!$A$1:$M$82</definedName>
    <definedName name="_xlnm.Print_Area" localSheetId="4">'Notes to Int. Fin. Report'!$A$1:$M$204</definedName>
    <definedName name="_xlnm.Print_Area" localSheetId="5">'Notes to MSE listing req''ment'!$A$1:$L$189</definedName>
    <definedName name="_xlnm.Print_Titles" localSheetId="4">'Notes to Int. Fin. Report'!$1:$5</definedName>
    <definedName name="_xlnm.Print_Titles" localSheetId="5">'Notes to MSE listing req''ment'!$1:$5</definedName>
    <definedName name="Z_4098D3AA_A201_4207_B88D_A7EBF7DFFF6D_.wvu.PrintArea" localSheetId="1" hidden="1">'BS'!$B$1:$G$89</definedName>
    <definedName name="Z_4098D3AA_A201_4207_B88D_A7EBF7DFFF6D_.wvu.PrintArea" localSheetId="3" hidden="1">'Cash Flow'!$A$1:$J$87</definedName>
    <definedName name="Z_4098D3AA_A201_4207_B88D_A7EBF7DFFF6D_.wvu.PrintArea" localSheetId="2" hidden="1">'Equity'!$A$1:$L$88</definedName>
    <definedName name="Z_4098D3AA_A201_4207_B88D_A7EBF7DFFF6D_.wvu.PrintArea" localSheetId="0" hidden="1">'Income'!$A$1:$M$82</definedName>
    <definedName name="Z_4098D3AA_A201_4207_B88D_A7EBF7DFFF6D_.wvu.PrintArea" localSheetId="4" hidden="1">'Notes to Int. Fin. Report'!$A$1:$M$204</definedName>
    <definedName name="Z_4098D3AA_A201_4207_B88D_A7EBF7DFFF6D_.wvu.PrintArea" localSheetId="5" hidden="1">'Notes to MSE listing req''ment'!$A$1:$L$189</definedName>
    <definedName name="Z_4098D3AA_A201_4207_B88D_A7EBF7DFFF6D_.wvu.PrintTitles" localSheetId="4" hidden="1">'Notes to Int. Fin. Report'!$1:$5</definedName>
    <definedName name="Z_4098D3AA_A201_4207_B88D_A7EBF7DFFF6D_.wvu.PrintTitles" localSheetId="5" hidden="1">'Notes to MSE listing req''ment'!$1:$5</definedName>
    <definedName name="Z_4098D3AA_A201_4207_B88D_A7EBF7DFFF6D_.wvu.Rows" localSheetId="5" hidden="1">'Notes to MSE listing req''ment'!$164:$164</definedName>
  </definedNames>
  <calcPr fullCalcOnLoad="1"/>
</workbook>
</file>

<file path=xl/sharedStrings.xml><?xml version="1.0" encoding="utf-8"?>
<sst xmlns="http://schemas.openxmlformats.org/spreadsheetml/2006/main" count="495" uniqueCount="381">
  <si>
    <t>The outbreak of SARS and the Iraq conflict have affected the hotel industries in general. These have dampening effects on the demand of hotel rooms in United Kingdom ("UK"), but the Group's hotels in Malaysia performed well in the circumstances. The hotel operation in Australia recorded encouraging results.</t>
  </si>
  <si>
    <t>Impairment of property</t>
  </si>
  <si>
    <t>Reversal of deferred tax</t>
  </si>
  <si>
    <t>For the financial year ended 31 December 2003, the Group recorded revenue of RM1,393.9 million and pre-tax loss of RM149.5 million compared to RM1,358.9 million and RM1,063.1 million respectively in the previous financial year.  The increase in revenue for the financial year ended 31 December 2003 was mainly contributed by the higher revenue from the property division, the insurance business and stockbroking operation. The higher loss in the previous financial year was mainly due to the impairment of assets. The recognition of the impairment of assets was in compliance with MASB 23 "Impairment of Assets" which became operative in the previous financial year. The results for the financial year ended 31 December 2003 were affected by impairment of assets and the loss on disposal of investments, the disposal of which was in line with the Group's rationalisation plan.</t>
  </si>
  <si>
    <t>Net loss for the financial period</t>
  </si>
  <si>
    <t>Loss after taxation</t>
  </si>
  <si>
    <t xml:space="preserve">Loss per share </t>
  </si>
  <si>
    <t>Loss Per Share</t>
  </si>
  <si>
    <t>Basic loss per share</t>
  </si>
  <si>
    <t>Basic loss per share of the Group is calculated by dividing the net loss for the financial period ended 31 December 2003 by the number of ordinary shares in issue during the said financial period of 1,940,531,778 (31 December 2002 : 1,940,531,778).</t>
  </si>
  <si>
    <t>In 1997, MUI Prop, a subsidiary,  implemented a special issue of 78,977,000 new ordinary shares of RM0.50 each at an issue price of RM1.00 per share to Bumiputera investors approved by the MITI.  A total of 71,899,934 shares were applied for and issued to the approved Bumiputera investors.  The issuance of the balance 7,077,066 shares is still pending completion in view of the prevailing market conditions. On 27 January 2003, the SC and the FIC have approved the extension of time until 31 December 2003 for MUI Prop to fully complete the special issue. MUI Prop has written to the SC for further extension of the above.</t>
  </si>
  <si>
    <t>The Group recorded revenue of RM383.5 million and pre-tax loss of RM55.7 million for the current quarter compared to revenue of RM359.1 million and pre-tax loss of RM26.5 million in the preceding quarter. The higher revenue was attributable to the insurance operation and the stockbroking operation. The pre-tax loss in the current quarter was mainly due to impairment of assets which was mitigated by the higher foreign exchange gain.</t>
  </si>
  <si>
    <t>On 21 October 2003, PMC announced that the Board proposed to undertake a private placement of up to 73,950,000 new ordinary shares of RM0.50 cents each in PMC representing 10% of the existing issued and paid-up share capital of PMC ("Proposed Private Placement"). The Proposed Private Placement is to raise additional working capital for PMC. The Proposed Private Placement is subject to the approvals being obtained from the SC, Foreign Investment Committee ("FIC"), MSE and any other relevant authorities. On 16 February 2004, approval from the SC and FIC have been obtained for the Proposed Private Placement.</t>
  </si>
  <si>
    <t>Proceedings have been and will be initiated by PM Securities and PM Equities against various clients and debtors whose accounts are in default or overdue.  As at 20 February 2004, these two subsidiaries have filed claims against various clients and debtors in aggregate sums of RM856.2 million together with interest and costs. As at the same date, counterclaims have been filed against these two subsidiaries claiming amount of RM134.8 million  together with interest, cost and other general unspecified damages. The requisite defences have been filed accordingly.</t>
  </si>
  <si>
    <t>The accounting policies, methods of computation and basis of consolidation adopted by the Group in this interim financial report are consistent with those used in the preparation of the audited financial statements for the financial year ended 31 December 2002 except for the adoption of  MASB 25 "Income Taxes" and MASB 29 "Employee Benefits", which became effective from 1 January 2003. The details of the changes in accounting policies and the effects on the financial statements arising from the adoption of MASB 25 and MASB 29 are as follows: -</t>
  </si>
  <si>
    <t>MASB 29 "Employee Benefits"</t>
  </si>
  <si>
    <t xml:space="preserve">  Net profit / (loss) after changes </t>
  </si>
  <si>
    <t>previously</t>
  </si>
  <si>
    <t>restated</t>
  </si>
  <si>
    <t xml:space="preserve">  Provisions</t>
  </si>
  <si>
    <t xml:space="preserve">  Deferred and long term liabilities</t>
  </si>
  <si>
    <t>The Group's operations are anticipated to continue to operate under challenging conditions for the current financial year ending 31 December 2004. The Group will carry on with the exercise to streamline and rationalise its varied business operations to achieve optimal efficiency and productivity. Non-core businesses and low income generating assets will continue to be divested to rechannel working capital and resources to the Group's core business operations and to reduce overall borrowings.</t>
  </si>
  <si>
    <t>The details of the proposed settlement are contained in the announcement by MUIB dated 16 January 2004. The proposed issuance of ICULS are subject to the approvals being obtained from the Securities Commission ("SC"), Malaysia Securities Exchange Berhad ("MSE"), the shareholders of MUIB, MUI Prop and PMC and other relevant authorities.</t>
  </si>
  <si>
    <t>Under the financial services division, the insurance operation performed well with increase in gross written premium earned. The stockbroking division achieved higher revenue with the increase in the volume and value of market transactions on the MSE</t>
  </si>
  <si>
    <t>Other than those matters disclosed in Note 11 of the Notes to MSE's Listing Requirements, the Group has no material contingent liabilities as at the date of this report.</t>
  </si>
  <si>
    <t>Prior Year Adjustments</t>
  </si>
  <si>
    <t>Net loss attributable to shareholders</t>
  </si>
  <si>
    <t>Reserves arising from investment</t>
  </si>
  <si>
    <t>Net loss attributable to</t>
  </si>
  <si>
    <t>shareholders</t>
  </si>
  <si>
    <t>Changes in Accounting Policies</t>
  </si>
  <si>
    <t>(ii)</t>
  </si>
  <si>
    <t>The changes in accounting policies have been applied retrospectively and comparatives have been restated. The effects of changes in accounting policies are as follows:</t>
  </si>
  <si>
    <t>Note (i)</t>
  </si>
  <si>
    <t>Note (ii)</t>
  </si>
  <si>
    <t>Note:-</t>
  </si>
  <si>
    <t>31.12.2003</t>
  </si>
  <si>
    <t>31.12.2002</t>
  </si>
  <si>
    <t>Adjustments</t>
  </si>
  <si>
    <t xml:space="preserve">Auditors' Report </t>
  </si>
  <si>
    <t>Deferred Tax Assets</t>
  </si>
  <si>
    <t>FOURTH FINANCIAL QUARTER ENDED 31 DECEMBER 2003</t>
  </si>
  <si>
    <t>FOURTH QUARTER</t>
  </si>
  <si>
    <t xml:space="preserve">     Redeemable Convertible Bond</t>
  </si>
  <si>
    <t xml:space="preserve"> FOR THE FINANCIAL YEAR ENDED 31 DECEMBER 2003</t>
  </si>
  <si>
    <t>Effects on accumulated losses</t>
  </si>
  <si>
    <t xml:space="preserve">  At 1 January, as previously reported</t>
  </si>
  <si>
    <t xml:space="preserve">  Effects of adopting MASB 25</t>
  </si>
  <si>
    <t xml:space="preserve">  Effects of adopting MASB 29</t>
  </si>
  <si>
    <t>Effects on non-distributable reserves:</t>
  </si>
  <si>
    <t xml:space="preserve">  At 1 January, as reported</t>
  </si>
  <si>
    <t xml:space="preserve">  At 1 January, as restated</t>
  </si>
  <si>
    <t>Effects on net profit/(loss) for the period:</t>
  </si>
  <si>
    <t>in accounting policies</t>
  </si>
  <si>
    <t>Comparative amounts in the balance sheet as at 31 December 2002 have been restated as follows: -</t>
  </si>
  <si>
    <t xml:space="preserve">  Reserves</t>
  </si>
  <si>
    <t xml:space="preserve">  Minority interests</t>
  </si>
  <si>
    <t xml:space="preserve">  Deferred tax assets</t>
  </si>
  <si>
    <t>reported</t>
  </si>
  <si>
    <t xml:space="preserve"> - development properties</t>
  </si>
  <si>
    <t>Gain in foreign exchange</t>
  </si>
  <si>
    <t xml:space="preserve"> Gain / (Loss) on disposal of investments</t>
  </si>
  <si>
    <t>(f)</t>
  </si>
  <si>
    <t>PMRI Investments (Singapore) Pte Ltd ("PMRI"), a wholly-owned subsidiary of Pan Malaysia Corporation Berhad, increased its equity interest in Network Foods Limited ("NFL") from 67.3% to 92.9% following the subscription of 116,280,910 new ordinary shares at an issue price of Australian 4.3 cents per new ordinary shares pursuant to NFL's rights issue.</t>
  </si>
  <si>
    <t>As at 31 December 2003, the Group has commitments in respect of capital expenditure contracted but not provided for amounting to RM33.3 million.</t>
  </si>
  <si>
    <t>As at 31 December 2003, the Group has commitments in respect of capital expenditure authorised but not contracted for amounting to RM10.3 million.</t>
  </si>
  <si>
    <t>Approximately up to RM1,956 million nominal value of Class A1 and Class A2, 8-year ICULS to be issued on the basis of RM1.00 nominal value of Class A1 and Class A2, 8-year ICULS for every RM0.83 of inter-company advances owing; and</t>
  </si>
  <si>
    <t>Approximately up to RM257 million nominal value of Class A3, 2½-year ICULS being issuance of additional ICULS to satisfy interest accruing to the outstanding Class A1 and Class A2, 8-year ICULS.</t>
  </si>
  <si>
    <t>On 22 August 2003, Network Foods International Ltd ("NFIL"), a 79.09%-owned subsidiary of PMC, entered into a sale and purchase agreement with Mr. Alapati Ramakrishna and Mr. Devabhaktuni Durga Prasad for the disposal of 5,418,838 ordinary shares of Rps10 each and 7,396,600 preference shares of Rps10 each representing 42.2% equity interest in the ordinary share capital and 100% of the preference share capital of Lotus Chocolate Company Limited ("Lotus") for a total cash consideration of Rps3.0 million (RM248,850) (the "Disposal"). The Disposal has been completed and the equity interest held by NFIL in Lotus was reduced from 52.2% to 10.0%.</t>
  </si>
  <si>
    <t xml:space="preserve">A suit was filed on 17 May 1996, in the High Court of Kuala Lumpur by LDSB against PM Holdings and all its former directors for breach of directors' duties in conducting the affairs of PM Holdings during the period involved with the takeover offer by the Company for PM Holdings.  The suit also seeks to declare, inter alia, that various options granted by PM Holdings under the PM Holdings' Executive Share Option Scheme are void. The case has now been fixed for further case management on 29 April 2004. The Group's solicitors are of the opinion, based on the documents available, that LDSB's chance of success on the claim is good.  </t>
  </si>
  <si>
    <r>
      <t xml:space="preserve">  * </t>
    </r>
    <r>
      <rPr>
        <i/>
        <sz val="8"/>
        <rFont val="Arial"/>
        <family val="2"/>
      </rPr>
      <t>Based on estimated results</t>
    </r>
  </si>
  <si>
    <t>(Audited)</t>
  </si>
  <si>
    <t>The recognition of impairment on assets is in compliance with MASB 23 "Impairment of Assets" which was effective in the financial year ended 31 December 2002. The details of the impairment are included in note 5 of the Notes to the Interim Financial Report.</t>
  </si>
  <si>
    <t>The share of impairment on assets of associated companies is in respect of their impairment on assets recognised in compliance with MASB 23.</t>
  </si>
  <si>
    <t>These comparative figures have been restated due to the prior year adjustments as detailed in Note 1 to the Interim Financial Report.</t>
  </si>
  <si>
    <t>MASB 25 "Income Taxes"</t>
  </si>
  <si>
    <t>Under MASB 25, deferred tax liabilities are recognised for all taxable temporary differences. Previously, deferred tax liabilities were provided for on account of timing differences only to the extent that a tax liability was expected to materialise in the foreseeable future. In addition, the Group has commenced recognition of deferred tax assets for all deductible temporary differences, when it is probable that sufficient taxable profit will be available against which the deductible temporary differences can be utilised. Previously, deferred tax assets were not recognised unless there was reasonable expectation of their realisation.</t>
  </si>
  <si>
    <t>The adoption of MASB 29 resulted in the Group making provision for employee entitlements accumulated as a result of employees rendering services up to the reporting date. These benefits include annual leave, long service leave and retirement gratuity.</t>
  </si>
  <si>
    <t xml:space="preserve">  Net profit/(loss) before changes </t>
  </si>
  <si>
    <t>As</t>
  </si>
  <si>
    <t>There were no significant changes in estimates of the amounts reported in prior financial years which have a material effect in the financial year other than as disclosed in Note 1 above.</t>
  </si>
  <si>
    <t>Gain on disposal of properties</t>
  </si>
  <si>
    <t>Loss on disposal of subsidiary companies</t>
  </si>
  <si>
    <t>NFIL has completed the disposal of 42.2% equity interest in Lotus Chocolate Company Limited ("Lotus") resulting in NFIL's equity interest in Lotus to reduce from 52.2% to 10.0%. The details of the disposal are disclosed in Note 8 of the Notes to the MSE's Listing Requirements.</t>
  </si>
  <si>
    <t>The performance of the food and confectionery division was affected by the outbreak of SARS in the first half of the financial year and the soft markets. However, the operation in Australia recorded improved performance.</t>
  </si>
  <si>
    <t>FOURTH</t>
  </si>
  <si>
    <t>Total profit / (loss) on disposals</t>
  </si>
  <si>
    <t>On 22 September 2003, MUIB announced the proposed settlement of inter-company advances involving the proposed issuance of Irredeemable Convertible Unsecured Loan Stocks ("ICULS") to settle the inter-company advances owing to its subsidiaries, namely MUI Properties Berhad ("MUI Prop") and Pan Malaysia Corporation Berhad ("PMC").</t>
  </si>
  <si>
    <t>Subsequently, on 16 January 2004, MUIB announced that, in relation to the proposed settlement,  two Settlement Agreements ("SA") were entered into with MUI Prop and PMC whereby MUIB will issue in aggregate approximately up to RM2,213 million nominal value of ICULS comprising : -</t>
  </si>
  <si>
    <t>PM Securities (the "Defendant") has received a Statement of Claim from Leong Kok Wah, a former director of the company (the "Plaintiff"). The Plaintiff is claiming the sum of RM15.4 million being commission retained by the Defendant arising from securities dealt by the Plaintiff together with such other sums alleged to be due pursuant to the Plaintiff's appointment with the Defendant. The requisite defence and a counterclaim of approximately RM260.0 million together with interest and cost have been filed by PM Securities against Leong Kok Wah. The high court has recorded Consent Order as per the Settlement Agreement entered between the Defendant and the Plaintiff whereby the Plaintiff has withdrawn the claim against the Defendant and the Defendant has withdrawn the counterclaim against the Plaintiff. The withdrawal of the claim and the counterclaim shall constitute a full and final settlement of the suit and neither party shall be at liberty to file the claim or the counterclaim afresh and the parties also agreed that thereafter they will have no further other claims of whatsoever nature against each other.</t>
  </si>
  <si>
    <t>Net effects on disposal of a subsidiary company</t>
  </si>
  <si>
    <t>The auditors' report on the financial statements for the financial year ended 31 December 2002 was not qualified.</t>
  </si>
  <si>
    <t>Total purchases and disposals of quoted securities of the Group for the financial periods under review, other than those of the stockbroking and insurance subsidiaries, are as follows:-</t>
  </si>
  <si>
    <t>The schemes of arrangement of PM Holdings and certain of its subsidiaries ("Scheme"), including PM Capital, PM Securities Sdn Bhd ("PM Securities") and Pan Malaysia Equities Sdn Bhd ("PM Equities")   which were implemented on 29 December 1999 have been completed except for settlement with certain scheme creditors.</t>
  </si>
  <si>
    <t xml:space="preserve">(c)  </t>
  </si>
  <si>
    <t>Private Placement to Bumiputera Investors</t>
  </si>
  <si>
    <t xml:space="preserve">(b) </t>
  </si>
  <si>
    <t>Special Issue</t>
  </si>
  <si>
    <t>The foreign borrowings above are taken by the foreign subsidiaries of the Group.</t>
  </si>
  <si>
    <t>In accordance with the scheme of arrangement of PM Holdings, the indebtedness of the class of creditors referred to as the secured creditors and unsecured guarantee creditors were settled by issuance of new ordinary shares of RM1.00 each in PM Holdings ("New Shares") at par on a Ringgit-to-Ringgit basis. Also, in accordance with the scheme, MUI and a subsidiary, Loyal Design Sdn Bhd ("LDSB"), have on 27 December 1999 entered into put option agreements with the said creditors whereby MUI and LDSB granted put options to buy these New Shares at a maximum price of RM1.00 per share. These New Shares were issued on 29 December 1999. The details of the put options are as follows:-</t>
  </si>
  <si>
    <t>The Condensed Consolidated Income Statements should be read in conjunction with the Annual Financial Report for the financial year ended 31 December 2002</t>
  </si>
  <si>
    <t xml:space="preserve">     Provisions</t>
  </si>
  <si>
    <t>The Condensed Consolidated Balance Sheet should be read in conjunction with the Annual Financial Report for the financial year ended 31 December 2002</t>
  </si>
  <si>
    <t>At 1 January 2003</t>
  </si>
  <si>
    <t>The Condensed Consolidated Statement Of Changes In Equity should be read in conjunction with the Annual Financial Report for the financial year ended 31 December 2002</t>
  </si>
  <si>
    <t>Retailing</t>
  </si>
  <si>
    <t xml:space="preserve">Profit/(Loss) before </t>
  </si>
  <si>
    <t xml:space="preserve">  taxation</t>
  </si>
  <si>
    <t>Net adjustments</t>
  </si>
  <si>
    <t>Purchase of property, plant and equipment and</t>
  </si>
  <si>
    <t>Commencing thirty-six (36) months from the date of issuance of the New Shares and ending on the day falling fourteen (14) trading days thereafter (inclusive of the commencement date and the day it ends), unless otherwise extended by the Company.</t>
  </si>
  <si>
    <t>Commencing thirty-six (36) months from the date of issuance of the New Shares and ending on the day falling on the second anniversary thereafter (inclusive of the commencement date and the day it ends).</t>
  </si>
  <si>
    <t xml:space="preserve">INTERIM FINANCIAL REPORT </t>
  </si>
  <si>
    <t>Deferred taxation</t>
  </si>
  <si>
    <t>Bad debts recovered</t>
  </si>
  <si>
    <t>Bad debts written off</t>
  </si>
  <si>
    <t xml:space="preserve">(ii) </t>
  </si>
  <si>
    <t>Total disposals</t>
  </si>
  <si>
    <t>Total purchases</t>
  </si>
  <si>
    <t>Proceeds from issue of shares to minority shareholders</t>
  </si>
  <si>
    <t>MALAYAN UNITED INDUSTRIES BERHAD</t>
  </si>
  <si>
    <t>Revenue</t>
  </si>
  <si>
    <t>Finance cost</t>
  </si>
  <si>
    <t>associated companies</t>
  </si>
  <si>
    <t>Exceptional items</t>
  </si>
  <si>
    <t>Property, Plant and Equipment</t>
  </si>
  <si>
    <t>Investment Properties</t>
  </si>
  <si>
    <t>Development Properties</t>
  </si>
  <si>
    <t>Goodwill on Consolidation</t>
  </si>
  <si>
    <t>Current Assets</t>
  </si>
  <si>
    <t xml:space="preserve">     Development properties and expenditure</t>
  </si>
  <si>
    <t xml:space="preserve">     Inventories</t>
  </si>
  <si>
    <t xml:space="preserve">     Short term investments</t>
  </si>
  <si>
    <t xml:space="preserve">     Tax recoverable</t>
  </si>
  <si>
    <t xml:space="preserve">     Deposits, bank balances and cash</t>
  </si>
  <si>
    <t>Current Liabilities</t>
  </si>
  <si>
    <t xml:space="preserve">     Short term borrowings</t>
  </si>
  <si>
    <t xml:space="preserve">     Provision for taxation</t>
  </si>
  <si>
    <t>Net Current Assets</t>
  </si>
  <si>
    <t>Share Capital</t>
  </si>
  <si>
    <t>Reserves</t>
  </si>
  <si>
    <t>Shareholders' Funds</t>
  </si>
  <si>
    <t>Minority Interests</t>
  </si>
  <si>
    <t>Long Term Borrowings</t>
  </si>
  <si>
    <t>Net Tangible Assets Per Share (RM)</t>
  </si>
  <si>
    <t>RM'000</t>
  </si>
  <si>
    <t>Taxation</t>
  </si>
  <si>
    <t>Taxation comprises:-</t>
  </si>
  <si>
    <t>Profits on Sale of Investments and/or Properties</t>
  </si>
  <si>
    <t>Quoted Securities</t>
  </si>
  <si>
    <t>(a)</t>
  </si>
  <si>
    <t>(b)</t>
  </si>
  <si>
    <t>At cost</t>
  </si>
  <si>
    <t>At book value</t>
  </si>
  <si>
    <t>Market value</t>
  </si>
  <si>
    <t>Changes in the Composition of the Group</t>
  </si>
  <si>
    <t>(c)</t>
  </si>
  <si>
    <t>Status of Corporate Proposals</t>
  </si>
  <si>
    <t>MUI Properties Berhad ("MUI Prop")</t>
  </si>
  <si>
    <t>Pan Malaysia Holdings Berhad ("PM Holdings") and Pan Malaysia Capital Berhad ("PM Capital")</t>
  </si>
  <si>
    <t>Issuances or Repayments of Debts and Equity Securities</t>
  </si>
  <si>
    <t xml:space="preserve">Group Borrowings </t>
  </si>
  <si>
    <t xml:space="preserve">     RM'000</t>
  </si>
  <si>
    <t xml:space="preserve"> - Secured</t>
  </si>
  <si>
    <t xml:space="preserve"> - Unsecured</t>
  </si>
  <si>
    <t>Total</t>
  </si>
  <si>
    <t>Short Term Borrowings</t>
  </si>
  <si>
    <t>Currency</t>
  </si>
  <si>
    <t xml:space="preserve">    RM'000</t>
  </si>
  <si>
    <t>Australian Dollars</t>
  </si>
  <si>
    <t>Sterling Pounds</t>
  </si>
  <si>
    <t>Hong Kong Dollars</t>
  </si>
  <si>
    <t>Singapore Dollars</t>
  </si>
  <si>
    <t>Contingent Liabilities</t>
  </si>
  <si>
    <t>Off Balance Sheet Financial Instruments</t>
  </si>
  <si>
    <t>Put Options</t>
  </si>
  <si>
    <t>No. of New</t>
  </si>
  <si>
    <t>granted by</t>
  </si>
  <si>
    <t>Shares issued</t>
  </si>
  <si>
    <t>Exercise Period</t>
  </si>
  <si>
    <t>MUI</t>
  </si>
  <si>
    <t>LDSB</t>
  </si>
  <si>
    <t>Material Litigation</t>
  </si>
  <si>
    <t>Material Changes in the Quarterly Results Compared to the Results of the Preceding Quarter</t>
  </si>
  <si>
    <t>Review of Performance of the Company and its Principal Subsidiaries</t>
  </si>
  <si>
    <t>Seasonal or Cyclical Factors</t>
  </si>
  <si>
    <t>Prospect for Current Financial Year</t>
  </si>
  <si>
    <t>Variance of Actual Profit from Forecast Profit</t>
  </si>
  <si>
    <t>Dividend</t>
  </si>
  <si>
    <t>On behalf of the Board</t>
  </si>
  <si>
    <t>Chik Wai Ming</t>
  </si>
  <si>
    <t>Company Secretary</t>
  </si>
  <si>
    <t>*</t>
  </si>
  <si>
    <t>Joint Ventures</t>
  </si>
  <si>
    <t>N/A</t>
  </si>
  <si>
    <t>(a)  Schemes of Arrangement</t>
  </si>
  <si>
    <t>(i)</t>
  </si>
  <si>
    <t>Other operating income</t>
  </si>
  <si>
    <t>Profit from operations</t>
  </si>
  <si>
    <t>Loss before taxation</t>
  </si>
  <si>
    <t>Distributable</t>
  </si>
  <si>
    <t>Share</t>
  </si>
  <si>
    <t>Capital</t>
  </si>
  <si>
    <t>Accumulated</t>
  </si>
  <si>
    <t>Losses</t>
  </si>
  <si>
    <t>Group's share of post-</t>
  </si>
  <si>
    <t>acquisition reserves of</t>
  </si>
  <si>
    <t>Difference on translation of</t>
  </si>
  <si>
    <t>net assets of overseas</t>
  </si>
  <si>
    <t>subsidiary and associated</t>
  </si>
  <si>
    <t>companies</t>
  </si>
  <si>
    <t>in income statement</t>
  </si>
  <si>
    <t>ICPS refers to Irredeemable Convertible Preference Shares</t>
  </si>
  <si>
    <t>At 1 January 2002</t>
  </si>
  <si>
    <t>in subsidiary company's ICPS*</t>
  </si>
  <si>
    <t>Reserve</t>
  </si>
  <si>
    <t>CONDENSED CONSOLIDATED CASH FLOW STATEMENT</t>
  </si>
  <si>
    <t>As previously reported</t>
  </si>
  <si>
    <t>Effects of exchange rate changes</t>
  </si>
  <si>
    <t xml:space="preserve">    on cash and cash equivalents</t>
  </si>
  <si>
    <t>Basis of preparation</t>
  </si>
  <si>
    <t>Hotels</t>
  </si>
  <si>
    <t>Segment Information</t>
  </si>
  <si>
    <t>Property</t>
  </si>
  <si>
    <t>Dividend Paid</t>
  </si>
  <si>
    <t>Capital Commitments</t>
  </si>
  <si>
    <t>Diluted earnings per share</t>
  </si>
  <si>
    <t xml:space="preserve">     Trade and other receivables</t>
  </si>
  <si>
    <t xml:space="preserve">     Government securities and bonds</t>
  </si>
  <si>
    <t xml:space="preserve">     Trade and other payables</t>
  </si>
  <si>
    <t>Redeemable Convertible Bond</t>
  </si>
  <si>
    <t>Investments</t>
  </si>
  <si>
    <t>Operating profit before working capital changes</t>
  </si>
  <si>
    <t>Net cash used in operating activities</t>
  </si>
  <si>
    <t>Cash Flows From Operating Activities</t>
  </si>
  <si>
    <t>Proceeds from disposal of investments</t>
  </si>
  <si>
    <t>Proceeds from disposal of property, plant and equipment</t>
  </si>
  <si>
    <t>Dividends received</t>
  </si>
  <si>
    <t>Cash Flows From Investing Activities</t>
  </si>
  <si>
    <t>Cash Flows From Financing Activities</t>
  </si>
  <si>
    <t>Interest income</t>
  </si>
  <si>
    <t>Minority interests</t>
  </si>
  <si>
    <t xml:space="preserve">Fully diluted (sen) </t>
  </si>
  <si>
    <t>Basic (sen)</t>
  </si>
  <si>
    <t>CONDENSED CONSOLIDATED BALANCE SHEET</t>
  </si>
  <si>
    <t>Intangible Asset</t>
  </si>
  <si>
    <t>Reserves For Unearned Premium</t>
  </si>
  <si>
    <t>Associated Companies</t>
  </si>
  <si>
    <t>CONDENSED CONSOLIDATED STATEMENT OF CHANGES IN EQUITY</t>
  </si>
  <si>
    <t xml:space="preserve">Non- </t>
  </si>
  <si>
    <t>Net change in working capital</t>
  </si>
  <si>
    <t>Foods &amp;</t>
  </si>
  <si>
    <t>Financial</t>
  </si>
  <si>
    <t xml:space="preserve">Travel &amp; </t>
  </si>
  <si>
    <t xml:space="preserve">Investment </t>
  </si>
  <si>
    <t>Confectionery</t>
  </si>
  <si>
    <t>Services</t>
  </si>
  <si>
    <t>Tourism</t>
  </si>
  <si>
    <t xml:space="preserve">REVENUE </t>
  </si>
  <si>
    <t>RESULTS</t>
  </si>
  <si>
    <t>Finance costs</t>
  </si>
  <si>
    <t>Events Subsequent to the End of the Interim Reporting Period</t>
  </si>
  <si>
    <t>Share of results of</t>
  </si>
  <si>
    <t>QUARTER</t>
  </si>
  <si>
    <t>CUMULATIVE</t>
  </si>
  <si>
    <t>The changes in material litigation of the Group as at the date of this report are as follows:-</t>
  </si>
  <si>
    <t>CONDENSED CONSOLIDATED INCOME STATEMENTS</t>
  </si>
  <si>
    <t>Company No: 3809-W</t>
  </si>
  <si>
    <t>(Incorporated in Malaysia)</t>
  </si>
  <si>
    <t>Deferred and Long Term Liabilities</t>
  </si>
  <si>
    <t>development expenditure incurred</t>
  </si>
  <si>
    <t>NOTES TO THE INTERIM FINANCIAL REPORT</t>
  </si>
  <si>
    <t>Holding</t>
  </si>
  <si>
    <t>Current taxation</t>
  </si>
  <si>
    <t>- foreign</t>
  </si>
  <si>
    <t>- Malaysia</t>
  </si>
  <si>
    <t>N/A - Not applicable</t>
  </si>
  <si>
    <t>The Group's businesses where seasonal or cyclical factors, other than economic factors, would have some effects on operations are as follows:-</t>
  </si>
  <si>
    <t>The retail operations in United Kingdom normally record better sales in the fourth quarter of the financial year due to the Christmas season.  Similarly, the retail operations in Malaysia have seasonal peaks in tandem with the various festive seasons;</t>
  </si>
  <si>
    <t>The valuations of land and buildings have been brought forward, without amendment from the previous annual report.</t>
  </si>
  <si>
    <t>Not applicable.</t>
  </si>
  <si>
    <t>Operating expenses</t>
  </si>
  <si>
    <t>Changes in estimates</t>
  </si>
  <si>
    <t>(The figures are unaudited)</t>
  </si>
  <si>
    <t>Net profit not recognised</t>
  </si>
  <si>
    <t>Less: Group's share of associated companies' and joint ventures' revenue</t>
  </si>
  <si>
    <t>Net</t>
  </si>
  <si>
    <t>Share of  results of associated companies</t>
  </si>
  <si>
    <t>Share of  results of joint ventures</t>
  </si>
  <si>
    <t xml:space="preserve">Group's share of taxation of associated </t>
  </si>
  <si>
    <t xml:space="preserve">   companies and joint ventures</t>
  </si>
  <si>
    <t>Other than the above, the Group does not have any material financial instruments with off balance sheet risk as at the date of this report.</t>
  </si>
  <si>
    <t>Net cash generated from investing activities</t>
  </si>
  <si>
    <t>Net cash used in financing activities</t>
  </si>
  <si>
    <t>The Condensed Consolidated Cash Flow Statement should be read in conjunction with the Annual Financial Report for the financial year ended 31 December 2002</t>
  </si>
  <si>
    <t xml:space="preserve">     Amounts owing by brokers and clients</t>
  </si>
  <si>
    <t>As restated</t>
  </si>
  <si>
    <t xml:space="preserve">  associated companies</t>
  </si>
  <si>
    <t xml:space="preserve">  and joint ventures</t>
  </si>
  <si>
    <t xml:space="preserve">The Company and LDSB are in the process of finalising new arrangements on the put option matters with the said creditors. </t>
  </si>
  <si>
    <t>Repayment of bank borrowings (net)</t>
  </si>
  <si>
    <t>The interim financial report of the Group is unaudited and has been prepared in accordance with MASB 26 "Interim Financial Reporting".</t>
  </si>
  <si>
    <t>The hotel operations in United Kingdom and Australia normally will experience low trading after Christmas, New Year and Easter due to the after effects of the holiday seasons. Additionally, winter periods will also experience a decline in trading; and</t>
  </si>
  <si>
    <t>The food and confectionery operations in Australia normally perform well during the winter season due to increase in demand.  As for the other Asia Pacific regions such as Malaysia, Singapore and Hong Kong, sales are better during the various festive seasons.</t>
  </si>
  <si>
    <t>Segment results</t>
  </si>
  <si>
    <t>Gross revenue</t>
  </si>
  <si>
    <t>Marcel's Patisserie (S) Pte Ltd ("MP(S)") and MUI Internet (Singapore) Pte Ltd ("MI(S)"), both wholly-owned subsidiaries of Network Foods International Ltd ("NFIL"), have been de-registered on 5 May 2003 from the Registrar of Companies and Businesses of Singapore following the applications by the said companies for de-registration as MP(S) and MI(S) had been dormant since 1987 and 1981 respectively.</t>
  </si>
  <si>
    <t>Inter-segment revenue</t>
  </si>
  <si>
    <t>Less: Allowance for diminution in value</t>
  </si>
  <si>
    <t xml:space="preserve">Profit/(Loss) from </t>
  </si>
  <si>
    <t xml:space="preserve">  operations</t>
  </si>
  <si>
    <t>Gain on settlement and assignment of debts</t>
  </si>
  <si>
    <t>Interest waived on debts</t>
  </si>
  <si>
    <t>Reserves arising from redemption</t>
  </si>
  <si>
    <t>of RNCPS** in a subsidiary</t>
  </si>
  <si>
    <t>company</t>
  </si>
  <si>
    <t>**</t>
  </si>
  <si>
    <t>RNCPS refers to Redeemable Non-Convertible Preference Shares</t>
  </si>
  <si>
    <t>Purchase of investments</t>
  </si>
  <si>
    <t>Dividends paid to minority shareholders of subsidiaries</t>
  </si>
  <si>
    <t>Gain on winding up of associated company</t>
  </si>
  <si>
    <t>On 4 July 2002, the SC approved a final extension of 12 months to 30 June 2003 for PM Capital to implement the private placement to Bumiputera investors ("Private Placement") of up to 25,308,713 new ordinary shares of RM1.00 each representing approximately 10% of the issued and paid-up ordinary share capital of PM Capital, at an issue price of up to 15% discount based on the 5-day weighted average market price of the ordinary shares on a date to be determined later, subject to a minimum of the par value of RM1.00 per share. Due to the market price of PM Capital's shares below the par value of RM1.00, PM Capital could not implement the Private Placement by 30 June 2003.</t>
  </si>
  <si>
    <t>(d)</t>
  </si>
  <si>
    <t>Over provision in respect of prior years</t>
  </si>
  <si>
    <t>GCIH (Singapore) Pte Ltd, Heng's Food &amp; Beverage Industries Pte Ltd and Welland Investments Pte Ltd were subsidiaries of PM Holdings. These companies which were under winding-up were dissolved on 9 June 2003 pursuant to the Section 308(5) of the Companies Act, (Cap. 50) of the Laws of Singapore.</t>
  </si>
  <si>
    <t>In May 2003, Laura Ashley Holdings plc ("Laura Ashley") completed a rights issue of 149,207,073 new shares on a 1 for 4 basis at 6 pence per new share. MUI Asia Limited ("MUI Asia"), a wholly-owned subsidiary, which had an equity interest of 42.88% in Laura Ashley, did not subscribe for the rights issue. Consequently, the equity interest in Laura Ashley held by MUI Asia was diluted to 34.31%.</t>
  </si>
  <si>
    <t>The property development projects, Bandar Springhill, in Lukut, Negeri Sembilan, and Vila Sri Ukay, in Ulu Kelang, Selangor, progressed satisfactorily.</t>
  </si>
  <si>
    <t>On 6 September 2002, the SC approved a final extension of 12 months to 30 June 2003 for PM Holdings to implement the Special Issue of 75,270,000 new ordinary shares of RM1.00 each at an issue price of RM1.00 per share to Bumiputera investors to be approved by the Ministry of International Trade and Industry. Due to the market price of PM Holdings' shares below the par value of RM1.00, PM Holdings could not implement the Special Issue by 30 June 2003.</t>
  </si>
  <si>
    <t>Pan Malaysia Corporation Berhad ("PMC")</t>
  </si>
  <si>
    <t>Bank balances and cash of subsidiary</t>
  </si>
  <si>
    <t>companies not consolidated</t>
  </si>
  <si>
    <t>Malayan United Industries Berhad ("MUIB")</t>
  </si>
  <si>
    <t>Consequent to the winding-up order made by the Hong Kong High Court against Grand Union General and Motor Insurance Co. Ltd ("GUG"), a subsidiary of Pan Malaysia Holdings Berhad ("PM Holdings"), on 12 December 1990, GUG was dissolved on 23 January 2003 pursuant to Section 226A(2) of the Companies Ordinance (Chapter 32) of the Laws of Hong Kong.</t>
  </si>
  <si>
    <t>(e)</t>
  </si>
  <si>
    <t>Share issue expenses of subsidiaries</t>
  </si>
  <si>
    <t>Subscription of rights issue of associated company</t>
  </si>
  <si>
    <t>in subsidiaries</t>
  </si>
  <si>
    <t xml:space="preserve">The taxation charge of the Group for the financial periods under review were due to the tax provisions of certain subsidiary and associated companies which have taxable income, and losses suffered by certain subsidiaries for which no group relief is available. </t>
  </si>
  <si>
    <t>Loss on dilution of interests in associated company</t>
  </si>
  <si>
    <t>Reserves arising from accretion</t>
  </si>
  <si>
    <t>of interest in a subsidiary</t>
  </si>
  <si>
    <t xml:space="preserve"> FOR THE FINANCIAL PERIOD ENDED 31 DECEMBER 2003</t>
  </si>
  <si>
    <t>CUMULATIVE 12 MONTHS</t>
  </si>
  <si>
    <t>- Impairment on assets in compliance</t>
  </si>
  <si>
    <t>with MASB 23</t>
  </si>
  <si>
    <t>- Others</t>
  </si>
  <si>
    <t>- Operating results</t>
  </si>
  <si>
    <t>Impairment of assets in compliance with MASB 23</t>
  </si>
  <si>
    <t xml:space="preserve"> - goodwill</t>
  </si>
  <si>
    <t xml:space="preserve"> - investments in associated companies</t>
  </si>
  <si>
    <t xml:space="preserve"> - property, plant and equipment</t>
  </si>
  <si>
    <t>long term investments</t>
  </si>
  <si>
    <t xml:space="preserve">Allowance for diminution in value of </t>
  </si>
  <si>
    <t>Gain on disposal of joint ventures</t>
  </si>
  <si>
    <t>- Allowance for diminution in value of</t>
  </si>
  <si>
    <t>Surplus arising from subsidiary companies</t>
  </si>
  <si>
    <t>not consolidated</t>
  </si>
  <si>
    <t>At 31 December 2003</t>
  </si>
  <si>
    <t>At 31 December 2002</t>
  </si>
  <si>
    <t>Reserve realised on the sale of</t>
  </si>
  <si>
    <t>investment in a subsidiary</t>
  </si>
  <si>
    <t>Cash and cash equivalents at 31 December</t>
  </si>
  <si>
    <t>Exceptional items comprise:-</t>
  </si>
  <si>
    <t>There were no issuances and repayments of debt and equity securities, share buy-backs, share cancellations, shares held as treasury shares and resale of treasury shares by the Company for the financial year ended 31 December 2003</t>
  </si>
  <si>
    <t>No dividend has been paid by the Company for the financial year ended 31 December 2003 (31 December 2002 : Nil).</t>
  </si>
  <si>
    <t>The analysis of the Group operations for the financial year ended 31 December 2003 is as follows:-</t>
  </si>
  <si>
    <t>There are no material events subsequent to the end of the financial year ended 31 December 2003 that have not been reflected in the financial statements for the said period as at the date of this report.</t>
  </si>
  <si>
    <t>The changes in the composition of the Group during the financial year ended 31 December 2003 are as follows:-</t>
  </si>
  <si>
    <t xml:space="preserve">     CUMULATIVE 12 MONTHS</t>
  </si>
  <si>
    <t>There were no profits on sale of investments and/or properties for the financial year ended 31 December 2003 other than as disclosed in Note 5 of the Notes to the interim financial report.</t>
  </si>
  <si>
    <t>12 MONTHS</t>
  </si>
  <si>
    <t>Total investments in quoted securities of the Group as at 31 December 2003, other than those of the stockbroking and insurance subsidiaries,  are as follows:-</t>
  </si>
  <si>
    <t>Total Group borrowings as at 31 December 2003 are as follows:-</t>
  </si>
  <si>
    <t>Foreign borrowings in Ringgit equivalent as at 31 December 2003 included in (a) above are as follows:-</t>
  </si>
  <si>
    <t>No dividend has been recommended by the Board for the financial year ended 31 December 2003 (31 December 2002 : Nil).</t>
  </si>
  <si>
    <t>Date:  27 February 2004</t>
  </si>
  <si>
    <t>NOTES TO MSE'S LISTING REQUIREMENTS</t>
  </si>
  <si>
    <t>Capital distribution from investments</t>
  </si>
  <si>
    <t>Net increase / (decrease) in cash and cash equivalents</t>
  </si>
  <si>
    <t xml:space="preserve">Cash and cash equivalents at 1 January </t>
  </si>
  <si>
    <t>(Allowance for) / Writeback of doubtful debts</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</si>
</sst>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 #,##0&quot;$&quot;_ ;_ * #,##0&quot;$&quot;_ ;_ * &quot;-&quot;&quot;$&quot;_ ;_ @_ "/>
    <numFmt numFmtId="177" formatCode="_ * #,##0_$_ ;_ * #,##0_$_ ;_ * &quot;-&quot;_$_ ;_ @_ "/>
    <numFmt numFmtId="178" formatCode="_ * #,##0.00&quot;$&quot;_ ;_ * #,##0.00&quot;$&quot;_ ;_ * &quot;-&quot;??&quot;$&quot;_ ;_ @_ "/>
    <numFmt numFmtId="179" formatCode="_ * #,##0.00_$_ ;_ * #,##0.00_$_ ;_ * &quot;-&quot;??_$_ ;_ @_ "/>
    <numFmt numFmtId="180" formatCode="_(* #,##0.0_);_(* \(#,##0.0\);_(* &quot;-&quot;??_);_(@_)"/>
    <numFmt numFmtId="181" formatCode="_(* #,##0_);_(* \(#,##0\);_(* &quot;-&quot;??_);_(@_)"/>
    <numFmt numFmtId="182" formatCode="_(* #,##0.000_);_(* \(#,##0.000\);_(* &quot;-&quot;??_);_(@_)"/>
    <numFmt numFmtId="183" formatCode="0.0000"/>
    <numFmt numFmtId="184" formatCode="_-* #,##0.0_-;\-* #,##0.0_-;_-* &quot;-&quot;??_-;_-@_-"/>
    <numFmt numFmtId="185" formatCode="_-* #,##0_-;\-* #,##0_-;_-* &quot;-&quot;??_-;_-@_-"/>
    <numFmt numFmtId="186" formatCode="0_);[Red]\(0\)"/>
    <numFmt numFmtId="187" formatCode="dd\ mmmm"/>
    <numFmt numFmtId="188" formatCode="dd\ mmmm\ \ "/>
    <numFmt numFmtId="189" formatCode="dd\ mmmm\ "/>
    <numFmt numFmtId="190" formatCode="dd\ mmmm\ yyyy\ "/>
    <numFmt numFmtId="191" formatCode="0_);\(0\)"/>
    <numFmt numFmtId="192" formatCode="mmm\-yyyy"/>
    <numFmt numFmtId="193" formatCode="mmmm\ yyyy"/>
    <numFmt numFmtId="194" formatCode="mmm\ yyyy"/>
    <numFmt numFmtId="195" formatCode="0."/>
    <numFmt numFmtId="196" formatCode="dd\.mm\.yyyy"/>
    <numFmt numFmtId="197" formatCode="dd\.mm\.yyyy\ \ "/>
    <numFmt numFmtId="198" formatCode="dd\.mm\.yyyy\ "/>
    <numFmt numFmtId="199" formatCode="_(* #,##0&quot;*&quot;_);_(* \(#,##0\);_(* &quot;-&quot;??_);_(@_)"/>
    <numFmt numFmtId="200" formatCode="#,##0_);\(#,##0\)&quot;*&quot;"/>
    <numFmt numFmtId="201" formatCode="_(* #,##0&quot;~&quot;_);_(* \(#,##0\);_(* &quot;-&quot;??_);_(@_)"/>
    <numFmt numFmtId="202" formatCode="_(* #,##0&quot;^&quot;_);_(* \(#,##0\);_(* &quot;-&quot;??_);_(@_)"/>
    <numFmt numFmtId="203" formatCode="&quot;AT&quot;\ dd\ mmmm\ yyyy"/>
    <numFmt numFmtId="204" formatCode="&quot; AT&quot;\ dd\ mmmm\ yyyy"/>
    <numFmt numFmtId="205" formatCode="_(* #,##0\ \ \ _);_(* \(#,##0\);_(* &quot;-&quot;??_);_(@_)"/>
    <numFmt numFmtId="206" formatCode="_(* #,##0\ \ _);_(* \(#,##0\);_(* &quot;-&quot;??_);_(@_)"/>
    <numFmt numFmtId="207" formatCode="_(* #,##0\ _);_(* \(#,##0\);_(* &quot;-&quot;??_);_(@_)"/>
  </numFmts>
  <fonts count="18">
    <font>
      <sz val="10"/>
      <name val="Arial"/>
      <family val="0"/>
    </font>
    <font>
      <b/>
      <sz val="8"/>
      <name val="Arial"/>
      <family val="2"/>
    </font>
    <font>
      <b/>
      <sz val="10"/>
      <name val="Arial"/>
      <family val="2"/>
    </font>
    <font>
      <b/>
      <sz val="9"/>
      <name val="Arial"/>
      <family val="2"/>
    </font>
    <font>
      <b/>
      <sz val="11"/>
      <name val="Arial"/>
      <family val="2"/>
    </font>
    <font>
      <sz val="11"/>
      <name val="Arial"/>
      <family val="2"/>
    </font>
    <font>
      <sz val="9"/>
      <name val="Arial"/>
      <family val="2"/>
    </font>
    <font>
      <sz val="9.5"/>
      <name val="Arial"/>
      <family val="2"/>
    </font>
    <font>
      <sz val="8"/>
      <name val="Arial"/>
      <family val="2"/>
    </font>
    <font>
      <b/>
      <sz val="12"/>
      <name val="Arial"/>
      <family val="2"/>
    </font>
    <font>
      <b/>
      <sz val="9.5"/>
      <name val="Arial"/>
      <family val="2"/>
    </font>
    <font>
      <b/>
      <i/>
      <sz val="10"/>
      <name val="Arial"/>
      <family val="2"/>
    </font>
    <font>
      <b/>
      <u val="single"/>
      <sz val="10"/>
      <name val="Arial"/>
      <family val="2"/>
    </font>
    <font>
      <sz val="10"/>
      <name val="Symbol"/>
      <family val="1"/>
    </font>
    <font>
      <i/>
      <sz val="10"/>
      <name val="Arial"/>
      <family val="2"/>
    </font>
    <font>
      <u val="single"/>
      <sz val="10"/>
      <name val="Arial"/>
      <family val="2"/>
    </font>
    <font>
      <i/>
      <sz val="8"/>
      <name val="Arial"/>
      <family val="2"/>
    </font>
    <font>
      <b/>
      <i/>
      <u val="single"/>
      <sz val="10"/>
      <name val="Arial"/>
      <family val="2"/>
    </font>
  </fonts>
  <fills count="3">
    <fill>
      <patternFill/>
    </fill>
    <fill>
      <patternFill patternType="gray125"/>
    </fill>
    <fill>
      <patternFill patternType="solid">
        <fgColor indexed="9"/>
        <bgColor indexed="64"/>
      </patternFill>
    </fill>
  </fills>
  <borders count="14">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1">
    <xf numFmtId="0" fontId="0" fillId="0" borderId="0" xfId="0" applyAlignment="1">
      <alignment/>
    </xf>
    <xf numFmtId="181" fontId="0" fillId="2" borderId="0" xfId="15" applyNumberFormat="1" applyFont="1" applyFill="1" applyAlignment="1">
      <alignment/>
    </xf>
    <xf numFmtId="49" fontId="4" fillId="2" borderId="0" xfId="15" applyNumberFormat="1" applyFont="1" applyFill="1" applyAlignment="1">
      <alignment/>
    </xf>
    <xf numFmtId="49" fontId="5" fillId="2" borderId="0" xfId="15" applyNumberFormat="1" applyFont="1" applyFill="1" applyAlignment="1">
      <alignment/>
    </xf>
    <xf numFmtId="49" fontId="3" fillId="2" borderId="0" xfId="15" applyNumberFormat="1" applyFont="1" applyFill="1" applyAlignment="1">
      <alignment/>
    </xf>
    <xf numFmtId="49" fontId="6" fillId="2" borderId="0" xfId="15" applyNumberFormat="1" applyFont="1" applyFill="1" applyAlignment="1">
      <alignment/>
    </xf>
    <xf numFmtId="49" fontId="6" fillId="2" borderId="0" xfId="15" applyNumberFormat="1" applyFont="1" applyFill="1" applyAlignment="1">
      <alignment/>
    </xf>
    <xf numFmtId="181" fontId="2" fillId="2" borderId="0" xfId="15" applyNumberFormat="1" applyFont="1" applyFill="1" applyAlignment="1">
      <alignment horizontal="right"/>
    </xf>
    <xf numFmtId="181" fontId="2" fillId="2" borderId="0" xfId="15" applyNumberFormat="1" applyFont="1" applyFill="1" applyBorder="1" applyAlignment="1">
      <alignment horizontal="right"/>
    </xf>
    <xf numFmtId="43" fontId="2" fillId="2" borderId="0" xfId="15" applyFont="1" applyFill="1" applyAlignment="1">
      <alignment horizontal="right"/>
    </xf>
    <xf numFmtId="181" fontId="0" fillId="2" borderId="1" xfId="15" applyNumberFormat="1" applyFont="1" applyFill="1" applyBorder="1" applyAlignment="1">
      <alignment/>
    </xf>
    <xf numFmtId="181" fontId="0" fillId="2" borderId="2" xfId="15" applyNumberFormat="1" applyFont="1" applyFill="1" applyBorder="1" applyAlignment="1">
      <alignment/>
    </xf>
    <xf numFmtId="181" fontId="0" fillId="2" borderId="3" xfId="15" applyNumberFormat="1" applyFont="1" applyFill="1" applyBorder="1" applyAlignment="1">
      <alignment/>
    </xf>
    <xf numFmtId="181" fontId="0" fillId="2" borderId="4" xfId="15" applyNumberFormat="1" applyFont="1" applyFill="1" applyBorder="1" applyAlignment="1">
      <alignment/>
    </xf>
    <xf numFmtId="181" fontId="0" fillId="2" borderId="5" xfId="15" applyNumberFormat="1" applyFont="1" applyFill="1" applyBorder="1" applyAlignment="1">
      <alignment/>
    </xf>
    <xf numFmtId="181" fontId="0" fillId="2" borderId="6" xfId="15" applyNumberFormat="1" applyFont="1" applyFill="1" applyBorder="1" applyAlignment="1">
      <alignment/>
    </xf>
    <xf numFmtId="0" fontId="0" fillId="2" borderId="0" xfId="15" applyNumberFormat="1" applyFont="1" applyFill="1" applyAlignment="1">
      <alignment/>
    </xf>
    <xf numFmtId="181" fontId="0" fillId="2" borderId="7" xfId="15" applyNumberFormat="1" applyFont="1" applyFill="1" applyBorder="1" applyAlignment="1">
      <alignment/>
    </xf>
    <xf numFmtId="181" fontId="0" fillId="2" borderId="0" xfId="15" applyNumberFormat="1" applyFont="1" applyFill="1" applyBorder="1" applyAlignment="1">
      <alignment/>
    </xf>
    <xf numFmtId="181" fontId="0" fillId="2" borderId="8" xfId="15" applyNumberFormat="1" applyFont="1" applyFill="1" applyBorder="1" applyAlignment="1">
      <alignment/>
    </xf>
    <xf numFmtId="181" fontId="0" fillId="2" borderId="9" xfId="15" applyNumberFormat="1" applyFont="1" applyFill="1" applyBorder="1" applyAlignment="1">
      <alignment/>
    </xf>
    <xf numFmtId="0" fontId="7" fillId="2" borderId="0" xfId="0" applyFont="1" applyFill="1" applyAlignment="1" quotePrefix="1">
      <alignment horizontal="left"/>
    </xf>
    <xf numFmtId="0" fontId="7" fillId="2" borderId="0" xfId="0" applyFont="1" applyFill="1" applyAlignment="1">
      <alignment/>
    </xf>
    <xf numFmtId="43" fontId="7" fillId="2" borderId="0" xfId="15" applyNumberFormat="1" applyFont="1" applyFill="1" applyAlignment="1">
      <alignment/>
    </xf>
    <xf numFmtId="0" fontId="8" fillId="2" borderId="0" xfId="0" applyFont="1" applyFill="1" applyAlignment="1">
      <alignment/>
    </xf>
    <xf numFmtId="0" fontId="0" fillId="2" borderId="0" xfId="0" applyFont="1" applyFill="1" applyAlignment="1">
      <alignment horizontal="justify" wrapText="1"/>
    </xf>
    <xf numFmtId="0" fontId="8" fillId="2" borderId="0" xfId="0" applyFont="1" applyFill="1" applyAlignment="1">
      <alignment horizontal="justify"/>
    </xf>
    <xf numFmtId="0" fontId="9" fillId="2" borderId="0" xfId="0" applyFont="1" applyFill="1" applyAlignment="1">
      <alignment horizontal="center"/>
    </xf>
    <xf numFmtId="0" fontId="0" fillId="2" borderId="0" xfId="0" applyFont="1" applyFill="1" applyAlignment="1">
      <alignment/>
    </xf>
    <xf numFmtId="0" fontId="9" fillId="2" borderId="0" xfId="0" applyFont="1" applyFill="1" applyAlignment="1">
      <alignment/>
    </xf>
    <xf numFmtId="0" fontId="0" fillId="2" borderId="0" xfId="0" applyFont="1" applyFill="1" applyAlignment="1">
      <alignment horizontal="center"/>
    </xf>
    <xf numFmtId="0" fontId="5" fillId="2" borderId="0" xfId="0" applyFont="1" applyFill="1" applyAlignment="1">
      <alignment/>
    </xf>
    <xf numFmtId="49" fontId="3" fillId="2" borderId="0" xfId="0" applyNumberFormat="1" applyFont="1" applyFill="1" applyAlignment="1">
      <alignment/>
    </xf>
    <xf numFmtId="0" fontId="2" fillId="2" borderId="0" xfId="0" applyFont="1" applyFill="1" applyBorder="1" applyAlignment="1">
      <alignment horizontal="center"/>
    </xf>
    <xf numFmtId="0" fontId="1" fillId="2" borderId="0" xfId="0" applyFont="1" applyFill="1" applyAlignment="1">
      <alignment horizontal="center"/>
    </xf>
    <xf numFmtId="0" fontId="8" fillId="2" borderId="0" xfId="0" applyFont="1" applyFill="1" applyBorder="1" applyAlignment="1">
      <alignment/>
    </xf>
    <xf numFmtId="0" fontId="1" fillId="2" borderId="0" xfId="0" applyFont="1" applyFill="1" applyBorder="1" applyAlignment="1">
      <alignment/>
    </xf>
    <xf numFmtId="0" fontId="1" fillId="2" borderId="0" xfId="0" applyFont="1" applyFill="1" applyBorder="1" applyAlignment="1">
      <alignment horizontal="center"/>
    </xf>
    <xf numFmtId="198" fontId="2" fillId="2" borderId="0" xfId="0" applyNumberFormat="1" applyFont="1" applyFill="1" applyBorder="1" applyAlignment="1">
      <alignment/>
    </xf>
    <xf numFmtId="0" fontId="0" fillId="2" borderId="0" xfId="0" applyFont="1" applyFill="1" applyBorder="1" applyAlignment="1">
      <alignment/>
    </xf>
    <xf numFmtId="0" fontId="2" fillId="2" borderId="0" xfId="0" applyFont="1" applyFill="1" applyAlignment="1">
      <alignment horizontal="center"/>
    </xf>
    <xf numFmtId="0" fontId="0" fillId="2" borderId="0" xfId="0" applyFont="1" applyFill="1" applyBorder="1" applyAlignment="1">
      <alignment horizontal="center"/>
    </xf>
    <xf numFmtId="181" fontId="8" fillId="2" borderId="0" xfId="0" applyNumberFormat="1" applyFont="1" applyFill="1" applyAlignment="1">
      <alignment/>
    </xf>
    <xf numFmtId="0" fontId="0" fillId="2" borderId="0" xfId="0" applyFont="1" applyFill="1" applyAlignment="1" quotePrefix="1">
      <alignment/>
    </xf>
    <xf numFmtId="0" fontId="0" fillId="2" borderId="2" xfId="0" applyFont="1" applyFill="1" applyBorder="1" applyAlignment="1">
      <alignment/>
    </xf>
    <xf numFmtId="0" fontId="0" fillId="2" borderId="2" xfId="0" applyFont="1" applyFill="1" applyBorder="1" applyAlignment="1">
      <alignment horizontal="center"/>
    </xf>
    <xf numFmtId="0" fontId="0" fillId="2" borderId="5" xfId="0" applyFont="1" applyFill="1" applyBorder="1" applyAlignment="1">
      <alignment/>
    </xf>
    <xf numFmtId="0" fontId="0" fillId="2" borderId="5" xfId="0" applyFont="1" applyFill="1" applyBorder="1" applyAlignment="1">
      <alignment horizontal="center"/>
    </xf>
    <xf numFmtId="181" fontId="0" fillId="2" borderId="0" xfId="15" applyNumberFormat="1" applyFont="1" applyFill="1" applyBorder="1" applyAlignment="1">
      <alignment/>
    </xf>
    <xf numFmtId="181" fontId="0" fillId="2" borderId="0" xfId="15" applyNumberFormat="1" applyFont="1" applyFill="1" applyBorder="1" applyAlignment="1">
      <alignment horizontal="justify"/>
    </xf>
    <xf numFmtId="181" fontId="0" fillId="2" borderId="0" xfId="15" applyNumberFormat="1" applyFont="1" applyFill="1" applyAlignment="1">
      <alignment/>
    </xf>
    <xf numFmtId="0" fontId="0" fillId="2" borderId="9" xfId="0" applyFont="1" applyFill="1" applyBorder="1" applyAlignment="1">
      <alignment horizontal="center"/>
    </xf>
    <xf numFmtId="43" fontId="0" fillId="2" borderId="0" xfId="15" applyNumberFormat="1" applyFont="1" applyFill="1" applyAlignment="1">
      <alignment/>
    </xf>
    <xf numFmtId="181" fontId="0" fillId="2" borderId="0" xfId="15" applyNumberFormat="1" applyFont="1" applyFill="1" applyAlignment="1">
      <alignment horizontal="right"/>
    </xf>
    <xf numFmtId="0" fontId="4" fillId="2" borderId="0" xfId="0" applyFont="1" applyFill="1" applyAlignment="1">
      <alignment/>
    </xf>
    <xf numFmtId="181" fontId="8" fillId="2" borderId="0" xfId="15" applyNumberFormat="1" applyFont="1" applyFill="1" applyAlignment="1">
      <alignment/>
    </xf>
    <xf numFmtId="0" fontId="8" fillId="2" borderId="0" xfId="0" applyFont="1" applyFill="1" applyAlignment="1">
      <alignment horizontal="center"/>
    </xf>
    <xf numFmtId="0" fontId="8" fillId="2" borderId="0" xfId="0" applyFont="1" applyFill="1" applyAlignment="1">
      <alignment vertical="top"/>
    </xf>
    <xf numFmtId="0" fontId="0" fillId="2" borderId="0" xfId="15" applyNumberFormat="1" applyFont="1" applyFill="1" applyAlignment="1" quotePrefix="1">
      <alignment vertical="top" wrapText="1"/>
    </xf>
    <xf numFmtId="0" fontId="0" fillId="2" borderId="0" xfId="15" applyNumberFormat="1" applyFont="1" applyFill="1" applyAlignment="1">
      <alignment vertical="top" wrapText="1"/>
    </xf>
    <xf numFmtId="0" fontId="0" fillId="2" borderId="0" xfId="0" applyFont="1" applyFill="1" applyAlignment="1">
      <alignment horizontal="justify" vertical="top" wrapText="1"/>
    </xf>
    <xf numFmtId="0" fontId="3" fillId="2" borderId="0" xfId="0" applyFont="1" applyFill="1" applyAlignment="1">
      <alignment horizontal="centerContinuous"/>
    </xf>
    <xf numFmtId="0" fontId="10" fillId="2" borderId="0" xfId="0" applyFont="1" applyFill="1" applyAlignment="1">
      <alignment/>
    </xf>
    <xf numFmtId="0" fontId="2" fillId="2" borderId="0" xfId="0" applyFont="1" applyFill="1" applyBorder="1" applyAlignment="1">
      <alignment horizontal="right"/>
    </xf>
    <xf numFmtId="181" fontId="0" fillId="2" borderId="0" xfId="0" applyNumberFormat="1" applyFont="1" applyFill="1" applyAlignment="1">
      <alignment/>
    </xf>
    <xf numFmtId="181" fontId="0" fillId="2" borderId="10" xfId="15" applyNumberFormat="1" applyFont="1" applyFill="1" applyBorder="1" applyAlignment="1">
      <alignment/>
    </xf>
    <xf numFmtId="181" fontId="0" fillId="2" borderId="11" xfId="15" applyNumberFormat="1" applyFont="1" applyFill="1" applyBorder="1" applyAlignment="1">
      <alignment/>
    </xf>
    <xf numFmtId="181" fontId="0" fillId="2" borderId="12" xfId="15" applyNumberFormat="1" applyFont="1" applyFill="1" applyBorder="1" applyAlignment="1">
      <alignment/>
    </xf>
    <xf numFmtId="43" fontId="0" fillId="2" borderId="0" xfId="15" applyNumberFormat="1" applyFont="1" applyFill="1" applyAlignment="1">
      <alignment/>
    </xf>
    <xf numFmtId="43" fontId="0" fillId="2" borderId="0" xfId="15" applyNumberFormat="1" applyFont="1" applyFill="1" applyBorder="1" applyAlignment="1">
      <alignment/>
    </xf>
    <xf numFmtId="0" fontId="2" fillId="2" borderId="0" xfId="0" applyFont="1" applyFill="1" applyAlignment="1">
      <alignment horizontal="left"/>
    </xf>
    <xf numFmtId="0" fontId="2" fillId="2" borderId="0" xfId="0" applyFont="1" applyFill="1" applyAlignment="1">
      <alignment/>
    </xf>
    <xf numFmtId="0" fontId="0" fillId="2" borderId="0" xfId="0" applyFont="1" applyFill="1" applyAlignment="1">
      <alignment/>
    </xf>
    <xf numFmtId="0" fontId="2" fillId="2" borderId="0" xfId="0" applyFont="1" applyFill="1" applyAlignment="1">
      <alignment horizontal="left" vertical="top"/>
    </xf>
    <xf numFmtId="0" fontId="0" fillId="2" borderId="0" xfId="0" applyFont="1" applyFill="1" applyAlignment="1">
      <alignment vertical="top"/>
    </xf>
    <xf numFmtId="0" fontId="2" fillId="2" borderId="0" xfId="0" applyFont="1" applyFill="1" applyAlignment="1">
      <alignment horizontal="justify" vertical="top" wrapText="1"/>
    </xf>
    <xf numFmtId="0" fontId="0" fillId="2" borderId="0" xfId="0" applyFont="1" applyFill="1" applyAlignment="1">
      <alignment horizontal="justify" vertical="top" wrapText="1"/>
    </xf>
    <xf numFmtId="0" fontId="2" fillId="2" borderId="0" xfId="0" applyFont="1" applyFill="1" applyAlignment="1">
      <alignment horizontal="left" vertical="top" wrapText="1"/>
    </xf>
    <xf numFmtId="0" fontId="0" fillId="2" borderId="0" xfId="0" applyFont="1" applyFill="1" applyAlignment="1">
      <alignment vertical="top" wrapText="1"/>
    </xf>
    <xf numFmtId="181" fontId="0" fillId="2" borderId="0" xfId="15" applyNumberFormat="1" applyFont="1" applyFill="1" applyAlignment="1">
      <alignment/>
    </xf>
    <xf numFmtId="43" fontId="2" fillId="2" borderId="0" xfId="15" applyFont="1" applyFill="1" applyBorder="1" applyAlignment="1">
      <alignment horizontal="right"/>
    </xf>
    <xf numFmtId="0" fontId="0" fillId="2" borderId="0" xfId="0" applyFont="1" applyFill="1" applyAlignment="1" quotePrefix="1">
      <alignment/>
    </xf>
    <xf numFmtId="41" fontId="0" fillId="2" borderId="0" xfId="0" applyNumberFormat="1" applyFont="1" applyFill="1" applyAlignment="1">
      <alignment/>
    </xf>
    <xf numFmtId="41" fontId="0" fillId="2" borderId="0" xfId="0" applyNumberFormat="1" applyFont="1" applyFill="1" applyBorder="1" applyAlignment="1">
      <alignment/>
    </xf>
    <xf numFmtId="41" fontId="0" fillId="2" borderId="5" xfId="0" applyNumberFormat="1" applyFont="1" applyFill="1" applyBorder="1" applyAlignment="1">
      <alignment/>
    </xf>
    <xf numFmtId="41" fontId="0" fillId="2" borderId="13" xfId="0" applyNumberFormat="1" applyFont="1" applyFill="1" applyBorder="1" applyAlignment="1">
      <alignment/>
    </xf>
    <xf numFmtId="0" fontId="0" fillId="2" borderId="0" xfId="0" applyFont="1" applyFill="1" applyAlignment="1" quotePrefix="1">
      <alignment horizontal="center" vertical="top"/>
    </xf>
    <xf numFmtId="0" fontId="0" fillId="2" borderId="0" xfId="0" applyFont="1" applyFill="1" applyAlignment="1">
      <alignment/>
    </xf>
    <xf numFmtId="0" fontId="0" fillId="2" borderId="0" xfId="15" applyNumberFormat="1" applyFont="1" applyFill="1" applyAlignment="1">
      <alignment/>
    </xf>
    <xf numFmtId="181" fontId="0" fillId="2" borderId="0" xfId="15" applyNumberFormat="1" applyFont="1" applyFill="1" applyBorder="1" applyAlignment="1">
      <alignment/>
    </xf>
    <xf numFmtId="0" fontId="0" fillId="2" borderId="0" xfId="0" applyFont="1" applyFill="1" applyAlignment="1">
      <alignment vertical="top" wrapText="1"/>
    </xf>
    <xf numFmtId="0" fontId="0" fillId="2" borderId="0" xfId="0" applyFont="1" applyFill="1" applyAlignment="1">
      <alignment horizontal="justify" vertical="top"/>
    </xf>
    <xf numFmtId="0" fontId="0" fillId="2" borderId="0" xfId="0" applyFont="1" applyFill="1" applyAlignment="1">
      <alignment horizontal="justify" vertical="top"/>
    </xf>
    <xf numFmtId="181" fontId="0" fillId="2" borderId="13" xfId="15" applyNumberFormat="1" applyFont="1" applyFill="1" applyBorder="1" applyAlignment="1">
      <alignment/>
    </xf>
    <xf numFmtId="181" fontId="0" fillId="2" borderId="9" xfId="15" applyNumberFormat="1" applyFont="1" applyFill="1" applyBorder="1" applyAlignment="1">
      <alignment/>
    </xf>
    <xf numFmtId="0" fontId="11" fillId="2" borderId="0" xfId="0" applyFont="1" applyFill="1" applyAlignment="1">
      <alignment/>
    </xf>
    <xf numFmtId="0" fontId="11" fillId="2" borderId="0" xfId="0" applyFont="1" applyFill="1" applyAlignment="1">
      <alignment/>
    </xf>
    <xf numFmtId="0" fontId="0" fillId="2" borderId="0" xfId="0" applyFont="1" applyFill="1" applyAlignment="1">
      <alignment/>
    </xf>
    <xf numFmtId="0" fontId="12" fillId="2" borderId="0" xfId="0" applyFont="1" applyFill="1" applyAlignment="1">
      <alignment/>
    </xf>
    <xf numFmtId="0" fontId="0" fillId="2" borderId="0" xfId="0" applyFont="1" applyFill="1" applyAlignment="1">
      <alignment/>
    </xf>
    <xf numFmtId="0" fontId="2" fillId="2" borderId="0" xfId="0" applyFont="1" applyFill="1" applyAlignment="1">
      <alignment horizontal="justify" vertical="top"/>
    </xf>
    <xf numFmtId="0" fontId="0" fillId="2" borderId="0" xfId="0" applyFont="1" applyFill="1" applyAlignment="1">
      <alignment horizontal="left"/>
    </xf>
    <xf numFmtId="0" fontId="13" fillId="2" borderId="0" xfId="0" applyFont="1" applyFill="1" applyAlignment="1">
      <alignment horizontal="justify" vertical="top"/>
    </xf>
    <xf numFmtId="0" fontId="12" fillId="2" borderId="0" xfId="0" applyFont="1" applyFill="1" applyAlignment="1">
      <alignment vertical="top"/>
    </xf>
    <xf numFmtId="0" fontId="0" fillId="2" borderId="0" xfId="0" applyFont="1" applyFill="1" applyAlignment="1">
      <alignment vertical="top"/>
    </xf>
    <xf numFmtId="0" fontId="14" fillId="2" borderId="0" xfId="0" applyFont="1" applyFill="1" applyAlignment="1">
      <alignment/>
    </xf>
    <xf numFmtId="0" fontId="0" fillId="2" borderId="0" xfId="0" applyFont="1" applyFill="1" applyAlignment="1">
      <alignment/>
    </xf>
    <xf numFmtId="0" fontId="0" fillId="2" borderId="0" xfId="0" applyFont="1" applyFill="1" applyBorder="1" applyAlignment="1">
      <alignment/>
    </xf>
    <xf numFmtId="0" fontId="0" fillId="2" borderId="0" xfId="0" applyFont="1" applyFill="1" applyAlignment="1">
      <alignment horizontal="center"/>
    </xf>
    <xf numFmtId="181" fontId="0" fillId="2" borderId="0" xfId="0" applyNumberFormat="1" applyFont="1" applyFill="1" applyBorder="1" applyAlignment="1">
      <alignment/>
    </xf>
    <xf numFmtId="0" fontId="2" fillId="2" borderId="0" xfId="0" applyFont="1" applyFill="1" applyAlignment="1">
      <alignment/>
    </xf>
    <xf numFmtId="0" fontId="0" fillId="2" borderId="0" xfId="0" applyFont="1" applyFill="1" applyAlignment="1">
      <alignment/>
    </xf>
    <xf numFmtId="0" fontId="15" fillId="2" borderId="0" xfId="0" applyFont="1" applyFill="1" applyAlignment="1">
      <alignment/>
    </xf>
    <xf numFmtId="0" fontId="0" fillId="2" borderId="0" xfId="0" applyFont="1" applyFill="1" applyAlignment="1">
      <alignment/>
    </xf>
    <xf numFmtId="0" fontId="15" fillId="2" borderId="0" xfId="0" applyFont="1" applyFill="1" applyBorder="1" applyAlignment="1">
      <alignment/>
    </xf>
    <xf numFmtId="181" fontId="0" fillId="2" borderId="0" xfId="15" applyNumberFormat="1" applyFont="1" applyFill="1" applyAlignment="1">
      <alignment horizontal="justify" vertical="top" wrapText="1"/>
    </xf>
    <xf numFmtId="181" fontId="0" fillId="2" borderId="0" xfId="15" applyNumberFormat="1" applyFont="1" applyFill="1" applyAlignment="1">
      <alignment vertical="top" wrapText="1"/>
    </xf>
    <xf numFmtId="0" fontId="0" fillId="2" borderId="0" xfId="0" applyFont="1" applyFill="1" applyAlignment="1">
      <alignment horizontal="center" vertical="top" wrapText="1"/>
    </xf>
    <xf numFmtId="43" fontId="2" fillId="2" borderId="0" xfId="15" applyFont="1" applyFill="1" applyAlignment="1">
      <alignment/>
    </xf>
    <xf numFmtId="181" fontId="2" fillId="2" borderId="0" xfId="15" applyNumberFormat="1" applyFont="1" applyFill="1" applyAlignment="1">
      <alignment/>
    </xf>
    <xf numFmtId="0" fontId="2" fillId="2" borderId="0" xfId="0" applyFont="1" applyFill="1" applyAlignment="1" quotePrefix="1">
      <alignment/>
    </xf>
    <xf numFmtId="0" fontId="2" fillId="2" borderId="0" xfId="0" applyFont="1" applyFill="1" applyAlignment="1">
      <alignment horizontal="centerContinuous"/>
    </xf>
    <xf numFmtId="181" fontId="2" fillId="2" borderId="0" xfId="15" applyNumberFormat="1" applyFont="1" applyFill="1" applyAlignment="1">
      <alignment horizontal="centerContinuous"/>
    </xf>
    <xf numFmtId="181" fontId="5" fillId="2" borderId="0" xfId="15" applyNumberFormat="1" applyFont="1" applyFill="1" applyAlignment="1">
      <alignment/>
    </xf>
    <xf numFmtId="0" fontId="3" fillId="2" borderId="0" xfId="0" applyFont="1" applyFill="1" applyAlignment="1">
      <alignment/>
    </xf>
    <xf numFmtId="0" fontId="6" fillId="2" borderId="0" xfId="0" applyFont="1" applyFill="1" applyAlignment="1">
      <alignment/>
    </xf>
    <xf numFmtId="0" fontId="2" fillId="2" borderId="0" xfId="0" applyFont="1" applyFill="1" applyAlignment="1">
      <alignment/>
    </xf>
    <xf numFmtId="0" fontId="0" fillId="2" borderId="0" xfId="0" applyNumberFormat="1" applyFont="1" applyFill="1" applyAlignment="1">
      <alignment/>
    </xf>
    <xf numFmtId="0" fontId="4" fillId="2" borderId="0" xfId="0" applyFont="1" applyFill="1" applyAlignment="1">
      <alignment horizontal="left"/>
    </xf>
    <xf numFmtId="0" fontId="2" fillId="2" borderId="0" xfId="0" applyFont="1" applyFill="1" applyAlignment="1">
      <alignment horizontal="justify"/>
    </xf>
    <xf numFmtId="0" fontId="0" fillId="2" borderId="0" xfId="0" applyFont="1" applyFill="1" applyAlignment="1">
      <alignment horizontal="justify"/>
    </xf>
    <xf numFmtId="0" fontId="0" fillId="2" borderId="0" xfId="0" applyFont="1" applyFill="1" applyBorder="1" applyAlignment="1">
      <alignment horizontal="left"/>
    </xf>
    <xf numFmtId="0" fontId="0" fillId="2" borderId="0" xfId="0" applyFont="1" applyFill="1" applyAlignment="1">
      <alignment horizontal="left" wrapText="1"/>
    </xf>
    <xf numFmtId="0" fontId="0" fillId="2" borderId="0" xfId="0" applyFont="1" applyFill="1" applyAlignment="1">
      <alignment horizontal="right" wrapText="1"/>
    </xf>
    <xf numFmtId="0" fontId="3" fillId="2" borderId="0" xfId="0" applyFont="1" applyFill="1" applyAlignment="1">
      <alignment horizontal="left"/>
    </xf>
    <xf numFmtId="43" fontId="6" fillId="2" borderId="0" xfId="15" applyFont="1" applyFill="1" applyAlignment="1">
      <alignment/>
    </xf>
    <xf numFmtId="0" fontId="3" fillId="2" borderId="0" xfId="0" applyFont="1" applyFill="1" applyBorder="1" applyAlignment="1">
      <alignment horizontal="center"/>
    </xf>
    <xf numFmtId="0" fontId="6" fillId="2" borderId="0" xfId="0" applyFont="1" applyFill="1" applyBorder="1" applyAlignment="1">
      <alignment/>
    </xf>
    <xf numFmtId="198" fontId="3" fillId="2" borderId="0" xfId="0" applyNumberFormat="1" applyFont="1" applyFill="1" applyBorder="1" applyAlignment="1">
      <alignment/>
    </xf>
    <xf numFmtId="181" fontId="3" fillId="2" borderId="0" xfId="15" applyNumberFormat="1" applyFont="1" applyFill="1" applyBorder="1" applyAlignment="1">
      <alignment horizontal="right"/>
    </xf>
    <xf numFmtId="181" fontId="6" fillId="2" borderId="0" xfId="15" applyNumberFormat="1" applyFont="1" applyFill="1" applyAlignment="1">
      <alignment/>
    </xf>
    <xf numFmtId="181" fontId="6" fillId="2" borderId="0" xfId="15" applyNumberFormat="1" applyFont="1" applyFill="1" applyBorder="1" applyAlignment="1">
      <alignment/>
    </xf>
    <xf numFmtId="181" fontId="6" fillId="2" borderId="1" xfId="15" applyNumberFormat="1" applyFont="1" applyFill="1" applyBorder="1" applyAlignment="1">
      <alignment/>
    </xf>
    <xf numFmtId="181" fontId="6" fillId="2" borderId="2" xfId="15" applyNumberFormat="1" applyFont="1" applyFill="1" applyBorder="1" applyAlignment="1">
      <alignment/>
    </xf>
    <xf numFmtId="181" fontId="6" fillId="2" borderId="3" xfId="15" applyNumberFormat="1" applyFont="1" applyFill="1" applyBorder="1" applyAlignment="1">
      <alignment/>
    </xf>
    <xf numFmtId="181" fontId="6" fillId="2" borderId="7" xfId="15" applyNumberFormat="1" applyFont="1" applyFill="1" applyBorder="1" applyAlignment="1">
      <alignment/>
    </xf>
    <xf numFmtId="181" fontId="6" fillId="2" borderId="8" xfId="15" applyNumberFormat="1" applyFont="1" applyFill="1" applyBorder="1" applyAlignment="1">
      <alignment/>
    </xf>
    <xf numFmtId="181" fontId="6" fillId="2" borderId="4" xfId="15" applyNumberFormat="1" applyFont="1" applyFill="1" applyBorder="1" applyAlignment="1">
      <alignment/>
    </xf>
    <xf numFmtId="181" fontId="6" fillId="2" borderId="5" xfId="15" applyNumberFormat="1" applyFont="1" applyFill="1" applyBorder="1" applyAlignment="1">
      <alignment/>
    </xf>
    <xf numFmtId="181" fontId="6" fillId="2" borderId="6" xfId="15" applyNumberFormat="1" applyFont="1" applyFill="1" applyBorder="1" applyAlignment="1">
      <alignment/>
    </xf>
    <xf numFmtId="0" fontId="6" fillId="2" borderId="0" xfId="15" applyNumberFormat="1" applyFont="1" applyFill="1" applyAlignment="1">
      <alignment/>
    </xf>
    <xf numFmtId="181" fontId="3" fillId="2" borderId="2" xfId="15" applyNumberFormat="1" applyFont="1" applyFill="1" applyBorder="1" applyAlignment="1">
      <alignment horizontal="right"/>
    </xf>
    <xf numFmtId="181" fontId="6" fillId="2" borderId="9" xfId="15" applyNumberFormat="1" applyFont="1" applyFill="1" applyBorder="1" applyAlignment="1">
      <alignment/>
    </xf>
    <xf numFmtId="181" fontId="6" fillId="2" borderId="0" xfId="0" applyNumberFormat="1" applyFont="1" applyFill="1" applyAlignment="1">
      <alignment/>
    </xf>
    <xf numFmtId="181" fontId="1" fillId="2" borderId="0" xfId="15" applyNumberFormat="1" applyFont="1" applyFill="1" applyBorder="1" applyAlignment="1">
      <alignment horizontal="right"/>
    </xf>
    <xf numFmtId="0" fontId="1" fillId="2" borderId="0" xfId="15" applyNumberFormat="1" applyFont="1" applyFill="1" applyBorder="1" applyAlignment="1">
      <alignment/>
    </xf>
    <xf numFmtId="181" fontId="8" fillId="2" borderId="0" xfId="15" applyNumberFormat="1" applyFont="1" applyFill="1" applyBorder="1" applyAlignment="1">
      <alignment/>
    </xf>
    <xf numFmtId="0" fontId="8" fillId="2" borderId="0" xfId="15" applyNumberFormat="1" applyFont="1" applyFill="1" applyBorder="1" applyAlignment="1">
      <alignment/>
    </xf>
    <xf numFmtId="181" fontId="8" fillId="2" borderId="0" xfId="15" applyNumberFormat="1" applyFont="1" applyFill="1" applyBorder="1" applyAlignment="1">
      <alignment horizontal="center"/>
    </xf>
    <xf numFmtId="181" fontId="8" fillId="2" borderId="0" xfId="15" applyNumberFormat="1" applyFont="1" applyFill="1" applyBorder="1" applyAlignment="1">
      <alignment horizontal="right"/>
    </xf>
    <xf numFmtId="181" fontId="8" fillId="2" borderId="2" xfId="15" applyNumberFormat="1" applyFont="1" applyFill="1" applyBorder="1" applyAlignment="1">
      <alignment horizontal="center"/>
    </xf>
    <xf numFmtId="181" fontId="8" fillId="2" borderId="2" xfId="15" applyNumberFormat="1" applyFont="1" applyFill="1" applyBorder="1" applyAlignment="1">
      <alignment horizontal="right"/>
    </xf>
    <xf numFmtId="181" fontId="8" fillId="2" borderId="9" xfId="15" applyNumberFormat="1" applyFont="1" applyFill="1" applyBorder="1" applyAlignment="1">
      <alignment/>
    </xf>
    <xf numFmtId="181" fontId="8" fillId="2" borderId="9" xfId="15" applyNumberFormat="1" applyFont="1" applyFill="1" applyBorder="1" applyAlignment="1">
      <alignment horizontal="right"/>
    </xf>
    <xf numFmtId="181" fontId="0" fillId="2" borderId="0" xfId="15" applyNumberFormat="1" applyFont="1" applyFill="1" applyBorder="1" applyAlignment="1">
      <alignment horizontal="right"/>
    </xf>
    <xf numFmtId="181" fontId="0" fillId="2" borderId="0" xfId="15" applyNumberFormat="1" applyFont="1" applyFill="1" applyBorder="1" applyAlignment="1">
      <alignment horizontal="center"/>
    </xf>
    <xf numFmtId="181" fontId="8" fillId="2" borderId="5" xfId="15" applyNumberFormat="1" applyFont="1" applyFill="1" applyBorder="1" applyAlignment="1">
      <alignment/>
    </xf>
    <xf numFmtId="199" fontId="8" fillId="2" borderId="0" xfId="15" applyNumberFormat="1" applyFont="1" applyFill="1" applyBorder="1" applyAlignment="1">
      <alignment/>
    </xf>
    <xf numFmtId="181" fontId="8" fillId="2" borderId="5" xfId="15" applyNumberFormat="1" applyFont="1" applyFill="1" applyBorder="1" applyAlignment="1">
      <alignment horizontal="right"/>
    </xf>
    <xf numFmtId="181" fontId="0" fillId="2" borderId="0" xfId="0" applyNumberFormat="1" applyFont="1" applyFill="1" applyBorder="1" applyAlignment="1">
      <alignment/>
    </xf>
    <xf numFmtId="0" fontId="17" fillId="2" borderId="0" xfId="0" applyFont="1" applyFill="1" applyAlignment="1">
      <alignment/>
    </xf>
    <xf numFmtId="181" fontId="2" fillId="2" borderId="0" xfId="15" applyNumberFormat="1" applyFont="1" applyFill="1" applyAlignment="1">
      <alignment horizontal="justify" vertical="top"/>
    </xf>
    <xf numFmtId="181" fontId="0" fillId="2" borderId="0" xfId="15" applyNumberFormat="1" applyFont="1" applyFill="1" applyAlignment="1">
      <alignment horizontal="justify" vertical="top"/>
    </xf>
    <xf numFmtId="0" fontId="9" fillId="2" borderId="0" xfId="0" applyNumberFormat="1" applyFont="1" applyFill="1" applyAlignment="1">
      <alignment horizontal="left"/>
    </xf>
    <xf numFmtId="0" fontId="0" fillId="2" borderId="0" xfId="0" applyNumberFormat="1" applyFont="1" applyFill="1" applyAlignment="1">
      <alignment horizontal="left"/>
    </xf>
    <xf numFmtId="0" fontId="4" fillId="2" borderId="0" xfId="0" applyNumberFormat="1" applyFont="1" applyFill="1" applyAlignment="1">
      <alignment horizontal="left"/>
    </xf>
    <xf numFmtId="0" fontId="8" fillId="2" borderId="0" xfId="0" applyNumberFormat="1" applyFont="1" applyFill="1" applyAlignment="1">
      <alignment horizontal="left"/>
    </xf>
    <xf numFmtId="0" fontId="8" fillId="2" borderId="0" xfId="0" applyNumberFormat="1" applyFont="1" applyFill="1" applyAlignment="1">
      <alignment horizontal="left" vertical="top"/>
    </xf>
    <xf numFmtId="0" fontId="6" fillId="2" borderId="0" xfId="0" applyFont="1" applyFill="1" applyAlignment="1">
      <alignment horizontal="left" wrapText="1"/>
    </xf>
    <xf numFmtId="0" fontId="6" fillId="2" borderId="0" xfId="0" applyFont="1" applyFill="1" applyAlignment="1">
      <alignment horizontal="justify" wrapText="1"/>
    </xf>
    <xf numFmtId="43" fontId="3" fillId="2" borderId="0" xfId="15" applyFont="1" applyFill="1" applyAlignment="1">
      <alignment horizontal="right"/>
    </xf>
    <xf numFmtId="0" fontId="6" fillId="2" borderId="0" xfId="0" applyFont="1" applyFill="1" applyAlignment="1">
      <alignment horizontal="right"/>
    </xf>
    <xf numFmtId="181" fontId="3" fillId="2" borderId="0" xfId="15" applyNumberFormat="1" applyFont="1" applyFill="1" applyAlignment="1">
      <alignment horizontal="right"/>
    </xf>
    <xf numFmtId="0" fontId="3" fillId="2" borderId="0" xfId="0" applyFont="1" applyFill="1" applyAlignment="1">
      <alignment horizontal="right"/>
    </xf>
    <xf numFmtId="0" fontId="6" fillId="2" borderId="0" xfId="0" applyFont="1" applyFill="1" applyAlignment="1">
      <alignment horizontal="left"/>
    </xf>
    <xf numFmtId="181" fontId="6" fillId="2" borderId="0" xfId="15" applyNumberFormat="1" applyFont="1" applyFill="1" applyAlignment="1">
      <alignment horizontal="right" wrapText="1"/>
    </xf>
    <xf numFmtId="181" fontId="6" fillId="2" borderId="0" xfId="15" applyNumberFormat="1" applyFont="1" applyFill="1" applyAlignment="1">
      <alignment/>
    </xf>
    <xf numFmtId="181" fontId="6" fillId="2" borderId="0" xfId="15" applyNumberFormat="1" applyFont="1" applyFill="1" applyAlignment="1">
      <alignment horizontal="justify" wrapText="1"/>
    </xf>
    <xf numFmtId="181" fontId="6" fillId="2" borderId="0" xfId="15" applyNumberFormat="1" applyFont="1" applyFill="1" applyAlignment="1">
      <alignment horizontal="justify"/>
    </xf>
    <xf numFmtId="0" fontId="3" fillId="2" borderId="0" xfId="0" applyFont="1" applyFill="1" applyAlignment="1">
      <alignment/>
    </xf>
    <xf numFmtId="0" fontId="6" fillId="2" borderId="0" xfId="0" applyFont="1" applyFill="1" applyAlignment="1">
      <alignment/>
    </xf>
    <xf numFmtId="181" fontId="6" fillId="2" borderId="13" xfId="15" applyNumberFormat="1" applyFont="1" applyFill="1" applyBorder="1" applyAlignment="1">
      <alignment/>
    </xf>
    <xf numFmtId="181" fontId="6" fillId="2" borderId="13" xfId="0" applyNumberFormat="1" applyFont="1" applyFill="1" applyBorder="1" applyAlignment="1">
      <alignment/>
    </xf>
    <xf numFmtId="207" fontId="8" fillId="2" borderId="0" xfId="15" applyNumberFormat="1" applyFont="1" applyFill="1" applyBorder="1" applyAlignment="1">
      <alignment/>
    </xf>
    <xf numFmtId="0" fontId="2" fillId="2" borderId="0" xfId="15" applyNumberFormat="1" applyFont="1" applyFill="1" applyAlignment="1">
      <alignment/>
    </xf>
    <xf numFmtId="0" fontId="0" fillId="2" borderId="0" xfId="0" applyFont="1" applyFill="1" applyBorder="1" applyAlignment="1">
      <alignment horizontal="justify" vertical="top" wrapText="1"/>
    </xf>
    <xf numFmtId="0" fontId="0" fillId="2" borderId="0" xfId="0" applyFont="1" applyFill="1" applyAlignment="1">
      <alignment horizontal="justify" wrapText="1"/>
    </xf>
    <xf numFmtId="0" fontId="4" fillId="2" borderId="0" xfId="0" applyFont="1" applyFill="1" applyAlignment="1">
      <alignment horizontal="center"/>
    </xf>
    <xf numFmtId="49" fontId="4" fillId="2" borderId="0" xfId="0" applyNumberFormat="1" applyFont="1" applyFill="1" applyAlignment="1">
      <alignment/>
    </xf>
    <xf numFmtId="49" fontId="3" fillId="2" borderId="0" xfId="0" applyNumberFormat="1" applyFont="1" applyFill="1" applyAlignment="1">
      <alignment/>
    </xf>
    <xf numFmtId="43" fontId="2" fillId="2" borderId="0" xfId="15" applyFont="1" applyFill="1" applyBorder="1" applyAlignment="1">
      <alignment horizontal="center"/>
    </xf>
    <xf numFmtId="0" fontId="0" fillId="2" borderId="0" xfId="0" applyNumberFormat="1" applyFont="1" applyFill="1" applyAlignment="1">
      <alignment horizontal="justify" vertical="top" wrapText="1"/>
    </xf>
    <xf numFmtId="0" fontId="0" fillId="2" borderId="0" xfId="0" applyFont="1" applyFill="1" applyAlignment="1">
      <alignment horizontal="justify" vertical="top" wrapText="1"/>
    </xf>
    <xf numFmtId="0" fontId="0" fillId="0" borderId="0" xfId="0" applyFont="1" applyAlignment="1">
      <alignment horizontal="justify" vertical="top" wrapText="1"/>
    </xf>
    <xf numFmtId="0" fontId="2" fillId="2" borderId="0" xfId="0" applyFont="1" applyFill="1" applyBorder="1" applyAlignment="1">
      <alignment horizontal="center"/>
    </xf>
    <xf numFmtId="0" fontId="0" fillId="2" borderId="0" xfId="0" applyFont="1" applyFill="1" applyAlignment="1">
      <alignment horizontal="center"/>
    </xf>
    <xf numFmtId="0" fontId="9" fillId="2" borderId="0" xfId="0" applyFont="1" applyFill="1" applyAlignment="1">
      <alignment horizontal="center"/>
    </xf>
    <xf numFmtId="0" fontId="3" fillId="2" borderId="0" xfId="0" applyFont="1" applyFill="1" applyAlignment="1">
      <alignment horizontal="center"/>
    </xf>
    <xf numFmtId="0" fontId="9" fillId="2" borderId="0" xfId="0" applyFont="1" applyFill="1" applyAlignment="1">
      <alignment/>
    </xf>
    <xf numFmtId="0" fontId="4" fillId="2" borderId="0" xfId="0" applyFont="1" applyFill="1" applyAlignment="1">
      <alignment/>
    </xf>
    <xf numFmtId="204" fontId="3" fillId="2" borderId="0" xfId="0" applyNumberFormat="1" applyFont="1" applyFill="1" applyAlignment="1">
      <alignment horizontal="left"/>
    </xf>
    <xf numFmtId="0" fontId="2" fillId="2" borderId="0" xfId="0" applyFont="1" applyFill="1" applyAlignment="1">
      <alignment/>
    </xf>
    <xf numFmtId="0" fontId="0" fillId="0" borderId="0" xfId="0" applyFont="1" applyAlignment="1">
      <alignment horizontal="justify" wrapText="1"/>
    </xf>
    <xf numFmtId="0" fontId="3" fillId="2" borderId="0" xfId="0" applyFont="1" applyFill="1" applyBorder="1" applyAlignment="1">
      <alignment horizontal="center"/>
    </xf>
    <xf numFmtId="0" fontId="3" fillId="2" borderId="0" xfId="15" applyNumberFormat="1" applyFont="1" applyFill="1" applyBorder="1" applyAlignment="1">
      <alignment/>
    </xf>
    <xf numFmtId="0" fontId="0" fillId="2" borderId="0" xfId="0" applyFont="1" applyFill="1" applyAlignment="1">
      <alignment vertical="top" wrapText="1"/>
    </xf>
    <xf numFmtId="0" fontId="0" fillId="2" borderId="0" xfId="0" applyFont="1" applyFill="1" applyAlignment="1">
      <alignment horizontal="justify" vertical="top" wrapText="1"/>
    </xf>
    <xf numFmtId="0" fontId="0" fillId="2" borderId="0" xfId="0" applyFont="1" applyFill="1" applyAlignment="1">
      <alignment/>
    </xf>
    <xf numFmtId="0" fontId="0" fillId="2" borderId="0" xfId="0" applyFont="1" applyFill="1" applyAlignment="1">
      <alignment/>
    </xf>
    <xf numFmtId="0" fontId="0" fillId="2" borderId="0" xfId="0" applyFont="1" applyFill="1" applyAlignment="1">
      <alignment horizontal="justify"/>
    </xf>
    <xf numFmtId="0" fontId="2" fillId="2" borderId="0" xfId="0"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E1FF"/>
      <rgbColor rgb="00FFFFFF"/>
      <rgbColor rgb="00FF0000"/>
      <rgbColor rgb="0000FF00"/>
      <rgbColor rgb="000000FF"/>
      <rgbColor rgb="00FFFF00"/>
      <rgbColor rgb="00FF00FF"/>
      <rgbColor rgb="0000FFFF"/>
      <rgbColor rgb="00FFC9C9"/>
      <rgbColor rgb="00EBFFEB"/>
      <rgbColor rgb="00E1E1FF"/>
      <rgbColor rgb="00FBE9FB"/>
      <rgbColor rgb="00800080"/>
      <rgbColor rgb="00E5FFFF"/>
      <rgbColor rgb="00C0C0C0"/>
      <rgbColor rgb="00F4F4F4"/>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EDE1"/>
      <rgbColor rgb="00666699"/>
      <rgbColor rgb="00969696"/>
      <rgbColor rgb="00E1F0FF"/>
      <rgbColor rgb="00339966"/>
      <rgbColor rgb="00DDFFDD"/>
      <rgbColor rgb="00FFFFD5"/>
      <rgbColor rgb="00FFE6D9"/>
      <rgbColor rgb="00993366"/>
      <rgbColor rgb="00010000"/>
      <rgbColor rgb="00DEFEF5"/>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733425</xdr:colOff>
      <xdr:row>59</xdr:row>
      <xdr:rowOff>38100</xdr:rowOff>
    </xdr:from>
    <xdr:to>
      <xdr:col>8</xdr:col>
      <xdr:colOff>57150</xdr:colOff>
      <xdr:row>60</xdr:row>
      <xdr:rowOff>76200</xdr:rowOff>
    </xdr:to>
    <xdr:sp>
      <xdr:nvSpPr>
        <xdr:cNvPr id="1" name="TextBox 21"/>
        <xdr:cNvSpPr txBox="1">
          <a:spLocks noChangeArrowheads="1"/>
        </xdr:cNvSpPr>
      </xdr:nvSpPr>
      <xdr:spPr>
        <a:xfrm>
          <a:off x="4800600" y="7686675"/>
          <a:ext cx="114300" cy="95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7</xdr:col>
      <xdr:colOff>733425</xdr:colOff>
      <xdr:row>54</xdr:row>
      <xdr:rowOff>38100</xdr:rowOff>
    </xdr:from>
    <xdr:to>
      <xdr:col>8</xdr:col>
      <xdr:colOff>57150</xdr:colOff>
      <xdr:row>55</xdr:row>
      <xdr:rowOff>85725</xdr:rowOff>
    </xdr:to>
    <xdr:sp>
      <xdr:nvSpPr>
        <xdr:cNvPr id="2" name="TextBox 22"/>
        <xdr:cNvSpPr txBox="1">
          <a:spLocks noChangeArrowheads="1"/>
        </xdr:cNvSpPr>
      </xdr:nvSpPr>
      <xdr:spPr>
        <a:xfrm>
          <a:off x="4800600" y="7191375"/>
          <a:ext cx="114300"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7</xdr:col>
      <xdr:colOff>733425</xdr:colOff>
      <xdr:row>23</xdr:row>
      <xdr:rowOff>38100</xdr:rowOff>
    </xdr:from>
    <xdr:to>
      <xdr:col>8</xdr:col>
      <xdr:colOff>57150</xdr:colOff>
      <xdr:row>24</xdr:row>
      <xdr:rowOff>76200</xdr:rowOff>
    </xdr:to>
    <xdr:sp>
      <xdr:nvSpPr>
        <xdr:cNvPr id="3" name="TextBox 23"/>
        <xdr:cNvSpPr txBox="1">
          <a:spLocks noChangeArrowheads="1"/>
        </xdr:cNvSpPr>
      </xdr:nvSpPr>
      <xdr:spPr>
        <a:xfrm>
          <a:off x="4800600" y="3552825"/>
          <a:ext cx="114300" cy="95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11</xdr:col>
      <xdr:colOff>666750</xdr:colOff>
      <xdr:row>23</xdr:row>
      <xdr:rowOff>38100</xdr:rowOff>
    </xdr:from>
    <xdr:to>
      <xdr:col>12</xdr:col>
      <xdr:colOff>57150</xdr:colOff>
      <xdr:row>24</xdr:row>
      <xdr:rowOff>76200</xdr:rowOff>
    </xdr:to>
    <xdr:sp>
      <xdr:nvSpPr>
        <xdr:cNvPr id="4" name="TextBox 25"/>
        <xdr:cNvSpPr txBox="1">
          <a:spLocks noChangeArrowheads="1"/>
        </xdr:cNvSpPr>
      </xdr:nvSpPr>
      <xdr:spPr>
        <a:xfrm>
          <a:off x="6515100" y="3552825"/>
          <a:ext cx="114300" cy="95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11</xdr:col>
      <xdr:colOff>685800</xdr:colOff>
      <xdr:row>54</xdr:row>
      <xdr:rowOff>38100</xdr:rowOff>
    </xdr:from>
    <xdr:to>
      <xdr:col>12</xdr:col>
      <xdr:colOff>76200</xdr:colOff>
      <xdr:row>55</xdr:row>
      <xdr:rowOff>76200</xdr:rowOff>
    </xdr:to>
    <xdr:sp>
      <xdr:nvSpPr>
        <xdr:cNvPr id="5" name="TextBox 26"/>
        <xdr:cNvSpPr txBox="1">
          <a:spLocks noChangeArrowheads="1"/>
        </xdr:cNvSpPr>
      </xdr:nvSpPr>
      <xdr:spPr>
        <a:xfrm>
          <a:off x="6534150" y="7191375"/>
          <a:ext cx="114300" cy="95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11</xdr:col>
      <xdr:colOff>676275</xdr:colOff>
      <xdr:row>59</xdr:row>
      <xdr:rowOff>38100</xdr:rowOff>
    </xdr:from>
    <xdr:to>
      <xdr:col>12</xdr:col>
      <xdr:colOff>66675</xdr:colOff>
      <xdr:row>60</xdr:row>
      <xdr:rowOff>85725</xdr:rowOff>
    </xdr:to>
    <xdr:sp>
      <xdr:nvSpPr>
        <xdr:cNvPr id="6" name="TextBox 27"/>
        <xdr:cNvSpPr txBox="1">
          <a:spLocks noChangeArrowheads="1"/>
        </xdr:cNvSpPr>
      </xdr:nvSpPr>
      <xdr:spPr>
        <a:xfrm>
          <a:off x="6524625" y="7686675"/>
          <a:ext cx="114300"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xdr:col>
      <xdr:colOff>104775</xdr:colOff>
      <xdr:row>77</xdr:row>
      <xdr:rowOff>0</xdr:rowOff>
    </xdr:from>
    <xdr:to>
      <xdr:col>2</xdr:col>
      <xdr:colOff>28575</xdr:colOff>
      <xdr:row>77</xdr:row>
      <xdr:rowOff>95250</xdr:rowOff>
    </xdr:to>
    <xdr:sp>
      <xdr:nvSpPr>
        <xdr:cNvPr id="7" name="TextBox 28"/>
        <xdr:cNvSpPr txBox="1">
          <a:spLocks noChangeArrowheads="1"/>
        </xdr:cNvSpPr>
      </xdr:nvSpPr>
      <xdr:spPr>
        <a:xfrm>
          <a:off x="323850" y="10210800"/>
          <a:ext cx="114300" cy="95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38100</xdr:colOff>
      <xdr:row>0</xdr:row>
      <xdr:rowOff>19050</xdr:rowOff>
    </xdr:from>
    <xdr:to>
      <xdr:col>6</xdr:col>
      <xdr:colOff>104775</xdr:colOff>
      <xdr:row>5</xdr:row>
      <xdr:rowOff>19050</xdr:rowOff>
    </xdr:to>
    <xdr:pic>
      <xdr:nvPicPr>
        <xdr:cNvPr id="1" name="Picture 9"/>
        <xdr:cNvPicPr preferRelativeResize="1">
          <a:picLocks noChangeAspect="1"/>
        </xdr:cNvPicPr>
      </xdr:nvPicPr>
      <xdr:blipFill>
        <a:blip r:embed="rId1"/>
        <a:stretch>
          <a:fillRect/>
        </a:stretch>
      </xdr:blipFill>
      <xdr:spPr>
        <a:xfrm>
          <a:off x="4067175" y="19050"/>
          <a:ext cx="1133475" cy="666750"/>
        </a:xfrm>
        <a:prstGeom prst="rect">
          <a:avLst/>
        </a:prstGeom>
        <a:noFill/>
        <a:ln w="9525" cmpd="sng">
          <a:noFill/>
        </a:ln>
      </xdr:spPr>
    </xdr:pic>
    <xdr:clientData/>
  </xdr:twoCellAnchor>
  <xdr:twoCellAnchor>
    <xdr:from>
      <xdr:col>5</xdr:col>
      <xdr:colOff>828675</xdr:colOff>
      <xdr:row>30</xdr:row>
      <xdr:rowOff>19050</xdr:rowOff>
    </xdr:from>
    <xdr:to>
      <xdr:col>6</xdr:col>
      <xdr:colOff>28575</xdr:colOff>
      <xdr:row>31</xdr:row>
      <xdr:rowOff>66675</xdr:rowOff>
    </xdr:to>
    <xdr:sp>
      <xdr:nvSpPr>
        <xdr:cNvPr id="2" name="TextBox 12"/>
        <xdr:cNvSpPr txBox="1">
          <a:spLocks noChangeArrowheads="1"/>
        </xdr:cNvSpPr>
      </xdr:nvSpPr>
      <xdr:spPr>
        <a:xfrm>
          <a:off x="5010150" y="3514725"/>
          <a:ext cx="114300" cy="95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5</xdr:col>
      <xdr:colOff>828675</xdr:colOff>
      <xdr:row>48</xdr:row>
      <xdr:rowOff>133350</xdr:rowOff>
    </xdr:from>
    <xdr:to>
      <xdr:col>6</xdr:col>
      <xdr:colOff>28575</xdr:colOff>
      <xdr:row>49</xdr:row>
      <xdr:rowOff>66675</xdr:rowOff>
    </xdr:to>
    <xdr:sp>
      <xdr:nvSpPr>
        <xdr:cNvPr id="3" name="TextBox 14"/>
        <xdr:cNvSpPr txBox="1">
          <a:spLocks noChangeArrowheads="1"/>
        </xdr:cNvSpPr>
      </xdr:nvSpPr>
      <xdr:spPr>
        <a:xfrm>
          <a:off x="5010150" y="5857875"/>
          <a:ext cx="114300" cy="95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5</xdr:col>
      <xdr:colOff>866775</xdr:colOff>
      <xdr:row>63</xdr:row>
      <xdr:rowOff>28575</xdr:rowOff>
    </xdr:from>
    <xdr:to>
      <xdr:col>6</xdr:col>
      <xdr:colOff>66675</xdr:colOff>
      <xdr:row>64</xdr:row>
      <xdr:rowOff>76200</xdr:rowOff>
    </xdr:to>
    <xdr:sp>
      <xdr:nvSpPr>
        <xdr:cNvPr id="4" name="TextBox 15"/>
        <xdr:cNvSpPr txBox="1">
          <a:spLocks noChangeArrowheads="1"/>
        </xdr:cNvSpPr>
      </xdr:nvSpPr>
      <xdr:spPr>
        <a:xfrm>
          <a:off x="5048250" y="7553325"/>
          <a:ext cx="114300" cy="95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5</xdr:col>
      <xdr:colOff>828675</xdr:colOff>
      <xdr:row>68</xdr:row>
      <xdr:rowOff>9525</xdr:rowOff>
    </xdr:from>
    <xdr:to>
      <xdr:col>6</xdr:col>
      <xdr:colOff>28575</xdr:colOff>
      <xdr:row>69</xdr:row>
      <xdr:rowOff>57150</xdr:rowOff>
    </xdr:to>
    <xdr:sp>
      <xdr:nvSpPr>
        <xdr:cNvPr id="5" name="TextBox 16"/>
        <xdr:cNvSpPr txBox="1">
          <a:spLocks noChangeArrowheads="1"/>
        </xdr:cNvSpPr>
      </xdr:nvSpPr>
      <xdr:spPr>
        <a:xfrm>
          <a:off x="5010150" y="8001000"/>
          <a:ext cx="114300" cy="95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5</xdr:col>
      <xdr:colOff>819150</xdr:colOff>
      <xdr:row>74</xdr:row>
      <xdr:rowOff>28575</xdr:rowOff>
    </xdr:from>
    <xdr:to>
      <xdr:col>6</xdr:col>
      <xdr:colOff>19050</xdr:colOff>
      <xdr:row>75</xdr:row>
      <xdr:rowOff>76200</xdr:rowOff>
    </xdr:to>
    <xdr:sp>
      <xdr:nvSpPr>
        <xdr:cNvPr id="6" name="TextBox 17"/>
        <xdr:cNvSpPr txBox="1">
          <a:spLocks noChangeArrowheads="1"/>
        </xdr:cNvSpPr>
      </xdr:nvSpPr>
      <xdr:spPr>
        <a:xfrm>
          <a:off x="5000625" y="8648700"/>
          <a:ext cx="114300" cy="95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0</xdr:col>
      <xdr:colOff>104775</xdr:colOff>
      <xdr:row>85</xdr:row>
      <xdr:rowOff>0</xdr:rowOff>
    </xdr:from>
    <xdr:to>
      <xdr:col>1</xdr:col>
      <xdr:colOff>76200</xdr:colOff>
      <xdr:row>85</xdr:row>
      <xdr:rowOff>95250</xdr:rowOff>
    </xdr:to>
    <xdr:sp>
      <xdr:nvSpPr>
        <xdr:cNvPr id="7" name="TextBox 18"/>
        <xdr:cNvSpPr txBox="1">
          <a:spLocks noChangeArrowheads="1"/>
        </xdr:cNvSpPr>
      </xdr:nvSpPr>
      <xdr:spPr>
        <a:xfrm>
          <a:off x="104775" y="9696450"/>
          <a:ext cx="152400" cy="95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371475</xdr:colOff>
      <xdr:row>0</xdr:row>
      <xdr:rowOff>0</xdr:rowOff>
    </xdr:from>
    <xdr:to>
      <xdr:col>11</xdr:col>
      <xdr:colOff>19050</xdr:colOff>
      <xdr:row>5</xdr:row>
      <xdr:rowOff>0</xdr:rowOff>
    </xdr:to>
    <xdr:pic>
      <xdr:nvPicPr>
        <xdr:cNvPr id="1" name="Picture 7"/>
        <xdr:cNvPicPr preferRelativeResize="1">
          <a:picLocks noChangeAspect="1"/>
        </xdr:cNvPicPr>
      </xdr:nvPicPr>
      <xdr:blipFill>
        <a:blip r:embed="rId1"/>
        <a:stretch>
          <a:fillRect/>
        </a:stretch>
      </xdr:blipFill>
      <xdr:spPr>
        <a:xfrm>
          <a:off x="5210175" y="0"/>
          <a:ext cx="1181100"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5</xdr:row>
      <xdr:rowOff>152400</xdr:rowOff>
    </xdr:from>
    <xdr:to>
      <xdr:col>9</xdr:col>
      <xdr:colOff>0</xdr:colOff>
      <xdr:row>11</xdr:row>
      <xdr:rowOff>38100</xdr:rowOff>
    </xdr:to>
    <xdr:sp>
      <xdr:nvSpPr>
        <xdr:cNvPr id="1" name="Text 2"/>
        <xdr:cNvSpPr txBox="1">
          <a:spLocks noChangeArrowheads="1"/>
        </xdr:cNvSpPr>
      </xdr:nvSpPr>
      <xdr:spPr>
        <a:xfrm>
          <a:off x="6067425" y="962025"/>
          <a:ext cx="0" cy="74295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a:t>
          </a:r>
          <a:r>
            <a:rPr lang="en-US" cap="none" sz="800" b="1" i="0" u="none" baseline="0">
              <a:latin typeface="Arial"/>
              <a:ea typeface="Arial"/>
              <a:cs typeface="Arial"/>
            </a:rPr>
            <a:t>AS AT PRECEDING
FINANCIAL 
YEAR END
</a:t>
          </a:r>
          <a:r>
            <a:rPr lang="en-US" cap="none" sz="900" b="1" i="0" u="none" baseline="0">
              <a:latin typeface="Arial"/>
              <a:ea typeface="Arial"/>
              <a:cs typeface="Arial"/>
            </a:rPr>
            <a:t>31/12/2001</a:t>
          </a:r>
          <a:r>
            <a:rPr lang="en-US" cap="none" sz="1000" b="1" i="0" u="none" baseline="0">
              <a:latin typeface="Arial"/>
              <a:ea typeface="Arial"/>
              <a:cs typeface="Arial"/>
            </a:rPr>
            <a:t>
(audited)
RM'000</a:t>
          </a:r>
        </a:p>
      </xdr:txBody>
    </xdr:sp>
    <xdr:clientData/>
  </xdr:twoCellAnchor>
  <xdr:twoCellAnchor editAs="oneCell">
    <xdr:from>
      <xdr:col>6</xdr:col>
      <xdr:colOff>438150</xdr:colOff>
      <xdr:row>0</xdr:row>
      <xdr:rowOff>0</xdr:rowOff>
    </xdr:from>
    <xdr:to>
      <xdr:col>8</xdr:col>
      <xdr:colOff>723900</xdr:colOff>
      <xdr:row>4</xdr:row>
      <xdr:rowOff>66675</xdr:rowOff>
    </xdr:to>
    <xdr:pic>
      <xdr:nvPicPr>
        <xdr:cNvPr id="2" name="Picture 9"/>
        <xdr:cNvPicPr preferRelativeResize="1">
          <a:picLocks noChangeAspect="1"/>
        </xdr:cNvPicPr>
      </xdr:nvPicPr>
      <xdr:blipFill>
        <a:blip r:embed="rId1"/>
        <a:stretch>
          <a:fillRect/>
        </a:stretch>
      </xdr:blipFill>
      <xdr:spPr>
        <a:xfrm>
          <a:off x="4800600" y="0"/>
          <a:ext cx="1209675" cy="714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202</xdr:row>
      <xdr:rowOff>0</xdr:rowOff>
    </xdr:from>
    <xdr:to>
      <xdr:col>13</xdr:col>
      <xdr:colOff>0</xdr:colOff>
      <xdr:row>202</xdr:row>
      <xdr:rowOff>0</xdr:rowOff>
    </xdr:to>
    <xdr:sp>
      <xdr:nvSpPr>
        <xdr:cNvPr id="1" name="Text 3"/>
        <xdr:cNvSpPr txBox="1">
          <a:spLocks noChangeArrowheads="1"/>
        </xdr:cNvSpPr>
      </xdr:nvSpPr>
      <xdr:spPr>
        <a:xfrm>
          <a:off x="180975" y="37947600"/>
          <a:ext cx="6657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19050</xdr:colOff>
      <xdr:row>202</xdr:row>
      <xdr:rowOff>0</xdr:rowOff>
    </xdr:from>
    <xdr:to>
      <xdr:col>13</xdr:col>
      <xdr:colOff>0</xdr:colOff>
      <xdr:row>202</xdr:row>
      <xdr:rowOff>0</xdr:rowOff>
    </xdr:to>
    <xdr:sp>
      <xdr:nvSpPr>
        <xdr:cNvPr id="2" name="Text 8"/>
        <xdr:cNvSpPr txBox="1">
          <a:spLocks noChangeArrowheads="1"/>
        </xdr:cNvSpPr>
      </xdr:nvSpPr>
      <xdr:spPr>
        <a:xfrm>
          <a:off x="200025" y="37947600"/>
          <a:ext cx="6638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PM Holdings has given corporate guarantees in respect of banking, hire purchase and leasing facilities granted to its unconsolidated and former subsidiaries totalling approximately RM[ ] million.
</a:t>
          </a:r>
        </a:p>
      </xdr:txBody>
    </xdr:sp>
    <xdr:clientData/>
  </xdr:twoCellAnchor>
  <xdr:twoCellAnchor>
    <xdr:from>
      <xdr:col>1</xdr:col>
      <xdr:colOff>9525</xdr:colOff>
      <xdr:row>223</xdr:row>
      <xdr:rowOff>0</xdr:rowOff>
    </xdr:from>
    <xdr:to>
      <xdr:col>13</xdr:col>
      <xdr:colOff>0</xdr:colOff>
      <xdr:row>223</xdr:row>
      <xdr:rowOff>0</xdr:rowOff>
    </xdr:to>
    <xdr:sp>
      <xdr:nvSpPr>
        <xdr:cNvPr id="3" name="Text 32"/>
        <xdr:cNvSpPr txBox="1">
          <a:spLocks noChangeArrowheads="1"/>
        </xdr:cNvSpPr>
      </xdr:nvSpPr>
      <xdr:spPr>
        <a:xfrm>
          <a:off x="190500" y="41348025"/>
          <a:ext cx="6648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analysis of the Group operations for the  financial period under review is as follows:-</a:t>
          </a:r>
        </a:p>
      </xdr:txBody>
    </xdr:sp>
    <xdr:clientData/>
  </xdr:twoCellAnchor>
  <xdr:twoCellAnchor>
    <xdr:from>
      <xdr:col>4</xdr:col>
      <xdr:colOff>9525</xdr:colOff>
      <xdr:row>119</xdr:row>
      <xdr:rowOff>0</xdr:rowOff>
    </xdr:from>
    <xdr:to>
      <xdr:col>10</xdr:col>
      <xdr:colOff>590550</xdr:colOff>
      <xdr:row>119</xdr:row>
      <xdr:rowOff>0</xdr:rowOff>
    </xdr:to>
    <xdr:sp>
      <xdr:nvSpPr>
        <xdr:cNvPr id="4" name="Text 70"/>
        <xdr:cNvSpPr txBox="1">
          <a:spLocks noChangeArrowheads="1"/>
        </xdr:cNvSpPr>
      </xdr:nvSpPr>
      <xdr:spPr>
        <a:xfrm>
          <a:off x="904875" y="21412200"/>
          <a:ext cx="4362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 of associated companies' exceptional items included under 2(f) of the Consolidated Income Statement
</a:t>
          </a:r>
        </a:p>
      </xdr:txBody>
    </xdr:sp>
    <xdr:clientData/>
  </xdr:twoCellAnchor>
  <xdr:twoCellAnchor>
    <xdr:from>
      <xdr:col>13</xdr:col>
      <xdr:colOff>0</xdr:colOff>
      <xdr:row>223</xdr:row>
      <xdr:rowOff>0</xdr:rowOff>
    </xdr:from>
    <xdr:to>
      <xdr:col>13</xdr:col>
      <xdr:colOff>0</xdr:colOff>
      <xdr:row>223</xdr:row>
      <xdr:rowOff>0</xdr:rowOff>
    </xdr:to>
    <xdr:sp>
      <xdr:nvSpPr>
        <xdr:cNvPr id="5" name="Text 71"/>
        <xdr:cNvSpPr txBox="1">
          <a:spLocks noChangeArrowheads="1"/>
        </xdr:cNvSpPr>
      </xdr:nvSpPr>
      <xdr:spPr>
        <a:xfrm>
          <a:off x="6838950" y="41348025"/>
          <a:ext cx="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Profit/(Loss)
before
Taxation</a:t>
          </a:r>
        </a:p>
      </xdr:txBody>
    </xdr:sp>
    <xdr:clientData/>
  </xdr:twoCellAnchor>
  <xdr:twoCellAnchor>
    <xdr:from>
      <xdr:col>13</xdr:col>
      <xdr:colOff>0</xdr:colOff>
      <xdr:row>223</xdr:row>
      <xdr:rowOff>0</xdr:rowOff>
    </xdr:from>
    <xdr:to>
      <xdr:col>13</xdr:col>
      <xdr:colOff>0</xdr:colOff>
      <xdr:row>223</xdr:row>
      <xdr:rowOff>0</xdr:rowOff>
    </xdr:to>
    <xdr:sp>
      <xdr:nvSpPr>
        <xdr:cNvPr id="6" name="Text 72"/>
        <xdr:cNvSpPr txBox="1">
          <a:spLocks noChangeArrowheads="1"/>
        </xdr:cNvSpPr>
      </xdr:nvSpPr>
      <xdr:spPr>
        <a:xfrm>
          <a:off x="6838950" y="41348025"/>
          <a:ext cx="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Assets 
Employed</a:t>
          </a:r>
        </a:p>
      </xdr:txBody>
    </xdr:sp>
    <xdr:clientData/>
  </xdr:twoCellAnchor>
  <xdr:twoCellAnchor>
    <xdr:from>
      <xdr:col>12</xdr:col>
      <xdr:colOff>209550</xdr:colOff>
      <xdr:row>223</xdr:row>
      <xdr:rowOff>0</xdr:rowOff>
    </xdr:from>
    <xdr:to>
      <xdr:col>13</xdr:col>
      <xdr:colOff>0</xdr:colOff>
      <xdr:row>223</xdr:row>
      <xdr:rowOff>0</xdr:rowOff>
    </xdr:to>
    <xdr:sp>
      <xdr:nvSpPr>
        <xdr:cNvPr id="7" name="Text 82"/>
        <xdr:cNvSpPr txBox="1">
          <a:spLocks noChangeArrowheads="1"/>
        </xdr:cNvSpPr>
      </xdr:nvSpPr>
      <xdr:spPr>
        <a:xfrm>
          <a:off x="6410325" y="41348025"/>
          <a:ext cx="42862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Revenue</a:t>
          </a:r>
        </a:p>
      </xdr:txBody>
    </xdr:sp>
    <xdr:clientData/>
  </xdr:twoCellAnchor>
  <xdr:twoCellAnchor>
    <xdr:from>
      <xdr:col>12</xdr:col>
      <xdr:colOff>638175</xdr:colOff>
      <xdr:row>223</xdr:row>
      <xdr:rowOff>0</xdr:rowOff>
    </xdr:from>
    <xdr:to>
      <xdr:col>13</xdr:col>
      <xdr:colOff>0</xdr:colOff>
      <xdr:row>223</xdr:row>
      <xdr:rowOff>0</xdr:rowOff>
    </xdr:to>
    <xdr:sp>
      <xdr:nvSpPr>
        <xdr:cNvPr id="8" name="Text 94"/>
        <xdr:cNvSpPr txBox="1">
          <a:spLocks noChangeArrowheads="1"/>
        </xdr:cNvSpPr>
      </xdr:nvSpPr>
      <xdr:spPr>
        <a:xfrm>
          <a:off x="6838950" y="41348025"/>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13</xdr:col>
      <xdr:colOff>0</xdr:colOff>
      <xdr:row>223</xdr:row>
      <xdr:rowOff>0</xdr:rowOff>
    </xdr:from>
    <xdr:to>
      <xdr:col>13</xdr:col>
      <xdr:colOff>0</xdr:colOff>
      <xdr:row>223</xdr:row>
      <xdr:rowOff>0</xdr:rowOff>
    </xdr:to>
    <xdr:sp>
      <xdr:nvSpPr>
        <xdr:cNvPr id="9" name="Text 95"/>
        <xdr:cNvSpPr txBox="1">
          <a:spLocks noChangeArrowheads="1"/>
        </xdr:cNvSpPr>
      </xdr:nvSpPr>
      <xdr:spPr>
        <a:xfrm>
          <a:off x="6838950" y="41348025"/>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xdr:col>
      <xdr:colOff>190500</xdr:colOff>
      <xdr:row>202</xdr:row>
      <xdr:rowOff>0</xdr:rowOff>
    </xdr:from>
    <xdr:to>
      <xdr:col>13</xdr:col>
      <xdr:colOff>0</xdr:colOff>
      <xdr:row>202</xdr:row>
      <xdr:rowOff>0</xdr:rowOff>
    </xdr:to>
    <xdr:sp>
      <xdr:nvSpPr>
        <xdr:cNvPr id="10" name="Text 103"/>
        <xdr:cNvSpPr txBox="1">
          <a:spLocks noChangeArrowheads="1"/>
        </xdr:cNvSpPr>
      </xdr:nvSpPr>
      <xdr:spPr>
        <a:xfrm>
          <a:off x="371475" y="37947600"/>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202</xdr:row>
      <xdr:rowOff>0</xdr:rowOff>
    </xdr:from>
    <xdr:to>
      <xdr:col>13</xdr:col>
      <xdr:colOff>0</xdr:colOff>
      <xdr:row>202</xdr:row>
      <xdr:rowOff>0</xdr:rowOff>
    </xdr:to>
    <xdr:sp>
      <xdr:nvSpPr>
        <xdr:cNvPr id="11" name="Text 105"/>
        <xdr:cNvSpPr txBox="1">
          <a:spLocks noChangeArrowheads="1"/>
        </xdr:cNvSpPr>
      </xdr:nvSpPr>
      <xdr:spPr>
        <a:xfrm>
          <a:off x="180975" y="37947600"/>
          <a:ext cx="6657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28575</xdr:colOff>
      <xdr:row>202</xdr:row>
      <xdr:rowOff>0</xdr:rowOff>
    </xdr:from>
    <xdr:to>
      <xdr:col>13</xdr:col>
      <xdr:colOff>0</xdr:colOff>
      <xdr:row>202</xdr:row>
      <xdr:rowOff>0</xdr:rowOff>
    </xdr:to>
    <xdr:sp>
      <xdr:nvSpPr>
        <xdr:cNvPr id="12" name="Text 118"/>
        <xdr:cNvSpPr txBox="1">
          <a:spLocks noChangeArrowheads="1"/>
        </xdr:cNvSpPr>
      </xdr:nvSpPr>
      <xdr:spPr>
        <a:xfrm>
          <a:off x="209550" y="37947600"/>
          <a:ext cx="6629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Lembaran Megah Sdn Bhd, a wholly-owned subsidiary of PMC, had on 14 December 2000 entered into a sale and purchase agreement with Dimensi Bersatu Sdn Bhd for the acquisition of 46,000,000 ordinary shares of RM1.00 each representing 12.9% of the existing issued and paid-up capital of Chemical Company Of Malaysia Berhad at RM2.30 per share for a total cash consideration of RM105.8 million ("Acquisition").  The Acquisition, which was approved by FIC and SC on 16 March 2001 and 26 April 2001 respectively, has been completed on 21 May 2001.
</a:t>
          </a:r>
        </a:p>
      </xdr:txBody>
    </xdr:sp>
    <xdr:clientData/>
  </xdr:twoCellAnchor>
  <xdr:twoCellAnchor>
    <xdr:from>
      <xdr:col>2</xdr:col>
      <xdr:colOff>0</xdr:colOff>
      <xdr:row>202</xdr:row>
      <xdr:rowOff>0</xdr:rowOff>
    </xdr:from>
    <xdr:to>
      <xdr:col>13</xdr:col>
      <xdr:colOff>0</xdr:colOff>
      <xdr:row>202</xdr:row>
      <xdr:rowOff>0</xdr:rowOff>
    </xdr:to>
    <xdr:sp>
      <xdr:nvSpPr>
        <xdr:cNvPr id="13" name="Text 129"/>
        <xdr:cNvSpPr txBox="1">
          <a:spLocks noChangeArrowheads="1"/>
        </xdr:cNvSpPr>
      </xdr:nvSpPr>
      <xdr:spPr>
        <a:xfrm>
          <a:off x="371475" y="37947600"/>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Voluntary Winding-Up of Subsidiary Companies</a:t>
          </a:r>
        </a:p>
      </xdr:txBody>
    </xdr:sp>
    <xdr:clientData/>
  </xdr:twoCellAnchor>
  <xdr:twoCellAnchor>
    <xdr:from>
      <xdr:col>2</xdr:col>
      <xdr:colOff>0</xdr:colOff>
      <xdr:row>202</xdr:row>
      <xdr:rowOff>0</xdr:rowOff>
    </xdr:from>
    <xdr:to>
      <xdr:col>13</xdr:col>
      <xdr:colOff>0</xdr:colOff>
      <xdr:row>202</xdr:row>
      <xdr:rowOff>0</xdr:rowOff>
    </xdr:to>
    <xdr:sp>
      <xdr:nvSpPr>
        <xdr:cNvPr id="14" name="Text 130"/>
        <xdr:cNvSpPr txBox="1">
          <a:spLocks noChangeArrowheads="1"/>
        </xdr:cNvSpPr>
      </xdr:nvSpPr>
      <xdr:spPr>
        <a:xfrm>
          <a:off x="371475" y="37947600"/>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Pan Malaysia Holdings Berhad ("PM Holdings"), a subsidiary company, continuing rationalisation exercise to divest and wind-up non-core businesses and focus on financial services activities, two of its subsidiary companies, namely, Fibercorp (Sarawak) Sdn Bhd and Cocoa Specialities (Malaysia) Sdn Bhd, were placed under members' voluntary winding-up on 9 January 2002 and creditors' voluntary winding-up on 28 June 2002 respectively.</a:t>
          </a:r>
        </a:p>
      </xdr:txBody>
    </xdr:sp>
    <xdr:clientData/>
  </xdr:twoCellAnchor>
  <xdr:twoCellAnchor>
    <xdr:from>
      <xdr:col>1</xdr:col>
      <xdr:colOff>190500</xdr:colOff>
      <xdr:row>202</xdr:row>
      <xdr:rowOff>0</xdr:rowOff>
    </xdr:from>
    <xdr:to>
      <xdr:col>13</xdr:col>
      <xdr:colOff>0</xdr:colOff>
      <xdr:row>202</xdr:row>
      <xdr:rowOff>0</xdr:rowOff>
    </xdr:to>
    <xdr:sp>
      <xdr:nvSpPr>
        <xdr:cNvPr id="15" name="Text 142"/>
        <xdr:cNvSpPr txBox="1">
          <a:spLocks noChangeArrowheads="1"/>
        </xdr:cNvSpPr>
      </xdr:nvSpPr>
      <xdr:spPr>
        <a:xfrm>
          <a:off x="371475" y="37947600"/>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190500</xdr:colOff>
      <xdr:row>202</xdr:row>
      <xdr:rowOff>0</xdr:rowOff>
    </xdr:from>
    <xdr:to>
      <xdr:col>13</xdr:col>
      <xdr:colOff>0</xdr:colOff>
      <xdr:row>202</xdr:row>
      <xdr:rowOff>0</xdr:rowOff>
    </xdr:to>
    <xdr:sp>
      <xdr:nvSpPr>
        <xdr:cNvPr id="16" name="Text 152"/>
        <xdr:cNvSpPr txBox="1">
          <a:spLocks noChangeArrowheads="1"/>
        </xdr:cNvSpPr>
      </xdr:nvSpPr>
      <xdr:spPr>
        <a:xfrm>
          <a:off x="371475" y="37947600"/>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Transfer by PM Capital to PM Securities of the Entire Issued and Paid-Up Share Capital of PM Equities</a:t>
          </a:r>
        </a:p>
      </xdr:txBody>
    </xdr:sp>
    <xdr:clientData/>
  </xdr:twoCellAnchor>
  <xdr:twoCellAnchor>
    <xdr:from>
      <xdr:col>1</xdr:col>
      <xdr:colOff>190500</xdr:colOff>
      <xdr:row>202</xdr:row>
      <xdr:rowOff>0</xdr:rowOff>
    </xdr:from>
    <xdr:to>
      <xdr:col>13</xdr:col>
      <xdr:colOff>0</xdr:colOff>
      <xdr:row>202</xdr:row>
      <xdr:rowOff>0</xdr:rowOff>
    </xdr:to>
    <xdr:sp>
      <xdr:nvSpPr>
        <xdr:cNvPr id="17" name="Text 153"/>
        <xdr:cNvSpPr txBox="1">
          <a:spLocks noChangeArrowheads="1"/>
        </xdr:cNvSpPr>
      </xdr:nvSpPr>
      <xdr:spPr>
        <a:xfrm>
          <a:off x="371475" y="37947600"/>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13 December 2000, PM Capital entered into a sale and purchase agreement with PM Securities for the proposed sale and transfer of the entire issued and paid-up share capital of PM Equities comprising 237,123,722 ordinary shares of RM1.00 each, 91,934,379 redeemable non-convertible preference shares of RM1.00 each and 36,000,000 redeemable exchangeable preference shares of RM1.00 each for a sale consideration of RM117.9 million (or such sum as may be adjusted) ("PME Consideration") to be satisfied by the issuance of up to 100,000,000 new ordinary shares of RM1.00 each in PM Securities at an issue price of RM1.00 per share and the balance consideration to be payable in cash ("Proposed PME Transaction"). </a:t>
          </a:r>
        </a:p>
      </xdr:txBody>
    </xdr:sp>
    <xdr:clientData/>
  </xdr:twoCellAnchor>
  <xdr:twoCellAnchor>
    <xdr:from>
      <xdr:col>1</xdr:col>
      <xdr:colOff>190500</xdr:colOff>
      <xdr:row>202</xdr:row>
      <xdr:rowOff>0</xdr:rowOff>
    </xdr:from>
    <xdr:to>
      <xdr:col>13</xdr:col>
      <xdr:colOff>0</xdr:colOff>
      <xdr:row>202</xdr:row>
      <xdr:rowOff>0</xdr:rowOff>
    </xdr:to>
    <xdr:sp>
      <xdr:nvSpPr>
        <xdr:cNvPr id="18" name="Text 154"/>
        <xdr:cNvSpPr txBox="1">
          <a:spLocks noChangeArrowheads="1"/>
        </xdr:cNvSpPr>
      </xdr:nvSpPr>
      <xdr:spPr>
        <a:xfrm>
          <a:off x="371475" y="37947600"/>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Restructuring Involving the Proposed Transfer of 99.99% of The Issued and Paid-Up Ordinary Share Capital of PM Securities and 100% of the Redeemable Non-Convertible Preference Shares of RM1.00 each in PM Securities to Kimara Asset Management Sdn Bhd ("Kimara Asset")</a:t>
          </a:r>
        </a:p>
      </xdr:txBody>
    </xdr:sp>
    <xdr:clientData/>
  </xdr:twoCellAnchor>
  <xdr:twoCellAnchor>
    <xdr:from>
      <xdr:col>1</xdr:col>
      <xdr:colOff>190500</xdr:colOff>
      <xdr:row>202</xdr:row>
      <xdr:rowOff>0</xdr:rowOff>
    </xdr:from>
    <xdr:to>
      <xdr:col>13</xdr:col>
      <xdr:colOff>0</xdr:colOff>
      <xdr:row>202</xdr:row>
      <xdr:rowOff>0</xdr:rowOff>
    </xdr:to>
    <xdr:sp>
      <xdr:nvSpPr>
        <xdr:cNvPr id="19" name="Text 155"/>
        <xdr:cNvSpPr txBox="1">
          <a:spLocks noChangeArrowheads="1"/>
        </xdr:cNvSpPr>
      </xdr:nvSpPr>
      <xdr:spPr>
        <a:xfrm>
          <a:off x="371475" y="37947600"/>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13 December 2000, PM Capital has also entered into an agreement with Kimara Asset, a wholly-owned subsidiary of PM Capital, whereby PM Capital agreed to the proposed sale and transfer of PM Capital's entire interest in the issued and paid-up share capital of PM Securities comprising 261,448,133 ordinary shares of RM1.00 each and 174,048,160 redeemable non-convertible preference shares of RM1.00 each, together with the new ordinary shares of RM1.00 each in PM Securities to be issued to PM Capital pursuant to the Proposed PME Transaction, to Kimara Asset for a sale consideration of RM361.0 million ("PMS Consideration") to be satisfied by the issuance of 361,000,000 new ordinary shares of RM1.00 each in Kimara Asset at an issue price of RM1.00 per share ("Proposed Restructuring").  </a:t>
          </a:r>
        </a:p>
      </xdr:txBody>
    </xdr:sp>
    <xdr:clientData/>
  </xdr:twoCellAnchor>
  <xdr:twoCellAnchor>
    <xdr:from>
      <xdr:col>1</xdr:col>
      <xdr:colOff>190500</xdr:colOff>
      <xdr:row>202</xdr:row>
      <xdr:rowOff>0</xdr:rowOff>
    </xdr:from>
    <xdr:to>
      <xdr:col>13</xdr:col>
      <xdr:colOff>0</xdr:colOff>
      <xdr:row>202</xdr:row>
      <xdr:rowOff>0</xdr:rowOff>
    </xdr:to>
    <xdr:sp>
      <xdr:nvSpPr>
        <xdr:cNvPr id="20" name="Text 153"/>
        <xdr:cNvSpPr txBox="1">
          <a:spLocks noChangeArrowheads="1"/>
        </xdr:cNvSpPr>
      </xdr:nvSpPr>
      <xdr:spPr>
        <a:xfrm>
          <a:off x="371475" y="37947600"/>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term of the agreement, upon certification of the financial statements of PM Equities by the auditors for the financial year ended 31 December 2000, if there is any variation to the net tangible assets ("NTA") of PM Equities as at 31 October 2000, the purchase consideration for the Proposed PME Transaction shall be adjusted accordingly on a Ringgit-for-Ringgit basis and the balance payable to PM Capital shall be based on the NTA as stated in the audited financial statements of PM Equities for the financial year ended 31 December 2000.  At their respective extraordinary general meetings held on 14 March 2001 and 17 April 2001, the shareholders of PM Capital and PM Securities approved the Proposed PME Transaction.  The Proposed PME Transaction is pending the approvals of the relevant authorities.</a:t>
          </a:r>
        </a:p>
      </xdr:txBody>
    </xdr:sp>
    <xdr:clientData/>
  </xdr:twoCellAnchor>
  <xdr:twoCellAnchor>
    <xdr:from>
      <xdr:col>1</xdr:col>
      <xdr:colOff>190500</xdr:colOff>
      <xdr:row>202</xdr:row>
      <xdr:rowOff>0</xdr:rowOff>
    </xdr:from>
    <xdr:to>
      <xdr:col>13</xdr:col>
      <xdr:colOff>0</xdr:colOff>
      <xdr:row>202</xdr:row>
      <xdr:rowOff>0</xdr:rowOff>
    </xdr:to>
    <xdr:sp>
      <xdr:nvSpPr>
        <xdr:cNvPr id="21" name="Text 155"/>
        <xdr:cNvSpPr txBox="1">
          <a:spLocks noChangeArrowheads="1"/>
        </xdr:cNvSpPr>
      </xdr:nvSpPr>
      <xdr:spPr>
        <a:xfrm>
          <a:off x="371475" y="37947600"/>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agreement, upon the certification of the financial statements of PM Equities by the auditors for the financial year ended 31 December 2000 which may result in a change in the PME Consideration, the PMS Consideration will also be adjusted accordingly.  At their respective extraordinary general meetings held on 14 March 2001 and 17 April 2001, the shareholders of PM Capital and Kimara Asset approved the Proposed Restructuring.  The Proposed Restructuring is pending the approvals of the relevant authorities.</a:t>
          </a:r>
        </a:p>
      </xdr:txBody>
    </xdr:sp>
    <xdr:clientData/>
  </xdr:twoCellAnchor>
  <xdr:twoCellAnchor>
    <xdr:from>
      <xdr:col>1</xdr:col>
      <xdr:colOff>28575</xdr:colOff>
      <xdr:row>202</xdr:row>
      <xdr:rowOff>0</xdr:rowOff>
    </xdr:from>
    <xdr:to>
      <xdr:col>13</xdr:col>
      <xdr:colOff>0</xdr:colOff>
      <xdr:row>202</xdr:row>
      <xdr:rowOff>0</xdr:rowOff>
    </xdr:to>
    <xdr:sp>
      <xdr:nvSpPr>
        <xdr:cNvPr id="22" name="Text 40"/>
        <xdr:cNvSpPr txBox="1">
          <a:spLocks noChangeArrowheads="1"/>
        </xdr:cNvSpPr>
      </xdr:nvSpPr>
      <xdr:spPr>
        <a:xfrm>
          <a:off x="209550" y="37947600"/>
          <a:ext cx="6629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Other than those matters disclosed in Note 13, the Group has no material contingent liabilities as at the date of this report.
</a:t>
          </a:r>
        </a:p>
      </xdr:txBody>
    </xdr:sp>
    <xdr:clientData/>
  </xdr:twoCellAnchor>
  <xdr:twoCellAnchor>
    <xdr:from>
      <xdr:col>1</xdr:col>
      <xdr:colOff>0</xdr:colOff>
      <xdr:row>202</xdr:row>
      <xdr:rowOff>0</xdr:rowOff>
    </xdr:from>
    <xdr:to>
      <xdr:col>13</xdr:col>
      <xdr:colOff>0</xdr:colOff>
      <xdr:row>202</xdr:row>
      <xdr:rowOff>0</xdr:rowOff>
    </xdr:to>
    <xdr:sp>
      <xdr:nvSpPr>
        <xdr:cNvPr id="23" name="Text 3"/>
        <xdr:cNvSpPr txBox="1">
          <a:spLocks noChangeArrowheads="1"/>
        </xdr:cNvSpPr>
      </xdr:nvSpPr>
      <xdr:spPr>
        <a:xfrm>
          <a:off x="180975" y="37947600"/>
          <a:ext cx="6657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changes in the composition of the Group during the financial periods under review are as follows: -.</a:t>
          </a:r>
        </a:p>
      </xdr:txBody>
    </xdr:sp>
    <xdr:clientData/>
  </xdr:twoCellAnchor>
  <xdr:twoCellAnchor>
    <xdr:from>
      <xdr:col>2</xdr:col>
      <xdr:colOff>0</xdr:colOff>
      <xdr:row>202</xdr:row>
      <xdr:rowOff>0</xdr:rowOff>
    </xdr:from>
    <xdr:to>
      <xdr:col>13</xdr:col>
      <xdr:colOff>0</xdr:colOff>
      <xdr:row>202</xdr:row>
      <xdr:rowOff>0</xdr:rowOff>
    </xdr:to>
    <xdr:sp>
      <xdr:nvSpPr>
        <xdr:cNvPr id="24" name="Text 129"/>
        <xdr:cNvSpPr txBox="1">
          <a:spLocks noChangeArrowheads="1"/>
        </xdr:cNvSpPr>
      </xdr:nvSpPr>
      <xdr:spPr>
        <a:xfrm>
          <a:off x="371475" y="37947600"/>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the Remaining 800,000 Ordinary Shares of RM1.00 each in Pengkalen Holiday Resort Sdn Bhd ("PHR"), a subsidiary company of PM Holdings</a:t>
          </a:r>
        </a:p>
      </xdr:txBody>
    </xdr:sp>
    <xdr:clientData/>
  </xdr:twoCellAnchor>
  <xdr:twoCellAnchor>
    <xdr:from>
      <xdr:col>2</xdr:col>
      <xdr:colOff>0</xdr:colOff>
      <xdr:row>202</xdr:row>
      <xdr:rowOff>0</xdr:rowOff>
    </xdr:from>
    <xdr:to>
      <xdr:col>13</xdr:col>
      <xdr:colOff>0</xdr:colOff>
      <xdr:row>202</xdr:row>
      <xdr:rowOff>0</xdr:rowOff>
    </xdr:to>
    <xdr:sp>
      <xdr:nvSpPr>
        <xdr:cNvPr id="25" name="Text 130"/>
        <xdr:cNvSpPr txBox="1">
          <a:spLocks noChangeArrowheads="1"/>
        </xdr:cNvSpPr>
      </xdr:nvSpPr>
      <xdr:spPr>
        <a:xfrm>
          <a:off x="371475" y="37947600"/>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agreement with Lai Sun Development Company Limited ("Lai Sun") for the acquisition of 800,000 ordinary shares of RM1.00 each representing 10% of the total issued and paid-up share capital of PHR from Lai Sun for a cash consideration of RM1 and the acceptance by PM Holdings of the assignment of debt owing to Lai Sun by PHR for a cash consideration of RM0.55 million was completed on 2 April 2002 and interest in PHR increased from 90% to 100%.</a:t>
          </a:r>
        </a:p>
      </xdr:txBody>
    </xdr:sp>
    <xdr:clientData/>
  </xdr:twoCellAnchor>
  <xdr:twoCellAnchor>
    <xdr:from>
      <xdr:col>12</xdr:col>
      <xdr:colOff>0</xdr:colOff>
      <xdr:row>165</xdr:row>
      <xdr:rowOff>0</xdr:rowOff>
    </xdr:from>
    <xdr:to>
      <xdr:col>12</xdr:col>
      <xdr:colOff>0</xdr:colOff>
      <xdr:row>165</xdr:row>
      <xdr:rowOff>0</xdr:rowOff>
    </xdr:to>
    <xdr:sp>
      <xdr:nvSpPr>
        <xdr:cNvPr id="26" name="Text 94"/>
        <xdr:cNvSpPr txBox="1">
          <a:spLocks noChangeArrowheads="1"/>
        </xdr:cNvSpPr>
      </xdr:nvSpPr>
      <xdr:spPr>
        <a:xfrm>
          <a:off x="6200775" y="2802255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12</xdr:col>
      <xdr:colOff>0</xdr:colOff>
      <xdr:row>165</xdr:row>
      <xdr:rowOff>0</xdr:rowOff>
    </xdr:from>
    <xdr:to>
      <xdr:col>12</xdr:col>
      <xdr:colOff>0</xdr:colOff>
      <xdr:row>165</xdr:row>
      <xdr:rowOff>0</xdr:rowOff>
    </xdr:to>
    <xdr:sp>
      <xdr:nvSpPr>
        <xdr:cNvPr id="27" name="Text 95"/>
        <xdr:cNvSpPr txBox="1">
          <a:spLocks noChangeArrowheads="1"/>
        </xdr:cNvSpPr>
      </xdr:nvSpPr>
      <xdr:spPr>
        <a:xfrm>
          <a:off x="6200775" y="2802255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xdr:col>
      <xdr:colOff>0</xdr:colOff>
      <xdr:row>175</xdr:row>
      <xdr:rowOff>0</xdr:rowOff>
    </xdr:from>
    <xdr:to>
      <xdr:col>13</xdr:col>
      <xdr:colOff>0</xdr:colOff>
      <xdr:row>175</xdr:row>
      <xdr:rowOff>0</xdr:rowOff>
    </xdr:to>
    <xdr:sp>
      <xdr:nvSpPr>
        <xdr:cNvPr id="28" name="Text 7"/>
        <xdr:cNvSpPr txBox="1">
          <a:spLocks noChangeArrowheads="1"/>
        </xdr:cNvSpPr>
      </xdr:nvSpPr>
      <xdr:spPr>
        <a:xfrm>
          <a:off x="180975" y="30032325"/>
          <a:ext cx="6657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valuation of land and buildings have been brought forward, without amendment from the previous annual report.</a:t>
          </a:r>
        </a:p>
      </xdr:txBody>
    </xdr:sp>
    <xdr:clientData/>
  </xdr:twoCellAnchor>
  <xdr:twoCellAnchor>
    <xdr:from>
      <xdr:col>1</xdr:col>
      <xdr:colOff>0</xdr:colOff>
      <xdr:row>175</xdr:row>
      <xdr:rowOff>0</xdr:rowOff>
    </xdr:from>
    <xdr:to>
      <xdr:col>13</xdr:col>
      <xdr:colOff>0</xdr:colOff>
      <xdr:row>175</xdr:row>
      <xdr:rowOff>0</xdr:rowOff>
    </xdr:to>
    <xdr:sp>
      <xdr:nvSpPr>
        <xdr:cNvPr id="29" name="Text 7"/>
        <xdr:cNvSpPr txBox="1">
          <a:spLocks noChangeArrowheads="1"/>
        </xdr:cNvSpPr>
      </xdr:nvSpPr>
      <xdr:spPr>
        <a:xfrm>
          <a:off x="180975" y="30032325"/>
          <a:ext cx="6657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other material acquisition and disposal of property, plant and equipment for the financial period under review except for the acquisition and disposal of properties made by the hotel operation in United Kingdom ("UK") amounting to RM15.2 million and RM47.9 million.</a:t>
          </a:r>
        </a:p>
      </xdr:txBody>
    </xdr:sp>
    <xdr:clientData/>
  </xdr:twoCellAnchor>
  <xdr:twoCellAnchor>
    <xdr:from>
      <xdr:col>1</xdr:col>
      <xdr:colOff>0</xdr:colOff>
      <xdr:row>180</xdr:row>
      <xdr:rowOff>0</xdr:rowOff>
    </xdr:from>
    <xdr:to>
      <xdr:col>13</xdr:col>
      <xdr:colOff>0</xdr:colOff>
      <xdr:row>180</xdr:row>
      <xdr:rowOff>0</xdr:rowOff>
    </xdr:to>
    <xdr:sp>
      <xdr:nvSpPr>
        <xdr:cNvPr id="30" name="Text 3"/>
        <xdr:cNvSpPr txBox="1">
          <a:spLocks noChangeArrowheads="1"/>
        </xdr:cNvSpPr>
      </xdr:nvSpPr>
      <xdr:spPr>
        <a:xfrm>
          <a:off x="180975" y="31003875"/>
          <a:ext cx="6657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190500</xdr:colOff>
      <xdr:row>180</xdr:row>
      <xdr:rowOff>0</xdr:rowOff>
    </xdr:from>
    <xdr:to>
      <xdr:col>13</xdr:col>
      <xdr:colOff>0</xdr:colOff>
      <xdr:row>180</xdr:row>
      <xdr:rowOff>0</xdr:rowOff>
    </xdr:to>
    <xdr:sp>
      <xdr:nvSpPr>
        <xdr:cNvPr id="31" name="Text 103"/>
        <xdr:cNvSpPr txBox="1">
          <a:spLocks noChangeArrowheads="1"/>
        </xdr:cNvSpPr>
      </xdr:nvSpPr>
      <xdr:spPr>
        <a:xfrm>
          <a:off x="371475" y="31003875"/>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180</xdr:row>
      <xdr:rowOff>0</xdr:rowOff>
    </xdr:from>
    <xdr:to>
      <xdr:col>13</xdr:col>
      <xdr:colOff>0</xdr:colOff>
      <xdr:row>180</xdr:row>
      <xdr:rowOff>0</xdr:rowOff>
    </xdr:to>
    <xdr:sp>
      <xdr:nvSpPr>
        <xdr:cNvPr id="32" name="Text 105"/>
        <xdr:cNvSpPr txBox="1">
          <a:spLocks noChangeArrowheads="1"/>
        </xdr:cNvSpPr>
      </xdr:nvSpPr>
      <xdr:spPr>
        <a:xfrm>
          <a:off x="180975" y="31003875"/>
          <a:ext cx="6657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2</xdr:col>
      <xdr:colOff>0</xdr:colOff>
      <xdr:row>192</xdr:row>
      <xdr:rowOff>0</xdr:rowOff>
    </xdr:from>
    <xdr:to>
      <xdr:col>13</xdr:col>
      <xdr:colOff>0</xdr:colOff>
      <xdr:row>192</xdr:row>
      <xdr:rowOff>0</xdr:rowOff>
    </xdr:to>
    <xdr:sp>
      <xdr:nvSpPr>
        <xdr:cNvPr id="33" name="Text 129"/>
        <xdr:cNvSpPr txBox="1">
          <a:spLocks noChangeArrowheads="1"/>
        </xdr:cNvSpPr>
      </xdr:nvSpPr>
      <xdr:spPr>
        <a:xfrm>
          <a:off x="371475" y="35756850"/>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Voluntary Winding-Up of Subsidiary Companies</a:t>
          </a:r>
        </a:p>
      </xdr:txBody>
    </xdr:sp>
    <xdr:clientData/>
  </xdr:twoCellAnchor>
  <xdr:twoCellAnchor>
    <xdr:from>
      <xdr:col>1</xdr:col>
      <xdr:colOff>190500</xdr:colOff>
      <xdr:row>180</xdr:row>
      <xdr:rowOff>0</xdr:rowOff>
    </xdr:from>
    <xdr:to>
      <xdr:col>13</xdr:col>
      <xdr:colOff>0</xdr:colOff>
      <xdr:row>180</xdr:row>
      <xdr:rowOff>0</xdr:rowOff>
    </xdr:to>
    <xdr:sp>
      <xdr:nvSpPr>
        <xdr:cNvPr id="34" name="Text 142"/>
        <xdr:cNvSpPr txBox="1">
          <a:spLocks noChangeArrowheads="1"/>
        </xdr:cNvSpPr>
      </xdr:nvSpPr>
      <xdr:spPr>
        <a:xfrm>
          <a:off x="371475" y="31003875"/>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13</xdr:col>
      <xdr:colOff>0</xdr:colOff>
      <xdr:row>192</xdr:row>
      <xdr:rowOff>0</xdr:rowOff>
    </xdr:from>
    <xdr:to>
      <xdr:col>13</xdr:col>
      <xdr:colOff>0</xdr:colOff>
      <xdr:row>192</xdr:row>
      <xdr:rowOff>0</xdr:rowOff>
    </xdr:to>
    <xdr:sp>
      <xdr:nvSpPr>
        <xdr:cNvPr id="35" name="Text 49"/>
        <xdr:cNvSpPr txBox="1">
          <a:spLocks noChangeArrowheads="1"/>
        </xdr:cNvSpPr>
      </xdr:nvSpPr>
      <xdr:spPr>
        <a:xfrm>
          <a:off x="6838950" y="357568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192</xdr:row>
      <xdr:rowOff>0</xdr:rowOff>
    </xdr:from>
    <xdr:to>
      <xdr:col>13</xdr:col>
      <xdr:colOff>0</xdr:colOff>
      <xdr:row>192</xdr:row>
      <xdr:rowOff>0</xdr:rowOff>
    </xdr:to>
    <xdr:sp>
      <xdr:nvSpPr>
        <xdr:cNvPr id="36" name="Text 49"/>
        <xdr:cNvSpPr txBox="1">
          <a:spLocks noChangeArrowheads="1"/>
        </xdr:cNvSpPr>
      </xdr:nvSpPr>
      <xdr:spPr>
        <a:xfrm>
          <a:off x="6838950" y="357568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xdr:col>
      <xdr:colOff>19050</xdr:colOff>
      <xdr:row>195</xdr:row>
      <xdr:rowOff>0</xdr:rowOff>
    </xdr:from>
    <xdr:to>
      <xdr:col>13</xdr:col>
      <xdr:colOff>0</xdr:colOff>
      <xdr:row>195</xdr:row>
      <xdr:rowOff>0</xdr:rowOff>
    </xdr:to>
    <xdr:sp>
      <xdr:nvSpPr>
        <xdr:cNvPr id="37" name="Text 8"/>
        <xdr:cNvSpPr txBox="1">
          <a:spLocks noChangeArrowheads="1"/>
        </xdr:cNvSpPr>
      </xdr:nvSpPr>
      <xdr:spPr>
        <a:xfrm>
          <a:off x="200025" y="36433125"/>
          <a:ext cx="6638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PM Holdings has given corporate guarantees in respect of banking, hire purchase and leasing facilities granted to its unconsolidated and former subsidiaries totalling approximately RM[ ] million.
</a:t>
          </a:r>
        </a:p>
      </xdr:txBody>
    </xdr:sp>
    <xdr:clientData/>
  </xdr:twoCellAnchor>
  <xdr:twoCellAnchor>
    <xdr:from>
      <xdr:col>1</xdr:col>
      <xdr:colOff>28575</xdr:colOff>
      <xdr:row>202</xdr:row>
      <xdr:rowOff>0</xdr:rowOff>
    </xdr:from>
    <xdr:to>
      <xdr:col>13</xdr:col>
      <xdr:colOff>0</xdr:colOff>
      <xdr:row>202</xdr:row>
      <xdr:rowOff>0</xdr:rowOff>
    </xdr:to>
    <xdr:sp>
      <xdr:nvSpPr>
        <xdr:cNvPr id="38" name="Text 40"/>
        <xdr:cNvSpPr txBox="1">
          <a:spLocks noChangeArrowheads="1"/>
        </xdr:cNvSpPr>
      </xdr:nvSpPr>
      <xdr:spPr>
        <a:xfrm>
          <a:off x="209550" y="37947600"/>
          <a:ext cx="6629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addition to the above, the Group's share of capital commitments of the joint ventures in respect of capital expenditure contracted but not provided for amounting to RM___ million.</a:t>
          </a:r>
        </a:p>
      </xdr:txBody>
    </xdr:sp>
    <xdr:clientData/>
  </xdr:twoCellAnchor>
  <xdr:twoCellAnchor>
    <xdr:from>
      <xdr:col>13</xdr:col>
      <xdr:colOff>0</xdr:colOff>
      <xdr:row>192</xdr:row>
      <xdr:rowOff>0</xdr:rowOff>
    </xdr:from>
    <xdr:to>
      <xdr:col>13</xdr:col>
      <xdr:colOff>0</xdr:colOff>
      <xdr:row>192</xdr:row>
      <xdr:rowOff>0</xdr:rowOff>
    </xdr:to>
    <xdr:sp>
      <xdr:nvSpPr>
        <xdr:cNvPr id="39" name="Text 49"/>
        <xdr:cNvSpPr txBox="1">
          <a:spLocks noChangeArrowheads="1"/>
        </xdr:cNvSpPr>
      </xdr:nvSpPr>
      <xdr:spPr>
        <a:xfrm>
          <a:off x="6838950" y="357568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192</xdr:row>
      <xdr:rowOff>0</xdr:rowOff>
    </xdr:from>
    <xdr:to>
      <xdr:col>13</xdr:col>
      <xdr:colOff>0</xdr:colOff>
      <xdr:row>192</xdr:row>
      <xdr:rowOff>0</xdr:rowOff>
    </xdr:to>
    <xdr:sp>
      <xdr:nvSpPr>
        <xdr:cNvPr id="40" name="Text 49"/>
        <xdr:cNvSpPr txBox="1">
          <a:spLocks noChangeArrowheads="1"/>
        </xdr:cNvSpPr>
      </xdr:nvSpPr>
      <xdr:spPr>
        <a:xfrm>
          <a:off x="6838950" y="357568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11</xdr:col>
      <xdr:colOff>714375</xdr:colOff>
      <xdr:row>165</xdr:row>
      <xdr:rowOff>0</xdr:rowOff>
    </xdr:from>
    <xdr:to>
      <xdr:col>12</xdr:col>
      <xdr:colOff>0</xdr:colOff>
      <xdr:row>165</xdr:row>
      <xdr:rowOff>0</xdr:rowOff>
    </xdr:to>
    <xdr:sp>
      <xdr:nvSpPr>
        <xdr:cNvPr id="41" name="Text 94"/>
        <xdr:cNvSpPr txBox="1">
          <a:spLocks noChangeArrowheads="1"/>
        </xdr:cNvSpPr>
      </xdr:nvSpPr>
      <xdr:spPr>
        <a:xfrm>
          <a:off x="6124575" y="28022550"/>
          <a:ext cx="762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12</xdr:col>
      <xdr:colOff>0</xdr:colOff>
      <xdr:row>165</xdr:row>
      <xdr:rowOff>0</xdr:rowOff>
    </xdr:from>
    <xdr:to>
      <xdr:col>12</xdr:col>
      <xdr:colOff>0</xdr:colOff>
      <xdr:row>165</xdr:row>
      <xdr:rowOff>0</xdr:rowOff>
    </xdr:to>
    <xdr:sp>
      <xdr:nvSpPr>
        <xdr:cNvPr id="42" name="Text 95"/>
        <xdr:cNvSpPr txBox="1">
          <a:spLocks noChangeArrowheads="1"/>
        </xdr:cNvSpPr>
      </xdr:nvSpPr>
      <xdr:spPr>
        <a:xfrm>
          <a:off x="6200775" y="2802255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11</xdr:col>
      <xdr:colOff>714375</xdr:colOff>
      <xdr:row>165</xdr:row>
      <xdr:rowOff>0</xdr:rowOff>
    </xdr:from>
    <xdr:to>
      <xdr:col>12</xdr:col>
      <xdr:colOff>0</xdr:colOff>
      <xdr:row>165</xdr:row>
      <xdr:rowOff>0</xdr:rowOff>
    </xdr:to>
    <xdr:sp>
      <xdr:nvSpPr>
        <xdr:cNvPr id="43" name="Text 94"/>
        <xdr:cNvSpPr txBox="1">
          <a:spLocks noChangeArrowheads="1"/>
        </xdr:cNvSpPr>
      </xdr:nvSpPr>
      <xdr:spPr>
        <a:xfrm>
          <a:off x="6124575" y="28022550"/>
          <a:ext cx="762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editAs="oneCell">
    <xdr:from>
      <xdr:col>10</xdr:col>
      <xdr:colOff>361950</xdr:colOff>
      <xdr:row>0</xdr:row>
      <xdr:rowOff>0</xdr:rowOff>
    </xdr:from>
    <xdr:to>
      <xdr:col>12</xdr:col>
      <xdr:colOff>19050</xdr:colOff>
      <xdr:row>4</xdr:row>
      <xdr:rowOff>66675</xdr:rowOff>
    </xdr:to>
    <xdr:pic>
      <xdr:nvPicPr>
        <xdr:cNvPr id="44" name="Picture 137"/>
        <xdr:cNvPicPr preferRelativeResize="1">
          <a:picLocks noChangeAspect="1"/>
        </xdr:cNvPicPr>
      </xdr:nvPicPr>
      <xdr:blipFill>
        <a:blip r:embed="rId1"/>
        <a:stretch>
          <a:fillRect/>
        </a:stretch>
      </xdr:blipFill>
      <xdr:spPr>
        <a:xfrm>
          <a:off x="5038725" y="0"/>
          <a:ext cx="1181100" cy="714375"/>
        </a:xfrm>
        <a:prstGeom prst="rect">
          <a:avLst/>
        </a:prstGeom>
        <a:noFill/>
        <a:ln w="9525" cmpd="sng">
          <a:noFill/>
        </a:ln>
      </xdr:spPr>
    </xdr:pic>
    <xdr:clientData/>
  </xdr:twoCellAnchor>
  <xdr:twoCellAnchor>
    <xdr:from>
      <xdr:col>13</xdr:col>
      <xdr:colOff>0</xdr:colOff>
      <xdr:row>192</xdr:row>
      <xdr:rowOff>0</xdr:rowOff>
    </xdr:from>
    <xdr:to>
      <xdr:col>13</xdr:col>
      <xdr:colOff>0</xdr:colOff>
      <xdr:row>192</xdr:row>
      <xdr:rowOff>0</xdr:rowOff>
    </xdr:to>
    <xdr:sp>
      <xdr:nvSpPr>
        <xdr:cNvPr id="45" name="Text 49"/>
        <xdr:cNvSpPr txBox="1">
          <a:spLocks noChangeArrowheads="1"/>
        </xdr:cNvSpPr>
      </xdr:nvSpPr>
      <xdr:spPr>
        <a:xfrm>
          <a:off x="6838950" y="357568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192</xdr:row>
      <xdr:rowOff>0</xdr:rowOff>
    </xdr:from>
    <xdr:to>
      <xdr:col>13</xdr:col>
      <xdr:colOff>0</xdr:colOff>
      <xdr:row>192</xdr:row>
      <xdr:rowOff>0</xdr:rowOff>
    </xdr:to>
    <xdr:sp>
      <xdr:nvSpPr>
        <xdr:cNvPr id="46" name="Text 49"/>
        <xdr:cNvSpPr txBox="1">
          <a:spLocks noChangeArrowheads="1"/>
        </xdr:cNvSpPr>
      </xdr:nvSpPr>
      <xdr:spPr>
        <a:xfrm>
          <a:off x="6838950" y="357568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192</xdr:row>
      <xdr:rowOff>0</xdr:rowOff>
    </xdr:from>
    <xdr:to>
      <xdr:col>13</xdr:col>
      <xdr:colOff>0</xdr:colOff>
      <xdr:row>192</xdr:row>
      <xdr:rowOff>0</xdr:rowOff>
    </xdr:to>
    <xdr:sp>
      <xdr:nvSpPr>
        <xdr:cNvPr id="47" name="Text 49"/>
        <xdr:cNvSpPr txBox="1">
          <a:spLocks noChangeArrowheads="1"/>
        </xdr:cNvSpPr>
      </xdr:nvSpPr>
      <xdr:spPr>
        <a:xfrm>
          <a:off x="6838950" y="357568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192</xdr:row>
      <xdr:rowOff>0</xdr:rowOff>
    </xdr:from>
    <xdr:to>
      <xdr:col>13</xdr:col>
      <xdr:colOff>0</xdr:colOff>
      <xdr:row>192</xdr:row>
      <xdr:rowOff>0</xdr:rowOff>
    </xdr:to>
    <xdr:sp>
      <xdr:nvSpPr>
        <xdr:cNvPr id="48" name="Text 49"/>
        <xdr:cNvSpPr txBox="1">
          <a:spLocks noChangeArrowheads="1"/>
        </xdr:cNvSpPr>
      </xdr:nvSpPr>
      <xdr:spPr>
        <a:xfrm>
          <a:off x="6838950" y="357568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5</xdr:col>
      <xdr:colOff>438150</xdr:colOff>
      <xdr:row>133</xdr:row>
      <xdr:rowOff>0</xdr:rowOff>
    </xdr:from>
    <xdr:to>
      <xdr:col>6</xdr:col>
      <xdr:colOff>47625</xdr:colOff>
      <xdr:row>133</xdr:row>
      <xdr:rowOff>104775</xdr:rowOff>
    </xdr:to>
    <xdr:sp>
      <xdr:nvSpPr>
        <xdr:cNvPr id="49" name="TextBox 142"/>
        <xdr:cNvSpPr txBox="1">
          <a:spLocks noChangeArrowheads="1"/>
        </xdr:cNvSpPr>
      </xdr:nvSpPr>
      <xdr:spPr>
        <a:xfrm>
          <a:off x="1790700" y="24212550"/>
          <a:ext cx="123825" cy="1047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t>
          </a:r>
        </a:p>
      </xdr:txBody>
    </xdr:sp>
    <xdr:clientData/>
  </xdr:twoCellAnchor>
  <xdr:oneCellAnchor>
    <xdr:from>
      <xdr:col>5</xdr:col>
      <xdr:colOff>304800</xdr:colOff>
      <xdr:row>60</xdr:row>
      <xdr:rowOff>0</xdr:rowOff>
    </xdr:from>
    <xdr:ext cx="76200" cy="200025"/>
    <xdr:sp>
      <xdr:nvSpPr>
        <xdr:cNvPr id="50" name="TextBox 153"/>
        <xdr:cNvSpPr txBox="1">
          <a:spLocks noChangeArrowheads="1"/>
        </xdr:cNvSpPr>
      </xdr:nvSpPr>
      <xdr:spPr>
        <a:xfrm>
          <a:off x="1657350" y="119538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168</xdr:row>
      <xdr:rowOff>0</xdr:rowOff>
    </xdr:from>
    <xdr:to>
      <xdr:col>10</xdr:col>
      <xdr:colOff>781050</xdr:colOff>
      <xdr:row>168</xdr:row>
      <xdr:rowOff>0</xdr:rowOff>
    </xdr:to>
    <xdr:sp>
      <xdr:nvSpPr>
        <xdr:cNvPr id="1" name="Text 28"/>
        <xdr:cNvSpPr txBox="1">
          <a:spLocks noChangeArrowheads="1"/>
        </xdr:cNvSpPr>
      </xdr:nvSpPr>
      <xdr:spPr>
        <a:xfrm>
          <a:off x="209550" y="47310675"/>
          <a:ext cx="6334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Laura Ashley, the overseas retailing division of the Group has taken a decision to defer the launch of their transactional website until they are satisfied that the site will live up to customer's expectations and that they have a similar experience on-line as they would expect in store or when using Mail Order.
The retailing division of the Group in Malaysia has successfully implemented the first department store link up with the back office system in April 2001 under the Enterprise Resource Planning ("ERP") project.  The finance and warehouse modules will commence in Phase 2 of the ERP project commencing June 2001.  The roll out to remaining department stores will be carried out between June and November 2001.  The pilot link up of five specialty stores with the back office is in progress.
Zhaodaola Limited ("Zhaodaola"), in which the Group has an investment, continues to be the leading lifestyle internet company in China and it has been scaling and refining continuously its business model. Zhaodaola's comprehensive set of e-business solutions, e-promotion platform and e-fashion community are continuing to usher foreign and domestic top brand name companies into China's e-marketplace.  Zhaodaola is also providing e-marketing and e-business solutions to traditional companies offering innovative, personalized and functional online business strategies and technical services to support marketplace initiatives.  
</a:t>
          </a:r>
        </a:p>
      </xdr:txBody>
    </xdr:sp>
    <xdr:clientData/>
  </xdr:twoCellAnchor>
  <xdr:twoCellAnchor>
    <xdr:from>
      <xdr:col>1</xdr:col>
      <xdr:colOff>0</xdr:colOff>
      <xdr:row>164</xdr:row>
      <xdr:rowOff>0</xdr:rowOff>
    </xdr:from>
    <xdr:to>
      <xdr:col>10</xdr:col>
      <xdr:colOff>571500</xdr:colOff>
      <xdr:row>164</xdr:row>
      <xdr:rowOff>0</xdr:rowOff>
    </xdr:to>
    <xdr:sp>
      <xdr:nvSpPr>
        <xdr:cNvPr id="2" name="Text 33"/>
        <xdr:cNvSpPr txBox="1">
          <a:spLocks noChangeArrowheads="1"/>
        </xdr:cNvSpPr>
      </xdr:nvSpPr>
      <xdr:spPr>
        <a:xfrm>
          <a:off x="209550" y="46482000"/>
          <a:ext cx="6124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Not applicable.
</a:t>
          </a:r>
        </a:p>
      </xdr:txBody>
    </xdr:sp>
    <xdr:clientData/>
  </xdr:twoCellAnchor>
  <xdr:twoCellAnchor>
    <xdr:from>
      <xdr:col>1</xdr:col>
      <xdr:colOff>19050</xdr:colOff>
      <xdr:row>164</xdr:row>
      <xdr:rowOff>0</xdr:rowOff>
    </xdr:from>
    <xdr:to>
      <xdr:col>11</xdr:col>
      <xdr:colOff>0</xdr:colOff>
      <xdr:row>164</xdr:row>
      <xdr:rowOff>0</xdr:rowOff>
    </xdr:to>
    <xdr:sp>
      <xdr:nvSpPr>
        <xdr:cNvPr id="3" name="Text 30"/>
        <xdr:cNvSpPr txBox="1">
          <a:spLocks noChangeArrowheads="1"/>
        </xdr:cNvSpPr>
      </xdr:nvSpPr>
      <xdr:spPr>
        <a:xfrm>
          <a:off x="228600" y="46482000"/>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businesses where seasonal or cyclical factors, other than economic factors, would have some effects on operations are as follows:-</a:t>
          </a:r>
        </a:p>
      </xdr:txBody>
    </xdr:sp>
    <xdr:clientData/>
  </xdr:twoCellAnchor>
  <xdr:twoCellAnchor>
    <xdr:from>
      <xdr:col>2</xdr:col>
      <xdr:colOff>0</xdr:colOff>
      <xdr:row>164</xdr:row>
      <xdr:rowOff>0</xdr:rowOff>
    </xdr:from>
    <xdr:to>
      <xdr:col>11</xdr:col>
      <xdr:colOff>0</xdr:colOff>
      <xdr:row>164</xdr:row>
      <xdr:rowOff>0</xdr:rowOff>
    </xdr:to>
    <xdr:sp>
      <xdr:nvSpPr>
        <xdr:cNvPr id="4" name="Text 42"/>
        <xdr:cNvSpPr txBox="1">
          <a:spLocks noChangeArrowheads="1"/>
        </xdr:cNvSpPr>
      </xdr:nvSpPr>
      <xdr:spPr>
        <a:xfrm>
          <a:off x="428625" y="46482000"/>
          <a:ext cx="61150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retail operations in United Kingdom normally record better sales in the fourth quarter of the financial year due to the Christmas season.  Similarly, the retail operations in Malaysia have seasonal peaks in tandem with the various festive seasons;</a:t>
          </a:r>
        </a:p>
      </xdr:txBody>
    </xdr:sp>
    <xdr:clientData/>
  </xdr:twoCellAnchor>
  <xdr:twoCellAnchor>
    <xdr:from>
      <xdr:col>2</xdr:col>
      <xdr:colOff>0</xdr:colOff>
      <xdr:row>164</xdr:row>
      <xdr:rowOff>0</xdr:rowOff>
    </xdr:from>
    <xdr:to>
      <xdr:col>11</xdr:col>
      <xdr:colOff>0</xdr:colOff>
      <xdr:row>164</xdr:row>
      <xdr:rowOff>0</xdr:rowOff>
    </xdr:to>
    <xdr:sp>
      <xdr:nvSpPr>
        <xdr:cNvPr id="5" name="Text 43"/>
        <xdr:cNvSpPr txBox="1">
          <a:spLocks noChangeArrowheads="1"/>
        </xdr:cNvSpPr>
      </xdr:nvSpPr>
      <xdr:spPr>
        <a:xfrm>
          <a:off x="428625" y="46482000"/>
          <a:ext cx="61150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hotel operations in United Kingdom and Australia normally will experience low trading after Christmas, New Year and Easter  due to the after effects of the holiday seasons.  Additionally, winter periods will also experience a decline in trading;</a:t>
          </a:r>
        </a:p>
      </xdr:txBody>
    </xdr:sp>
    <xdr:clientData/>
  </xdr:twoCellAnchor>
  <xdr:twoCellAnchor>
    <xdr:from>
      <xdr:col>1</xdr:col>
      <xdr:colOff>19050</xdr:colOff>
      <xdr:row>164</xdr:row>
      <xdr:rowOff>0</xdr:rowOff>
    </xdr:from>
    <xdr:to>
      <xdr:col>11</xdr:col>
      <xdr:colOff>0</xdr:colOff>
      <xdr:row>164</xdr:row>
      <xdr:rowOff>0</xdr:rowOff>
    </xdr:to>
    <xdr:sp>
      <xdr:nvSpPr>
        <xdr:cNvPr id="6" name="Text 140"/>
        <xdr:cNvSpPr txBox="1">
          <a:spLocks noChangeArrowheads="1"/>
        </xdr:cNvSpPr>
      </xdr:nvSpPr>
      <xdr:spPr>
        <a:xfrm>
          <a:off x="228600" y="46482000"/>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financial period ended 30 June 2002 that have not been reflected in the financial statements for the said period as at the date of this report.</a:t>
          </a:r>
        </a:p>
      </xdr:txBody>
    </xdr:sp>
    <xdr:clientData/>
  </xdr:twoCellAnchor>
  <xdr:twoCellAnchor>
    <xdr:from>
      <xdr:col>2</xdr:col>
      <xdr:colOff>0</xdr:colOff>
      <xdr:row>164</xdr:row>
      <xdr:rowOff>0</xdr:rowOff>
    </xdr:from>
    <xdr:to>
      <xdr:col>11</xdr:col>
      <xdr:colOff>0</xdr:colOff>
      <xdr:row>164</xdr:row>
      <xdr:rowOff>0</xdr:rowOff>
    </xdr:to>
    <xdr:sp>
      <xdr:nvSpPr>
        <xdr:cNvPr id="7" name="Text 44"/>
        <xdr:cNvSpPr txBox="1">
          <a:spLocks noChangeArrowheads="1"/>
        </xdr:cNvSpPr>
      </xdr:nvSpPr>
      <xdr:spPr>
        <a:xfrm>
          <a:off x="428625" y="46482000"/>
          <a:ext cx="61150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food and confectionery operations in Australia normally perform well during the winter season due to increase in demand.  As for the other Asia Pacific regions such as Malaysia, Singapore and Hong Kong, sales are better during the various festive seasons; and</a:t>
          </a:r>
        </a:p>
      </xdr:txBody>
    </xdr:sp>
    <xdr:clientData/>
  </xdr:twoCellAnchor>
  <xdr:twoCellAnchor>
    <xdr:from>
      <xdr:col>2</xdr:col>
      <xdr:colOff>0</xdr:colOff>
      <xdr:row>164</xdr:row>
      <xdr:rowOff>0</xdr:rowOff>
    </xdr:from>
    <xdr:to>
      <xdr:col>11</xdr:col>
      <xdr:colOff>0</xdr:colOff>
      <xdr:row>164</xdr:row>
      <xdr:rowOff>0</xdr:rowOff>
    </xdr:to>
    <xdr:sp>
      <xdr:nvSpPr>
        <xdr:cNvPr id="8" name="Text 45"/>
        <xdr:cNvSpPr txBox="1">
          <a:spLocks noChangeArrowheads="1"/>
        </xdr:cNvSpPr>
      </xdr:nvSpPr>
      <xdr:spPr>
        <a:xfrm>
          <a:off x="428625" y="46482000"/>
          <a:ext cx="61150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revenue receivable from the education operations in Australia is affected by the school holidays particularly in the first and fourth quarter of the financial year.</a:t>
          </a:r>
        </a:p>
      </xdr:txBody>
    </xdr:sp>
    <xdr:clientData/>
  </xdr:twoCellAnchor>
  <xdr:twoCellAnchor>
    <xdr:from>
      <xdr:col>7</xdr:col>
      <xdr:colOff>209550</xdr:colOff>
      <xdr:row>36</xdr:row>
      <xdr:rowOff>0</xdr:rowOff>
    </xdr:from>
    <xdr:to>
      <xdr:col>8</xdr:col>
      <xdr:colOff>104775</xdr:colOff>
      <xdr:row>36</xdr:row>
      <xdr:rowOff>0</xdr:rowOff>
    </xdr:to>
    <xdr:sp>
      <xdr:nvSpPr>
        <xdr:cNvPr id="9" name="Text 50"/>
        <xdr:cNvSpPr txBox="1">
          <a:spLocks noChangeArrowheads="1"/>
        </xdr:cNvSpPr>
      </xdr:nvSpPr>
      <xdr:spPr>
        <a:xfrm>
          <a:off x="3200400" y="10820400"/>
          <a:ext cx="752475"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QUARTER
</a:t>
          </a:r>
          <a:r>
            <a:rPr lang="en-US" cap="none" sz="1000" b="1" i="0" u="none" baseline="0">
              <a:latin typeface="Arial"/>
              <a:ea typeface="Arial"/>
              <a:cs typeface="Arial"/>
            </a:rPr>
            <a:t>30/6/2002</a:t>
          </a:r>
        </a:p>
      </xdr:txBody>
    </xdr:sp>
    <xdr:clientData/>
  </xdr:twoCellAnchor>
  <xdr:twoCellAnchor>
    <xdr:from>
      <xdr:col>1</xdr:col>
      <xdr:colOff>9525</xdr:colOff>
      <xdr:row>88</xdr:row>
      <xdr:rowOff>0</xdr:rowOff>
    </xdr:from>
    <xdr:to>
      <xdr:col>11</xdr:col>
      <xdr:colOff>0</xdr:colOff>
      <xdr:row>88</xdr:row>
      <xdr:rowOff>0</xdr:rowOff>
    </xdr:to>
    <xdr:sp>
      <xdr:nvSpPr>
        <xdr:cNvPr id="10" name="Text 22"/>
        <xdr:cNvSpPr txBox="1">
          <a:spLocks noChangeArrowheads="1"/>
        </xdr:cNvSpPr>
      </xdr:nvSpPr>
      <xdr:spPr>
        <a:xfrm>
          <a:off x="219075" y="21536025"/>
          <a:ext cx="6324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2</xdr:col>
      <xdr:colOff>0</xdr:colOff>
      <xdr:row>139</xdr:row>
      <xdr:rowOff>0</xdr:rowOff>
    </xdr:from>
    <xdr:to>
      <xdr:col>10</xdr:col>
      <xdr:colOff>723900</xdr:colOff>
      <xdr:row>139</xdr:row>
      <xdr:rowOff>0</xdr:rowOff>
    </xdr:to>
    <xdr:sp>
      <xdr:nvSpPr>
        <xdr:cNvPr id="11" name="Text 84"/>
        <xdr:cNvSpPr txBox="1">
          <a:spLocks noChangeArrowheads="1"/>
        </xdr:cNvSpPr>
      </xdr:nvSpPr>
      <xdr:spPr>
        <a:xfrm>
          <a:off x="428625" y="36490275"/>
          <a:ext cx="6057900" cy="0"/>
        </a:xfrm>
        <a:prstGeom prst="rect">
          <a:avLst/>
        </a:prstGeom>
        <a:noFill/>
        <a:ln w="1" cmpd="sng">
          <a:noFill/>
        </a:ln>
      </xdr:spPr>
      <xdr:txBody>
        <a:bodyPr vertOverflow="clip" wrap="square"/>
        <a:p>
          <a:pPr algn="just">
            <a:defRPr/>
          </a:pPr>
          <a:r>
            <a:rPr lang="en-US" cap="none" sz="1000" b="0" i="0" u="none" baseline="0">
              <a:latin typeface="Arial"/>
              <a:ea typeface="Arial"/>
              <a:cs typeface="Arial"/>
            </a:rPr>
            <a:t>The long term borrowings include redeemable convertible bond at nominal value of RM1,000,000 issued by PM Capital on 29 December 1999 pursuant to the scheme of arrangement of a stockbroking subsidiary. The bond is convertible up to 1,000,000 new ordinary shares in PM Capital within a 5 year period to 28 December 2004 or redeemable for cash at maturity date on 29 December 2004 at the issue price.</a:t>
          </a:r>
        </a:p>
      </xdr:txBody>
    </xdr:sp>
    <xdr:clientData/>
  </xdr:twoCellAnchor>
  <xdr:twoCellAnchor>
    <xdr:from>
      <xdr:col>1</xdr:col>
      <xdr:colOff>219075</xdr:colOff>
      <xdr:row>141</xdr:row>
      <xdr:rowOff>0</xdr:rowOff>
    </xdr:from>
    <xdr:to>
      <xdr:col>10</xdr:col>
      <xdr:colOff>752475</xdr:colOff>
      <xdr:row>141</xdr:row>
      <xdr:rowOff>0</xdr:rowOff>
    </xdr:to>
    <xdr:sp>
      <xdr:nvSpPr>
        <xdr:cNvPr id="12" name="Text 55"/>
        <xdr:cNvSpPr txBox="1">
          <a:spLocks noChangeArrowheads="1"/>
        </xdr:cNvSpPr>
      </xdr:nvSpPr>
      <xdr:spPr>
        <a:xfrm>
          <a:off x="428625" y="36814125"/>
          <a:ext cx="60864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Network Foods Limited ("NFL"), a subsidiary of PMC, has entered into forward exchange contracts to hedge certain purchase commitments for imported confectionery lines from overseas suppliers against exchange rate movements.  The aggregates of outstanding forward exchange contracts as at 24 August 2000 are as follows:-
</a:t>
          </a:r>
        </a:p>
      </xdr:txBody>
    </xdr:sp>
    <xdr:clientData/>
  </xdr:twoCellAnchor>
  <xdr:twoCellAnchor>
    <xdr:from>
      <xdr:col>7</xdr:col>
      <xdr:colOff>552450</xdr:colOff>
      <xdr:row>141</xdr:row>
      <xdr:rowOff>0</xdr:rowOff>
    </xdr:from>
    <xdr:to>
      <xdr:col>9</xdr:col>
      <xdr:colOff>381000</xdr:colOff>
      <xdr:row>141</xdr:row>
      <xdr:rowOff>0</xdr:rowOff>
    </xdr:to>
    <xdr:sp>
      <xdr:nvSpPr>
        <xdr:cNvPr id="13" name="Text 63"/>
        <xdr:cNvSpPr txBox="1">
          <a:spLocks noChangeArrowheads="1"/>
        </xdr:cNvSpPr>
      </xdr:nvSpPr>
      <xdr:spPr>
        <a:xfrm>
          <a:off x="3543300" y="36814125"/>
          <a:ext cx="1685925"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Australian
dollars to
be purchased</a:t>
          </a:r>
          <a:r>
            <a:rPr lang="en-US" cap="none" sz="1000" b="1" i="0" u="none" baseline="0">
              <a:latin typeface="Arial"/>
              <a:ea typeface="Arial"/>
              <a:cs typeface="Arial"/>
            </a:rPr>
            <a:t>
A$'000</a:t>
          </a:r>
        </a:p>
      </xdr:txBody>
    </xdr:sp>
    <xdr:clientData/>
  </xdr:twoCellAnchor>
  <xdr:twoCellAnchor>
    <xdr:from>
      <xdr:col>10</xdr:col>
      <xdr:colOff>38100</xdr:colOff>
      <xdr:row>141</xdr:row>
      <xdr:rowOff>0</xdr:rowOff>
    </xdr:from>
    <xdr:to>
      <xdr:col>11</xdr:col>
      <xdr:colOff>152400</xdr:colOff>
      <xdr:row>141</xdr:row>
      <xdr:rowOff>0</xdr:rowOff>
    </xdr:to>
    <xdr:sp>
      <xdr:nvSpPr>
        <xdr:cNvPr id="14" name="Text 65"/>
        <xdr:cNvSpPr txBox="1">
          <a:spLocks noChangeArrowheads="1"/>
        </xdr:cNvSpPr>
      </xdr:nvSpPr>
      <xdr:spPr>
        <a:xfrm>
          <a:off x="5800725" y="36814125"/>
          <a:ext cx="895350"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
Ringgit
equivalent</a:t>
          </a:r>
          <a:r>
            <a:rPr lang="en-US" cap="none" sz="1000" b="1" i="0" u="none" baseline="0">
              <a:latin typeface="Arial"/>
              <a:ea typeface="Arial"/>
              <a:cs typeface="Arial"/>
            </a:rPr>
            <a:t>
RM'000</a:t>
          </a:r>
        </a:p>
      </xdr:txBody>
    </xdr:sp>
    <xdr:clientData/>
  </xdr:twoCellAnchor>
  <xdr:twoCellAnchor>
    <xdr:from>
      <xdr:col>6</xdr:col>
      <xdr:colOff>9525</xdr:colOff>
      <xdr:row>141</xdr:row>
      <xdr:rowOff>0</xdr:rowOff>
    </xdr:from>
    <xdr:to>
      <xdr:col>7</xdr:col>
      <xdr:colOff>180975</xdr:colOff>
      <xdr:row>141</xdr:row>
      <xdr:rowOff>0</xdr:rowOff>
    </xdr:to>
    <xdr:sp>
      <xdr:nvSpPr>
        <xdr:cNvPr id="15" name="Text 73"/>
        <xdr:cNvSpPr txBox="1">
          <a:spLocks noChangeArrowheads="1"/>
        </xdr:cNvSpPr>
      </xdr:nvSpPr>
      <xdr:spPr>
        <a:xfrm>
          <a:off x="2019300" y="36814125"/>
          <a:ext cx="1152525"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Average 
exchange 
rates
contracted</a:t>
          </a:r>
        </a:p>
      </xdr:txBody>
    </xdr:sp>
    <xdr:clientData/>
  </xdr:twoCellAnchor>
  <xdr:twoCellAnchor>
    <xdr:from>
      <xdr:col>4</xdr:col>
      <xdr:colOff>133350</xdr:colOff>
      <xdr:row>36</xdr:row>
      <xdr:rowOff>0</xdr:rowOff>
    </xdr:from>
    <xdr:to>
      <xdr:col>5</xdr:col>
      <xdr:colOff>76200</xdr:colOff>
      <xdr:row>36</xdr:row>
      <xdr:rowOff>0</xdr:rowOff>
    </xdr:to>
    <xdr:sp>
      <xdr:nvSpPr>
        <xdr:cNvPr id="16" name="Text 1"/>
        <xdr:cNvSpPr txBox="1">
          <a:spLocks noChangeArrowheads="1"/>
        </xdr:cNvSpPr>
      </xdr:nvSpPr>
      <xdr:spPr>
        <a:xfrm>
          <a:off x="971550" y="10820400"/>
          <a:ext cx="3429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CURRENT
YEAR
QUARTER</a:t>
          </a:r>
          <a:r>
            <a:rPr lang="en-US" cap="none" sz="800" b="1" i="0" u="none" baseline="0">
              <a:latin typeface="Arial"/>
              <a:ea typeface="Arial"/>
              <a:cs typeface="Arial"/>
            </a:rPr>
            <a:t>
</a:t>
          </a:r>
          <a:r>
            <a:rPr lang="en-US" cap="none" sz="1000" b="1" i="0" u="none" baseline="0">
              <a:latin typeface="Arial"/>
              <a:ea typeface="Arial"/>
              <a:cs typeface="Arial"/>
            </a:rPr>
            <a:t>30/9/2002</a:t>
          </a:r>
        </a:p>
      </xdr:txBody>
    </xdr:sp>
    <xdr:clientData/>
  </xdr:twoCellAnchor>
  <xdr:twoCellAnchor>
    <xdr:from>
      <xdr:col>8</xdr:col>
      <xdr:colOff>142875</xdr:colOff>
      <xdr:row>36</xdr:row>
      <xdr:rowOff>0</xdr:rowOff>
    </xdr:from>
    <xdr:to>
      <xdr:col>9</xdr:col>
      <xdr:colOff>85725</xdr:colOff>
      <xdr:row>36</xdr:row>
      <xdr:rowOff>0</xdr:rowOff>
    </xdr:to>
    <xdr:sp>
      <xdr:nvSpPr>
        <xdr:cNvPr id="17" name="Text 2"/>
        <xdr:cNvSpPr txBox="1">
          <a:spLocks noChangeArrowheads="1"/>
        </xdr:cNvSpPr>
      </xdr:nvSpPr>
      <xdr:spPr>
        <a:xfrm>
          <a:off x="3990975" y="10820400"/>
          <a:ext cx="94297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CURRENT
YEAR
TO DATE</a:t>
          </a:r>
          <a:r>
            <a:rPr lang="en-US" cap="none" sz="800" b="1" i="0" u="none" baseline="0">
              <a:latin typeface="Arial"/>
              <a:ea typeface="Arial"/>
              <a:cs typeface="Arial"/>
            </a:rPr>
            <a:t>
</a:t>
          </a:r>
          <a:r>
            <a:rPr lang="en-US" cap="none" sz="1000" b="1" i="0" u="none" baseline="0">
              <a:latin typeface="Arial"/>
              <a:ea typeface="Arial"/>
              <a:cs typeface="Arial"/>
            </a:rPr>
            <a:t>30/9/2002</a:t>
          </a:r>
        </a:p>
      </xdr:txBody>
    </xdr:sp>
    <xdr:clientData/>
  </xdr:twoCellAnchor>
  <xdr:twoCellAnchor>
    <xdr:from>
      <xdr:col>6</xdr:col>
      <xdr:colOff>9525</xdr:colOff>
      <xdr:row>36</xdr:row>
      <xdr:rowOff>0</xdr:rowOff>
    </xdr:from>
    <xdr:to>
      <xdr:col>8</xdr:col>
      <xdr:colOff>104775</xdr:colOff>
      <xdr:row>36</xdr:row>
      <xdr:rowOff>0</xdr:rowOff>
    </xdr:to>
    <xdr:sp>
      <xdr:nvSpPr>
        <xdr:cNvPr id="18" name="Text 3"/>
        <xdr:cNvSpPr txBox="1">
          <a:spLocks noChangeArrowheads="1"/>
        </xdr:cNvSpPr>
      </xdr:nvSpPr>
      <xdr:spPr>
        <a:xfrm>
          <a:off x="2019300" y="10820400"/>
          <a:ext cx="193357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PRECEDING YEAR
CORRESPONDING
QUARTER</a:t>
          </a:r>
          <a:r>
            <a:rPr lang="en-US" cap="none" sz="800" b="1" i="0" u="none" baseline="0">
              <a:latin typeface="Arial"/>
              <a:ea typeface="Arial"/>
              <a:cs typeface="Arial"/>
            </a:rPr>
            <a:t>
</a:t>
          </a:r>
          <a:r>
            <a:rPr lang="en-US" cap="none" sz="1000" b="1" i="0" u="none" baseline="0">
              <a:latin typeface="Arial"/>
              <a:ea typeface="Arial"/>
              <a:cs typeface="Arial"/>
            </a:rPr>
            <a:t>30/9/2001</a:t>
          </a:r>
        </a:p>
      </xdr:txBody>
    </xdr:sp>
    <xdr:clientData/>
  </xdr:twoCellAnchor>
  <xdr:twoCellAnchor>
    <xdr:from>
      <xdr:col>10</xdr:col>
      <xdr:colOff>9525</xdr:colOff>
      <xdr:row>36</xdr:row>
      <xdr:rowOff>0</xdr:rowOff>
    </xdr:from>
    <xdr:to>
      <xdr:col>11</xdr:col>
      <xdr:colOff>247650</xdr:colOff>
      <xdr:row>36</xdr:row>
      <xdr:rowOff>0</xdr:rowOff>
    </xdr:to>
    <xdr:sp>
      <xdr:nvSpPr>
        <xdr:cNvPr id="19" name="Text 4"/>
        <xdr:cNvSpPr txBox="1">
          <a:spLocks noChangeArrowheads="1"/>
        </xdr:cNvSpPr>
      </xdr:nvSpPr>
      <xdr:spPr>
        <a:xfrm>
          <a:off x="5772150" y="10820400"/>
          <a:ext cx="101917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PRECEDING YEAR
CORRESPONDING
PERIOD</a:t>
          </a:r>
          <a:r>
            <a:rPr lang="en-US" cap="none" sz="800" b="1" i="0" u="none" baseline="0">
              <a:latin typeface="Arial"/>
              <a:ea typeface="Arial"/>
              <a:cs typeface="Arial"/>
            </a:rPr>
            <a:t>
</a:t>
          </a:r>
          <a:r>
            <a:rPr lang="en-US" cap="none" sz="1000" b="1" i="0" u="none" baseline="0">
              <a:latin typeface="Arial"/>
              <a:ea typeface="Arial"/>
              <a:cs typeface="Arial"/>
            </a:rPr>
            <a:t>30/9/2001
</a:t>
          </a:r>
        </a:p>
      </xdr:txBody>
    </xdr:sp>
    <xdr:clientData/>
  </xdr:twoCellAnchor>
  <xdr:twoCellAnchor editAs="oneCell">
    <xdr:from>
      <xdr:col>9</xdr:col>
      <xdr:colOff>581025</xdr:colOff>
      <xdr:row>0</xdr:row>
      <xdr:rowOff>76200</xdr:rowOff>
    </xdr:from>
    <xdr:to>
      <xdr:col>11</xdr:col>
      <xdr:colOff>0</xdr:colOff>
      <xdr:row>4</xdr:row>
      <xdr:rowOff>142875</xdr:rowOff>
    </xdr:to>
    <xdr:pic>
      <xdr:nvPicPr>
        <xdr:cNvPr id="20" name="Picture 83"/>
        <xdr:cNvPicPr preferRelativeResize="1">
          <a:picLocks noChangeAspect="1"/>
        </xdr:cNvPicPr>
      </xdr:nvPicPr>
      <xdr:blipFill>
        <a:blip r:embed="rId1"/>
        <a:stretch>
          <a:fillRect/>
        </a:stretch>
      </xdr:blipFill>
      <xdr:spPr>
        <a:xfrm>
          <a:off x="5429250" y="76200"/>
          <a:ext cx="1114425" cy="714375"/>
        </a:xfrm>
        <a:prstGeom prst="rect">
          <a:avLst/>
        </a:prstGeom>
        <a:noFill/>
        <a:ln w="9525" cmpd="sng">
          <a:noFill/>
        </a:ln>
      </xdr:spPr>
    </xdr:pic>
    <xdr:clientData/>
  </xdr:twoCellAnchor>
  <xdr:twoCellAnchor>
    <xdr:from>
      <xdr:col>1</xdr:col>
      <xdr:colOff>9525</xdr:colOff>
      <xdr:row>94</xdr:row>
      <xdr:rowOff>0</xdr:rowOff>
    </xdr:from>
    <xdr:to>
      <xdr:col>11</xdr:col>
      <xdr:colOff>0</xdr:colOff>
      <xdr:row>94</xdr:row>
      <xdr:rowOff>0</xdr:rowOff>
    </xdr:to>
    <xdr:sp>
      <xdr:nvSpPr>
        <xdr:cNvPr id="21" name="Text 22"/>
        <xdr:cNvSpPr txBox="1">
          <a:spLocks noChangeArrowheads="1"/>
        </xdr:cNvSpPr>
      </xdr:nvSpPr>
      <xdr:spPr>
        <a:xfrm>
          <a:off x="219075" y="23831550"/>
          <a:ext cx="6324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113</xdr:row>
      <xdr:rowOff>0</xdr:rowOff>
    </xdr:from>
    <xdr:to>
      <xdr:col>11</xdr:col>
      <xdr:colOff>0</xdr:colOff>
      <xdr:row>113</xdr:row>
      <xdr:rowOff>0</xdr:rowOff>
    </xdr:to>
    <xdr:sp>
      <xdr:nvSpPr>
        <xdr:cNvPr id="22" name="Text 22"/>
        <xdr:cNvSpPr txBox="1">
          <a:spLocks noChangeArrowheads="1"/>
        </xdr:cNvSpPr>
      </xdr:nvSpPr>
      <xdr:spPr>
        <a:xfrm>
          <a:off x="219075" y="31556325"/>
          <a:ext cx="6324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209550</xdr:colOff>
      <xdr:row>100</xdr:row>
      <xdr:rowOff>0</xdr:rowOff>
    </xdr:from>
    <xdr:to>
      <xdr:col>11</xdr:col>
      <xdr:colOff>28575</xdr:colOff>
      <xdr:row>101</xdr:row>
      <xdr:rowOff>0</xdr:rowOff>
    </xdr:to>
    <xdr:sp>
      <xdr:nvSpPr>
        <xdr:cNvPr id="23" name="TextBox 99"/>
        <xdr:cNvSpPr txBox="1">
          <a:spLocks noChangeArrowheads="1"/>
        </xdr:cNvSpPr>
      </xdr:nvSpPr>
      <xdr:spPr>
        <a:xfrm>
          <a:off x="419100" y="25174575"/>
          <a:ext cx="6153150" cy="18192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at 29 December 2001, a total of up to 5,184,238 Irredeemable Convertible Preference Shares ("ICPS") could not be issued by PM Holdings to two scheme creditors to settle the indebtedness due to them pursuant to the Scheme as they had either not provided to PM Holdings within the relevant time frame the relevant Central Depository System details required for the allotment and issue of the ICPS or had finalised and submitted their claim on the amount of indebtedness. It remains the intention of PM Holdings to settle all indebtedness pursuant to the Scheme and as such, PM Holdings' Directors proposed the direct issuance of up to 5,184,238 new ordinary shares of RM1.00 each at an issue price of RM1.00 per share to these scheme creditors in substitution of the issuance of up to 5,184,238 ICPS of PM Holdings as proposed earlier in the Scheme ("Proposed Share Issue"). On 23 October 2002, the SC approved the Proposed Share Issue. On 13 January 2004, the SC approved an extension of 6 months to 22 April 2004 for the Company to implement the Proposed Share Issue.</a:t>
          </a:r>
        </a:p>
      </xdr:txBody>
    </xdr:sp>
    <xdr:clientData/>
  </xdr:twoCellAnchor>
  <xdr:twoCellAnchor>
    <xdr:from>
      <xdr:col>1</xdr:col>
      <xdr:colOff>9525</xdr:colOff>
      <xdr:row>116</xdr:row>
      <xdr:rowOff>0</xdr:rowOff>
    </xdr:from>
    <xdr:to>
      <xdr:col>11</xdr:col>
      <xdr:colOff>0</xdr:colOff>
      <xdr:row>116</xdr:row>
      <xdr:rowOff>0</xdr:rowOff>
    </xdr:to>
    <xdr:sp>
      <xdr:nvSpPr>
        <xdr:cNvPr id="24" name="Text 22"/>
        <xdr:cNvSpPr txBox="1">
          <a:spLocks noChangeArrowheads="1"/>
        </xdr:cNvSpPr>
      </xdr:nvSpPr>
      <xdr:spPr>
        <a:xfrm>
          <a:off x="219075" y="32718375"/>
          <a:ext cx="6324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19050</xdr:colOff>
      <xdr:row>11</xdr:row>
      <xdr:rowOff>9525</xdr:rowOff>
    </xdr:from>
    <xdr:to>
      <xdr:col>10</xdr:col>
      <xdr:colOff>723900</xdr:colOff>
      <xdr:row>12</xdr:row>
      <xdr:rowOff>57150</xdr:rowOff>
    </xdr:to>
    <xdr:sp>
      <xdr:nvSpPr>
        <xdr:cNvPr id="25" name="TextBox 101"/>
        <xdr:cNvSpPr txBox="1">
          <a:spLocks noChangeArrowheads="1"/>
        </xdr:cNvSpPr>
      </xdr:nvSpPr>
      <xdr:spPr>
        <a:xfrm>
          <a:off x="228600" y="2895600"/>
          <a:ext cx="6257925" cy="2047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Retailing operations of the Group under Laura Ashley Holdings plc ("Laura Ashley") had been operating in a challenging environment. For the 6-month period ended July 2003, Laura Ashley recorded revenue of £137.9 million (RM845.9 million) and loss before tax of £1.0 million (RM6.1 million) compared to £140.0 million (RM787.6 million) and £0.2 million (RM1.1 million) respectively in the previous year corresponding financial period. The lower revenue was mainly due to the ongoing disposal programme in Continental Europe and also lower franchise sales. The loss was mainly attributable to Continental Europe. Home Furnishing continued to record strong growth in UK where measures were taken to improve the product margins. The Design Service for Home Furnishing continued to win new contracts. The closure of Continental European stores has affected the Fashion sales. The management team has undertaken a fundamental restructuring of the Fashion business which includes strengthening the design team. Mail order continued to generate strong sales growth and  Internet sales have successfully gained market share. The Franchising business in USA, the Far East and the Middle East were affected by the outbreak of SARS and the Iraq conflict. The Licensing business performed to expectation.</a:t>
          </a:r>
        </a:p>
      </xdr:txBody>
    </xdr:sp>
    <xdr:clientData/>
  </xdr:twoCellAnchor>
  <xdr:twoCellAnchor>
    <xdr:from>
      <xdr:col>1</xdr:col>
      <xdr:colOff>9525</xdr:colOff>
      <xdr:row>82</xdr:row>
      <xdr:rowOff>0</xdr:rowOff>
    </xdr:from>
    <xdr:to>
      <xdr:col>11</xdr:col>
      <xdr:colOff>0</xdr:colOff>
      <xdr:row>82</xdr:row>
      <xdr:rowOff>0</xdr:rowOff>
    </xdr:to>
    <xdr:sp>
      <xdr:nvSpPr>
        <xdr:cNvPr id="26" name="Text 22"/>
        <xdr:cNvSpPr txBox="1">
          <a:spLocks noChangeArrowheads="1"/>
        </xdr:cNvSpPr>
      </xdr:nvSpPr>
      <xdr:spPr>
        <a:xfrm>
          <a:off x="219075" y="19640550"/>
          <a:ext cx="6324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84</xdr:row>
      <xdr:rowOff>0</xdr:rowOff>
    </xdr:from>
    <xdr:to>
      <xdr:col>11</xdr:col>
      <xdr:colOff>0</xdr:colOff>
      <xdr:row>84</xdr:row>
      <xdr:rowOff>0</xdr:rowOff>
    </xdr:to>
    <xdr:sp>
      <xdr:nvSpPr>
        <xdr:cNvPr id="27" name="Text 22"/>
        <xdr:cNvSpPr txBox="1">
          <a:spLocks noChangeArrowheads="1"/>
        </xdr:cNvSpPr>
      </xdr:nvSpPr>
      <xdr:spPr>
        <a:xfrm>
          <a:off x="219075" y="20326350"/>
          <a:ext cx="6324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86</xdr:row>
      <xdr:rowOff>0</xdr:rowOff>
    </xdr:from>
    <xdr:to>
      <xdr:col>11</xdr:col>
      <xdr:colOff>0</xdr:colOff>
      <xdr:row>86</xdr:row>
      <xdr:rowOff>0</xdr:rowOff>
    </xdr:to>
    <xdr:sp>
      <xdr:nvSpPr>
        <xdr:cNvPr id="28" name="Text 22"/>
        <xdr:cNvSpPr txBox="1">
          <a:spLocks noChangeArrowheads="1"/>
        </xdr:cNvSpPr>
      </xdr:nvSpPr>
      <xdr:spPr>
        <a:xfrm>
          <a:off x="219075" y="21012150"/>
          <a:ext cx="6324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N161"/>
  <sheetViews>
    <sheetView showGridLines="0" tabSelected="1" workbookViewId="0" topLeftCell="A1">
      <selection activeCell="A1" sqref="A1"/>
    </sheetView>
  </sheetViews>
  <sheetFormatPr defaultColWidth="9.140625" defaultRowHeight="12.75"/>
  <cols>
    <col min="1" max="1" width="3.28125" style="28" customWidth="1"/>
    <col min="2" max="2" width="2.8515625" style="28" customWidth="1"/>
    <col min="3" max="3" width="25.140625" style="28" customWidth="1"/>
    <col min="4" max="4" width="9.421875" style="28" customWidth="1"/>
    <col min="5" max="5" width="7.140625" style="28" customWidth="1"/>
    <col min="6" max="6" width="11.28125" style="28" customWidth="1"/>
    <col min="7" max="7" width="1.8515625" style="28" customWidth="1"/>
    <col min="8" max="8" width="11.8515625" style="30" customWidth="1"/>
    <col min="9" max="9" width="2.28125" style="30" customWidth="1"/>
    <col min="10" max="10" width="11.140625" style="28" customWidth="1"/>
    <col min="11" max="11" width="1.421875" style="28" customWidth="1"/>
    <col min="12" max="12" width="10.8515625" style="28" customWidth="1"/>
    <col min="13" max="13" width="1.421875" style="174" customWidth="1"/>
    <col min="14" max="16384" width="9.140625" style="28" customWidth="1"/>
  </cols>
  <sheetData>
    <row r="1" spans="1:13" ht="15.75">
      <c r="A1" s="27"/>
      <c r="B1" s="27"/>
      <c r="C1" s="27"/>
      <c r="D1" s="27"/>
      <c r="E1" s="27"/>
      <c r="F1" s="27"/>
      <c r="G1" s="27"/>
      <c r="H1" s="27"/>
      <c r="I1" s="27"/>
      <c r="J1" s="27"/>
      <c r="K1" s="27"/>
      <c r="L1" s="27"/>
      <c r="M1" s="173"/>
    </row>
    <row r="2" spans="1:13" ht="15.75">
      <c r="A2" s="27"/>
      <c r="B2" s="27"/>
      <c r="C2" s="27"/>
      <c r="D2" s="27"/>
      <c r="E2" s="27"/>
      <c r="F2" s="27"/>
      <c r="G2" s="27"/>
      <c r="H2" s="27"/>
      <c r="I2" s="27"/>
      <c r="J2" s="27"/>
      <c r="K2" s="27"/>
      <c r="L2" s="27"/>
      <c r="M2" s="173"/>
    </row>
    <row r="3" spans="1:13" ht="15.75">
      <c r="A3" s="27"/>
      <c r="B3" s="27"/>
      <c r="C3" s="27"/>
      <c r="D3" s="27"/>
      <c r="E3" s="27"/>
      <c r="F3" s="27"/>
      <c r="G3" s="27"/>
      <c r="H3" s="27"/>
      <c r="I3" s="27"/>
      <c r="J3" s="27"/>
      <c r="K3" s="27"/>
      <c r="L3" s="27"/>
      <c r="M3" s="173"/>
    </row>
    <row r="4" spans="1:13" ht="15.75">
      <c r="A4" s="206" t="s">
        <v>120</v>
      </c>
      <c r="B4" s="206"/>
      <c r="C4" s="206"/>
      <c r="D4" s="206"/>
      <c r="E4" s="206"/>
      <c r="F4" s="206"/>
      <c r="G4" s="206"/>
      <c r="H4" s="206"/>
      <c r="I4" s="206"/>
      <c r="J4" s="206"/>
      <c r="K4" s="206"/>
      <c r="L4" s="206"/>
      <c r="M4" s="206"/>
    </row>
    <row r="5" spans="1:13" ht="13.5" customHeight="1">
      <c r="A5" s="207" t="s">
        <v>267</v>
      </c>
      <c r="B5" s="207"/>
      <c r="C5" s="207"/>
      <c r="D5" s="207"/>
      <c r="E5" s="207"/>
      <c r="F5" s="207"/>
      <c r="G5" s="207"/>
      <c r="H5" s="207"/>
      <c r="I5" s="207"/>
      <c r="J5" s="207"/>
      <c r="K5" s="207"/>
      <c r="L5" s="207"/>
      <c r="M5" s="207"/>
    </row>
    <row r="6" spans="1:13" ht="13.5" customHeight="1">
      <c r="A6" s="207" t="s">
        <v>268</v>
      </c>
      <c r="B6" s="207"/>
      <c r="C6" s="207"/>
      <c r="D6" s="207"/>
      <c r="E6" s="207"/>
      <c r="F6" s="207"/>
      <c r="G6" s="207"/>
      <c r="H6" s="207"/>
      <c r="I6" s="207"/>
      <c r="J6" s="207"/>
      <c r="K6" s="207"/>
      <c r="L6" s="207"/>
      <c r="M6" s="207"/>
    </row>
    <row r="7" spans="1:13" ht="6.75" customHeight="1">
      <c r="A7" s="208"/>
      <c r="B7" s="208"/>
      <c r="C7" s="208"/>
      <c r="D7" s="208"/>
      <c r="E7" s="208"/>
      <c r="F7" s="208"/>
      <c r="G7" s="208"/>
      <c r="H7" s="208"/>
      <c r="I7" s="208"/>
      <c r="J7" s="208"/>
      <c r="K7" s="208"/>
      <c r="L7" s="208"/>
      <c r="M7" s="208"/>
    </row>
    <row r="8" spans="1:13" ht="15">
      <c r="A8" s="197" t="s">
        <v>112</v>
      </c>
      <c r="B8" s="197"/>
      <c r="C8" s="197"/>
      <c r="D8" s="197"/>
      <c r="E8" s="197"/>
      <c r="F8" s="197"/>
      <c r="G8" s="197"/>
      <c r="H8" s="197"/>
      <c r="I8" s="197"/>
      <c r="J8" s="197"/>
      <c r="K8" s="197"/>
      <c r="L8" s="197"/>
      <c r="M8" s="197"/>
    </row>
    <row r="9" spans="1:13" ht="15">
      <c r="A9" s="197" t="s">
        <v>41</v>
      </c>
      <c r="B9" s="197"/>
      <c r="C9" s="197"/>
      <c r="D9" s="197"/>
      <c r="E9" s="197"/>
      <c r="F9" s="197"/>
      <c r="G9" s="197"/>
      <c r="H9" s="197"/>
      <c r="I9" s="197"/>
      <c r="J9" s="197"/>
      <c r="K9" s="197"/>
      <c r="L9" s="197"/>
      <c r="M9" s="197"/>
    </row>
    <row r="10" spans="1:13" ht="12.75">
      <c r="A10" s="205" t="s">
        <v>283</v>
      </c>
      <c r="B10" s="205"/>
      <c r="C10" s="205"/>
      <c r="D10" s="205"/>
      <c r="E10" s="205"/>
      <c r="F10" s="205"/>
      <c r="G10" s="205"/>
      <c r="H10" s="205"/>
      <c r="I10" s="205"/>
      <c r="J10" s="205"/>
      <c r="K10" s="205"/>
      <c r="L10" s="205"/>
      <c r="M10" s="205"/>
    </row>
    <row r="11" spans="1:12" ht="12.75">
      <c r="A11" s="30"/>
      <c r="B11" s="30"/>
      <c r="C11" s="30"/>
      <c r="D11" s="30"/>
      <c r="E11" s="30"/>
      <c r="F11" s="30"/>
      <c r="G11" s="30"/>
      <c r="J11" s="30"/>
      <c r="K11" s="30"/>
      <c r="L11" s="30"/>
    </row>
    <row r="12" spans="2:13" s="31" customFormat="1" ht="15">
      <c r="B12" s="198" t="s">
        <v>266</v>
      </c>
      <c r="C12" s="198"/>
      <c r="D12" s="198"/>
      <c r="E12" s="198"/>
      <c r="F12" s="198"/>
      <c r="G12" s="198"/>
      <c r="H12" s="198"/>
      <c r="I12" s="198"/>
      <c r="J12" s="198"/>
      <c r="K12" s="198"/>
      <c r="L12" s="198"/>
      <c r="M12" s="175"/>
    </row>
    <row r="13" spans="2:13" ht="13.5" customHeight="1">
      <c r="B13" s="199" t="s">
        <v>341</v>
      </c>
      <c r="C13" s="199"/>
      <c r="D13" s="199"/>
      <c r="E13" s="199"/>
      <c r="F13" s="199"/>
      <c r="G13" s="199"/>
      <c r="H13" s="199"/>
      <c r="I13" s="199"/>
      <c r="J13" s="199"/>
      <c r="K13" s="199"/>
      <c r="L13" s="199"/>
      <c r="M13" s="175"/>
    </row>
    <row r="14" spans="2:13" ht="13.5" customHeight="1">
      <c r="B14" s="32"/>
      <c r="C14" s="32"/>
      <c r="D14" s="32"/>
      <c r="E14" s="32"/>
      <c r="F14" s="32"/>
      <c r="G14" s="32"/>
      <c r="H14" s="32"/>
      <c r="I14" s="32"/>
      <c r="J14" s="32"/>
      <c r="K14" s="32"/>
      <c r="L14" s="32"/>
      <c r="M14" s="175"/>
    </row>
    <row r="15" ht="3.75" customHeight="1"/>
    <row r="16" spans="6:13" s="24" customFormat="1" ht="12.75" customHeight="1">
      <c r="F16" s="204" t="s">
        <v>42</v>
      </c>
      <c r="G16" s="204"/>
      <c r="H16" s="204"/>
      <c r="I16" s="34"/>
      <c r="J16" s="200" t="s">
        <v>342</v>
      </c>
      <c r="K16" s="200"/>
      <c r="L16" s="200"/>
      <c r="M16" s="176"/>
    </row>
    <row r="17" spans="6:13" s="24" customFormat="1" ht="3.75" customHeight="1">
      <c r="F17" s="35"/>
      <c r="G17" s="36"/>
      <c r="H17" s="37"/>
      <c r="I17" s="34"/>
      <c r="J17" s="35"/>
      <c r="K17" s="36"/>
      <c r="L17" s="36"/>
      <c r="M17" s="176"/>
    </row>
    <row r="18" spans="6:12" ht="12.75" customHeight="1">
      <c r="F18" s="38">
        <v>37986</v>
      </c>
      <c r="G18" s="39"/>
      <c r="H18" s="38">
        <v>37621</v>
      </c>
      <c r="I18" s="40"/>
      <c r="J18" s="38">
        <f>+F18</f>
        <v>37986</v>
      </c>
      <c r="K18" s="39"/>
      <c r="L18" s="38">
        <f>+H18</f>
        <v>37621</v>
      </c>
    </row>
    <row r="19" spans="6:12" ht="12.75" customHeight="1">
      <c r="F19" s="38"/>
      <c r="G19" s="39"/>
      <c r="H19" s="8"/>
      <c r="I19" s="40"/>
      <c r="J19" s="38"/>
      <c r="K19" s="39"/>
      <c r="L19" s="8" t="s">
        <v>71</v>
      </c>
    </row>
    <row r="20" spans="6:12" ht="3.75" customHeight="1">
      <c r="F20" s="33"/>
      <c r="G20" s="39"/>
      <c r="H20" s="33"/>
      <c r="I20" s="40"/>
      <c r="J20" s="33"/>
      <c r="K20" s="39"/>
      <c r="L20" s="33"/>
    </row>
    <row r="21" spans="1:13" s="24" customFormat="1" ht="12" customHeight="1">
      <c r="A21" s="28"/>
      <c r="B21" s="28"/>
      <c r="C21" s="28"/>
      <c r="D21" s="28"/>
      <c r="E21" s="8"/>
      <c r="F21" s="8" t="s">
        <v>145</v>
      </c>
      <c r="G21" s="39"/>
      <c r="H21" s="8" t="s">
        <v>145</v>
      </c>
      <c r="I21" s="40"/>
      <c r="J21" s="8" t="s">
        <v>145</v>
      </c>
      <c r="K21" s="39"/>
      <c r="L21" s="8" t="s">
        <v>145</v>
      </c>
      <c r="M21" s="176"/>
    </row>
    <row r="22" spans="1:13" s="24" customFormat="1" ht="5.25" customHeight="1">
      <c r="A22" s="28"/>
      <c r="B22" s="28"/>
      <c r="C22" s="28"/>
      <c r="D22" s="28"/>
      <c r="E22" s="28"/>
      <c r="F22" s="28"/>
      <c r="G22" s="28"/>
      <c r="H22" s="30"/>
      <c r="I22" s="30"/>
      <c r="J22" s="28"/>
      <c r="K22" s="28"/>
      <c r="L22" s="28"/>
      <c r="M22" s="176"/>
    </row>
    <row r="23" spans="1:13" s="24" customFormat="1" ht="15.75" customHeight="1">
      <c r="A23" s="28"/>
      <c r="B23" s="28" t="s">
        <v>121</v>
      </c>
      <c r="D23" s="28"/>
      <c r="E23" s="28"/>
      <c r="F23" s="18">
        <v>383474</v>
      </c>
      <c r="G23" s="39"/>
      <c r="H23" s="18">
        <v>371692</v>
      </c>
      <c r="I23" s="41"/>
      <c r="J23" s="18">
        <v>1393939</v>
      </c>
      <c r="K23" s="39"/>
      <c r="L23" s="18">
        <v>1358885</v>
      </c>
      <c r="M23" s="176"/>
    </row>
    <row r="24" spans="1:13" s="24" customFormat="1" ht="4.5" customHeight="1">
      <c r="A24" s="28"/>
      <c r="B24" s="28"/>
      <c r="C24" s="28"/>
      <c r="D24" s="28"/>
      <c r="E24" s="28"/>
      <c r="F24" s="1"/>
      <c r="G24" s="28"/>
      <c r="H24" s="1"/>
      <c r="I24" s="30"/>
      <c r="J24" s="1"/>
      <c r="K24" s="28"/>
      <c r="L24" s="1"/>
      <c r="M24" s="176"/>
    </row>
    <row r="25" spans="1:13" s="24" customFormat="1" ht="12.75">
      <c r="A25" s="28"/>
      <c r="B25" s="28" t="s">
        <v>281</v>
      </c>
      <c r="D25" s="28"/>
      <c r="E25" s="28"/>
      <c r="F25" s="18">
        <v>-348225</v>
      </c>
      <c r="G25" s="39"/>
      <c r="H25" s="18">
        <v>-339103</v>
      </c>
      <c r="I25" s="41"/>
      <c r="J25" s="18">
        <v>-1290259</v>
      </c>
      <c r="K25" s="39"/>
      <c r="L25" s="18">
        <v>-1264230</v>
      </c>
      <c r="M25" s="176"/>
    </row>
    <row r="26" spans="1:13" s="24" customFormat="1" ht="4.5" customHeight="1">
      <c r="A26" s="28"/>
      <c r="B26" s="28"/>
      <c r="C26" s="28"/>
      <c r="D26" s="28"/>
      <c r="E26" s="28"/>
      <c r="F26" s="1"/>
      <c r="G26" s="28"/>
      <c r="H26" s="1"/>
      <c r="I26" s="30"/>
      <c r="J26" s="1"/>
      <c r="K26" s="28"/>
      <c r="L26" s="1"/>
      <c r="M26" s="176"/>
    </row>
    <row r="27" spans="1:13" s="24" customFormat="1" ht="12.75">
      <c r="A27" s="28"/>
      <c r="B27" s="28" t="s">
        <v>197</v>
      </c>
      <c r="D27" s="28"/>
      <c r="E27" s="28"/>
      <c r="F27" s="18">
        <v>19764</v>
      </c>
      <c r="G27" s="39"/>
      <c r="H27" s="18">
        <v>12997</v>
      </c>
      <c r="I27" s="41"/>
      <c r="J27" s="18">
        <v>43334</v>
      </c>
      <c r="K27" s="39"/>
      <c r="L27" s="18">
        <v>42832</v>
      </c>
      <c r="M27" s="176"/>
    </row>
    <row r="28" spans="1:13" s="24" customFormat="1" ht="4.5" customHeight="1">
      <c r="A28" s="28"/>
      <c r="B28" s="28"/>
      <c r="C28" s="28"/>
      <c r="D28" s="28"/>
      <c r="E28" s="28"/>
      <c r="F28" s="14"/>
      <c r="G28" s="28"/>
      <c r="H28" s="14"/>
      <c r="I28" s="30"/>
      <c r="J28" s="14"/>
      <c r="K28" s="28"/>
      <c r="L28" s="14"/>
      <c r="M28" s="176"/>
    </row>
    <row r="29" spans="1:13" s="24" customFormat="1" ht="4.5" customHeight="1">
      <c r="A29" s="28"/>
      <c r="B29" s="28"/>
      <c r="C29" s="28"/>
      <c r="D29" s="28"/>
      <c r="E29" s="28"/>
      <c r="F29" s="1"/>
      <c r="G29" s="28"/>
      <c r="H29" s="1"/>
      <c r="I29" s="30"/>
      <c r="J29" s="1"/>
      <c r="K29" s="28"/>
      <c r="L29" s="1"/>
      <c r="M29" s="176"/>
    </row>
    <row r="30" spans="1:13" s="24" customFormat="1" ht="12.75">
      <c r="A30" s="28"/>
      <c r="B30" s="28" t="s">
        <v>198</v>
      </c>
      <c r="D30" s="28"/>
      <c r="E30" s="28"/>
      <c r="F30" s="1">
        <f>SUM(F23:F27)</f>
        <v>55013</v>
      </c>
      <c r="G30" s="28"/>
      <c r="H30" s="1">
        <f>SUM(H23:H27)</f>
        <v>45586</v>
      </c>
      <c r="I30" s="30"/>
      <c r="J30" s="1">
        <f>SUM(J23:J27)</f>
        <v>147014</v>
      </c>
      <c r="K30" s="28"/>
      <c r="L30" s="1">
        <f>SUM(L23:L27)</f>
        <v>137487</v>
      </c>
      <c r="M30" s="176"/>
    </row>
    <row r="31" spans="1:13" s="24" customFormat="1" ht="4.5" customHeight="1">
      <c r="A31" s="28"/>
      <c r="B31" s="28"/>
      <c r="C31" s="28"/>
      <c r="D31" s="28"/>
      <c r="E31" s="28"/>
      <c r="F31" s="1"/>
      <c r="G31" s="28"/>
      <c r="H31" s="1"/>
      <c r="I31" s="30"/>
      <c r="J31" s="1"/>
      <c r="K31" s="28"/>
      <c r="L31" s="1"/>
      <c r="M31" s="176"/>
    </row>
    <row r="32" spans="1:13" s="24" customFormat="1" ht="12.75">
      <c r="A32" s="28"/>
      <c r="B32" s="28" t="s">
        <v>124</v>
      </c>
      <c r="D32" s="28"/>
      <c r="E32" s="40"/>
      <c r="F32" s="18"/>
      <c r="G32" s="39"/>
      <c r="H32" s="18"/>
      <c r="I32" s="41"/>
      <c r="J32" s="18"/>
      <c r="K32" s="39"/>
      <c r="L32" s="18"/>
      <c r="M32" s="176"/>
    </row>
    <row r="33" spans="1:13" s="24" customFormat="1" ht="12.75">
      <c r="A33" s="28"/>
      <c r="B33" s="43" t="s">
        <v>343</v>
      </c>
      <c r="D33" s="28"/>
      <c r="E33" s="40"/>
      <c r="F33" s="10"/>
      <c r="G33" s="44"/>
      <c r="H33" s="11"/>
      <c r="I33" s="45"/>
      <c r="J33" s="11"/>
      <c r="K33" s="44"/>
      <c r="L33" s="12"/>
      <c r="M33" s="176"/>
    </row>
    <row r="34" spans="1:13" s="24" customFormat="1" ht="12.75">
      <c r="A34" s="28"/>
      <c r="B34" s="28"/>
      <c r="C34" s="28" t="s">
        <v>344</v>
      </c>
      <c r="D34" s="28"/>
      <c r="E34" s="30" t="s">
        <v>33</v>
      </c>
      <c r="F34" s="17">
        <v>-42341</v>
      </c>
      <c r="G34" s="39"/>
      <c r="H34" s="18">
        <v>-742388</v>
      </c>
      <c r="I34" s="41"/>
      <c r="J34" s="18">
        <v>-42341</v>
      </c>
      <c r="K34" s="39"/>
      <c r="L34" s="19">
        <v>-742388</v>
      </c>
      <c r="M34" s="176"/>
    </row>
    <row r="35" spans="1:13" s="24" customFormat="1" ht="12.75">
      <c r="A35" s="28"/>
      <c r="B35" s="43" t="s">
        <v>354</v>
      </c>
      <c r="C35" s="28"/>
      <c r="D35" s="28"/>
      <c r="E35" s="30"/>
      <c r="F35" s="17"/>
      <c r="G35" s="39"/>
      <c r="H35" s="18"/>
      <c r="I35" s="41"/>
      <c r="J35" s="18"/>
      <c r="K35" s="39"/>
      <c r="L35" s="19"/>
      <c r="M35" s="176"/>
    </row>
    <row r="36" spans="1:13" s="24" customFormat="1" ht="12.75">
      <c r="A36" s="28"/>
      <c r="B36" s="43"/>
      <c r="C36" s="28" t="s">
        <v>351</v>
      </c>
      <c r="D36" s="28"/>
      <c r="E36" s="30"/>
      <c r="F36" s="17">
        <v>-26828</v>
      </c>
      <c r="G36" s="39"/>
      <c r="H36" s="18">
        <v>-132118</v>
      </c>
      <c r="I36" s="41"/>
      <c r="J36" s="18">
        <v>-28561</v>
      </c>
      <c r="K36" s="39"/>
      <c r="L36" s="19">
        <v>-133067</v>
      </c>
      <c r="M36" s="176"/>
    </row>
    <row r="37" spans="1:13" s="24" customFormat="1" ht="12.75">
      <c r="A37" s="28"/>
      <c r="B37" s="43" t="s">
        <v>345</v>
      </c>
      <c r="D37" s="28"/>
      <c r="E37" s="40"/>
      <c r="F37" s="17">
        <v>-49326</v>
      </c>
      <c r="G37" s="39"/>
      <c r="H37" s="18">
        <v>25124</v>
      </c>
      <c r="I37" s="41"/>
      <c r="J37" s="18">
        <v>-58580</v>
      </c>
      <c r="K37" s="39"/>
      <c r="L37" s="19">
        <v>39688</v>
      </c>
      <c r="M37" s="176"/>
    </row>
    <row r="38" spans="1:13" s="24" customFormat="1" ht="4.5" customHeight="1">
      <c r="A38" s="28"/>
      <c r="B38" s="28"/>
      <c r="C38" s="28"/>
      <c r="D38" s="28"/>
      <c r="E38" s="28"/>
      <c r="F38" s="13"/>
      <c r="G38" s="46"/>
      <c r="H38" s="14"/>
      <c r="I38" s="47"/>
      <c r="J38" s="14"/>
      <c r="K38" s="46"/>
      <c r="L38" s="15"/>
      <c r="M38" s="176"/>
    </row>
    <row r="39" spans="1:13" s="24" customFormat="1" ht="12.75">
      <c r="A39" s="28"/>
      <c r="B39" s="28"/>
      <c r="D39" s="28"/>
      <c r="E39" s="40"/>
      <c r="F39" s="18">
        <f>SUM(F33:F37)</f>
        <v>-118495</v>
      </c>
      <c r="G39" s="39"/>
      <c r="H39" s="18">
        <f>SUM(H33:H37)</f>
        <v>-849382</v>
      </c>
      <c r="I39" s="18">
        <f>SUM(I33:I37)</f>
        <v>0</v>
      </c>
      <c r="J39" s="18">
        <f>SUM(J33:J37)</f>
        <v>-129482</v>
      </c>
      <c r="K39" s="18">
        <f>SUM(K33:K37)</f>
        <v>0</v>
      </c>
      <c r="L39" s="18">
        <f>SUM(L33:L37)</f>
        <v>-835767</v>
      </c>
      <c r="M39" s="176"/>
    </row>
    <row r="40" spans="1:13" s="24" customFormat="1" ht="4.5" customHeight="1">
      <c r="A40" s="28"/>
      <c r="B40" s="28"/>
      <c r="C40" s="28"/>
      <c r="D40" s="28"/>
      <c r="E40" s="28"/>
      <c r="F40" s="1"/>
      <c r="G40" s="28"/>
      <c r="H40" s="1"/>
      <c r="I40" s="30"/>
      <c r="J40" s="1"/>
      <c r="K40" s="28"/>
      <c r="L40" s="1"/>
      <c r="M40" s="176"/>
    </row>
    <row r="41" spans="1:13" s="24" customFormat="1" ht="12.75">
      <c r="A41" s="28"/>
      <c r="B41" s="28" t="s">
        <v>122</v>
      </c>
      <c r="D41" s="28"/>
      <c r="E41" s="28"/>
      <c r="F41" s="1">
        <v>-29164</v>
      </c>
      <c r="G41" s="28"/>
      <c r="H41" s="1">
        <v>-58049</v>
      </c>
      <c r="I41" s="30"/>
      <c r="J41" s="1">
        <v>-204407</v>
      </c>
      <c r="K41" s="28"/>
      <c r="L41" s="1">
        <v>-227200</v>
      </c>
      <c r="M41" s="176"/>
    </row>
    <row r="42" spans="1:13" s="24" customFormat="1" ht="4.5" customHeight="1">
      <c r="A42" s="28"/>
      <c r="B42" s="28"/>
      <c r="C42" s="28"/>
      <c r="D42" s="28"/>
      <c r="E42" s="28"/>
      <c r="F42" s="1"/>
      <c r="G42" s="28"/>
      <c r="H42" s="1"/>
      <c r="I42" s="30"/>
      <c r="J42" s="1"/>
      <c r="K42" s="28"/>
      <c r="L42" s="1"/>
      <c r="M42" s="176"/>
    </row>
    <row r="43" spans="1:13" s="24" customFormat="1" ht="12.75">
      <c r="A43" s="28"/>
      <c r="B43" s="28" t="s">
        <v>287</v>
      </c>
      <c r="C43" s="28"/>
      <c r="D43" s="28"/>
      <c r="E43" s="40"/>
      <c r="F43" s="18"/>
      <c r="G43" s="39"/>
      <c r="H43" s="18"/>
      <c r="I43" s="41"/>
      <c r="J43" s="18"/>
      <c r="K43" s="39"/>
      <c r="L43" s="18"/>
      <c r="M43" s="176"/>
    </row>
    <row r="44" spans="1:13" s="24" customFormat="1" ht="3.75" customHeight="1">
      <c r="A44" s="28"/>
      <c r="D44" s="28"/>
      <c r="E44" s="40"/>
      <c r="F44" s="10"/>
      <c r="G44" s="44"/>
      <c r="H44" s="11"/>
      <c r="I44" s="45"/>
      <c r="J44" s="11"/>
      <c r="K44" s="44"/>
      <c r="L44" s="12"/>
      <c r="M44" s="176"/>
    </row>
    <row r="45" spans="1:13" s="24" customFormat="1" ht="12.75">
      <c r="A45" s="28"/>
      <c r="B45" s="43" t="s">
        <v>346</v>
      </c>
      <c r="D45" s="28"/>
      <c r="E45" s="40"/>
      <c r="F45" s="17">
        <v>35629</v>
      </c>
      <c r="G45" s="39"/>
      <c r="H45" s="18">
        <v>-45996</v>
      </c>
      <c r="I45" s="41"/>
      <c r="J45" s="18">
        <v>32788</v>
      </c>
      <c r="K45" s="39"/>
      <c r="L45" s="19">
        <v>-60394</v>
      </c>
      <c r="M45" s="176"/>
    </row>
    <row r="46" spans="1:13" s="24" customFormat="1" ht="12.75">
      <c r="A46" s="28"/>
      <c r="B46" s="43" t="s">
        <v>343</v>
      </c>
      <c r="D46" s="28"/>
      <c r="F46" s="17"/>
      <c r="G46" s="39"/>
      <c r="H46" s="18"/>
      <c r="I46" s="41"/>
      <c r="J46" s="18"/>
      <c r="K46" s="39"/>
      <c r="L46" s="19"/>
      <c r="M46" s="176"/>
    </row>
    <row r="47" spans="1:13" s="24" customFormat="1" ht="12.75">
      <c r="A47" s="28"/>
      <c r="B47" s="43"/>
      <c r="C47" s="28" t="s">
        <v>344</v>
      </c>
      <c r="D47" s="28"/>
      <c r="E47" s="30" t="s">
        <v>34</v>
      </c>
      <c r="F47" s="17">
        <v>0</v>
      </c>
      <c r="G47" s="39"/>
      <c r="H47" s="18">
        <v>-80570</v>
      </c>
      <c r="I47" s="41"/>
      <c r="J47" s="18">
        <v>0</v>
      </c>
      <c r="K47" s="39"/>
      <c r="L47" s="19">
        <v>-80570</v>
      </c>
      <c r="M47" s="176"/>
    </row>
    <row r="48" spans="1:13" s="24" customFormat="1" ht="4.5" customHeight="1">
      <c r="A48" s="28"/>
      <c r="B48" s="28"/>
      <c r="C48" s="28"/>
      <c r="D48" s="28"/>
      <c r="E48" s="28"/>
      <c r="F48" s="13"/>
      <c r="G48" s="46"/>
      <c r="H48" s="14"/>
      <c r="I48" s="47"/>
      <c r="J48" s="14"/>
      <c r="K48" s="46"/>
      <c r="L48" s="15"/>
      <c r="M48" s="176"/>
    </row>
    <row r="49" spans="1:13" s="24" customFormat="1" ht="12.75">
      <c r="A49" s="28"/>
      <c r="B49" s="28"/>
      <c r="D49" s="28"/>
      <c r="E49" s="40"/>
      <c r="F49" s="18">
        <f>SUM(F44:F47)</f>
        <v>35629</v>
      </c>
      <c r="G49" s="39"/>
      <c r="H49" s="18">
        <f>SUM(H44:H47)</f>
        <v>-126566</v>
      </c>
      <c r="I49" s="18">
        <f>SUM(I44:I47)</f>
        <v>0</v>
      </c>
      <c r="J49" s="18">
        <f>SUM(J44:J47)</f>
        <v>32788</v>
      </c>
      <c r="K49" s="18">
        <f>SUM(K44:K47)</f>
        <v>0</v>
      </c>
      <c r="L49" s="18">
        <f>SUM(L44:L47)</f>
        <v>-140964</v>
      </c>
      <c r="M49" s="176"/>
    </row>
    <row r="50" spans="1:13" s="24" customFormat="1" ht="3.75" customHeight="1">
      <c r="A50" s="28"/>
      <c r="B50" s="28"/>
      <c r="D50" s="28"/>
      <c r="E50" s="28"/>
      <c r="F50" s="1"/>
      <c r="G50" s="28"/>
      <c r="H50" s="1"/>
      <c r="I50" s="30"/>
      <c r="J50" s="1"/>
      <c r="K50" s="28"/>
      <c r="L50" s="1"/>
      <c r="M50" s="176"/>
    </row>
    <row r="51" spans="1:13" s="24" customFormat="1" ht="12.75">
      <c r="A51" s="28"/>
      <c r="B51" s="28" t="s">
        <v>288</v>
      </c>
      <c r="C51" s="28"/>
      <c r="D51" s="28"/>
      <c r="E51" s="28"/>
      <c r="F51" s="18">
        <v>1366</v>
      </c>
      <c r="G51" s="28"/>
      <c r="H51" s="18">
        <v>1016</v>
      </c>
      <c r="I51" s="30"/>
      <c r="J51" s="18">
        <v>4564</v>
      </c>
      <c r="K51" s="28"/>
      <c r="L51" s="18">
        <v>3332</v>
      </c>
      <c r="M51" s="176"/>
    </row>
    <row r="52" spans="1:13" s="24" customFormat="1" ht="4.5" customHeight="1">
      <c r="A52" s="28"/>
      <c r="B52" s="28"/>
      <c r="C52" s="28"/>
      <c r="D52" s="28"/>
      <c r="E52" s="28"/>
      <c r="F52" s="14"/>
      <c r="G52" s="28"/>
      <c r="H52" s="14"/>
      <c r="I52" s="30"/>
      <c r="J52" s="14"/>
      <c r="K52" s="28"/>
      <c r="L52" s="14"/>
      <c r="M52" s="176"/>
    </row>
    <row r="53" spans="1:13" s="24" customFormat="1" ht="4.5" customHeight="1">
      <c r="A53" s="28"/>
      <c r="B53" s="28"/>
      <c r="C53" s="28"/>
      <c r="D53" s="28"/>
      <c r="E53" s="28"/>
      <c r="F53" s="1"/>
      <c r="G53" s="28"/>
      <c r="H53" s="1"/>
      <c r="I53" s="30"/>
      <c r="J53" s="1"/>
      <c r="K53" s="28"/>
      <c r="L53" s="1"/>
      <c r="M53" s="176"/>
    </row>
    <row r="54" spans="1:13" s="24" customFormat="1" ht="12.75">
      <c r="A54" s="28"/>
      <c r="B54" s="28" t="s">
        <v>199</v>
      </c>
      <c r="D54" s="28"/>
      <c r="E54" s="28"/>
      <c r="F54" s="1">
        <f>+F30+F39+F41+F49+F51</f>
        <v>-55651</v>
      </c>
      <c r="G54" s="1">
        <f>SUM(G39:G51)+G30</f>
        <v>0</v>
      </c>
      <c r="H54" s="1">
        <f>+H30+H39+H41+H49+H51</f>
        <v>-987395</v>
      </c>
      <c r="I54" s="1">
        <f>SUM(I39:I51)+I30</f>
        <v>0</v>
      </c>
      <c r="J54" s="1">
        <f>+J30+J39+J41+J49+J51</f>
        <v>-149523</v>
      </c>
      <c r="K54" s="28"/>
      <c r="L54" s="1">
        <f>+L30+L39+L41+L49+L51</f>
        <v>-1063112</v>
      </c>
      <c r="M54" s="176"/>
    </row>
    <row r="55" spans="1:13" s="24" customFormat="1" ht="4.5" customHeight="1">
      <c r="A55" s="28"/>
      <c r="B55" s="28"/>
      <c r="C55" s="28"/>
      <c r="D55" s="28"/>
      <c r="E55" s="28"/>
      <c r="F55" s="1"/>
      <c r="G55" s="28"/>
      <c r="H55" s="1"/>
      <c r="I55" s="30"/>
      <c r="J55" s="1"/>
      <c r="K55" s="28"/>
      <c r="L55" s="1"/>
      <c r="M55" s="176"/>
    </row>
    <row r="56" spans="1:13" s="24" customFormat="1" ht="12.75">
      <c r="A56" s="28"/>
      <c r="B56" s="28" t="s">
        <v>146</v>
      </c>
      <c r="D56" s="28"/>
      <c r="E56" s="28"/>
      <c r="F56" s="48">
        <v>9555</v>
      </c>
      <c r="G56" s="28"/>
      <c r="H56" s="49">
        <v>-18183</v>
      </c>
      <c r="I56" s="30"/>
      <c r="J56" s="48">
        <v>-9195</v>
      </c>
      <c r="K56" s="28"/>
      <c r="L56" s="49">
        <v>-31486</v>
      </c>
      <c r="M56" s="176"/>
    </row>
    <row r="57" spans="1:13" s="24" customFormat="1" ht="4.5" customHeight="1">
      <c r="A57" s="28"/>
      <c r="B57" s="28"/>
      <c r="C57" s="28"/>
      <c r="D57" s="28"/>
      <c r="E57" s="28"/>
      <c r="F57" s="14"/>
      <c r="G57" s="39"/>
      <c r="H57" s="14"/>
      <c r="I57" s="41"/>
      <c r="J57" s="14"/>
      <c r="K57" s="39"/>
      <c r="L57" s="14"/>
      <c r="M57" s="176"/>
    </row>
    <row r="58" spans="1:13" s="24" customFormat="1" ht="4.5" customHeight="1">
      <c r="A58" s="28"/>
      <c r="B58" s="28"/>
      <c r="C58" s="28"/>
      <c r="D58" s="28"/>
      <c r="E58" s="28"/>
      <c r="F58" s="1"/>
      <c r="G58" s="28"/>
      <c r="H58" s="1"/>
      <c r="I58" s="30"/>
      <c r="J58" s="1"/>
      <c r="K58" s="28"/>
      <c r="L58" s="1"/>
      <c r="M58" s="176"/>
    </row>
    <row r="59" spans="1:13" s="24" customFormat="1" ht="12.75">
      <c r="A59" s="28"/>
      <c r="B59" s="28" t="s">
        <v>5</v>
      </c>
      <c r="D59" s="28"/>
      <c r="E59" s="28"/>
      <c r="F59" s="1">
        <f>SUM(F54:F56)</f>
        <v>-46096</v>
      </c>
      <c r="G59" s="28"/>
      <c r="H59" s="1">
        <f>SUM(H54:H56)</f>
        <v>-1005578</v>
      </c>
      <c r="I59" s="30"/>
      <c r="J59" s="50">
        <f>SUM(J54:J56)</f>
        <v>-158718</v>
      </c>
      <c r="K59" s="28"/>
      <c r="L59" s="1">
        <f>SUM(L54:L56)</f>
        <v>-1094598</v>
      </c>
      <c r="M59" s="176"/>
    </row>
    <row r="60" spans="1:13" s="24" customFormat="1" ht="4.5" customHeight="1">
      <c r="A60" s="28"/>
      <c r="B60" s="28"/>
      <c r="C60" s="28"/>
      <c r="D60" s="28"/>
      <c r="E60" s="28"/>
      <c r="F60" s="1"/>
      <c r="G60" s="28"/>
      <c r="H60" s="1"/>
      <c r="I60" s="30"/>
      <c r="J60" s="1"/>
      <c r="K60" s="28"/>
      <c r="L60" s="1"/>
      <c r="M60" s="176"/>
    </row>
    <row r="61" spans="1:13" s="24" customFormat="1" ht="12.75">
      <c r="A61" s="28"/>
      <c r="B61" s="28" t="s">
        <v>241</v>
      </c>
      <c r="D61" s="28"/>
      <c r="E61" s="28"/>
      <c r="F61" s="18">
        <v>4115</v>
      </c>
      <c r="G61" s="28"/>
      <c r="H61" s="18">
        <v>101634</v>
      </c>
      <c r="I61" s="30"/>
      <c r="J61" s="18">
        <v>-8044</v>
      </c>
      <c r="K61" s="28"/>
      <c r="L61" s="18">
        <v>97973</v>
      </c>
      <c r="M61" s="176"/>
    </row>
    <row r="62" spans="1:13" s="24" customFormat="1" ht="4.5" customHeight="1">
      <c r="A62" s="28"/>
      <c r="B62" s="28"/>
      <c r="C62" s="28"/>
      <c r="D62" s="28"/>
      <c r="E62" s="28"/>
      <c r="F62" s="14"/>
      <c r="G62" s="28"/>
      <c r="H62" s="14"/>
      <c r="I62" s="30"/>
      <c r="J62" s="14"/>
      <c r="K62" s="28"/>
      <c r="L62" s="14"/>
      <c r="M62" s="176"/>
    </row>
    <row r="63" spans="1:13" s="24" customFormat="1" ht="4.5" customHeight="1">
      <c r="A63" s="28"/>
      <c r="B63" s="28"/>
      <c r="C63" s="28"/>
      <c r="D63" s="28"/>
      <c r="E63" s="28"/>
      <c r="F63" s="1"/>
      <c r="G63" s="28"/>
      <c r="H63" s="1"/>
      <c r="I63" s="30"/>
      <c r="J63" s="1"/>
      <c r="K63" s="28"/>
      <c r="L63" s="1"/>
      <c r="M63" s="176"/>
    </row>
    <row r="64" spans="1:14" s="24" customFormat="1" ht="12.75">
      <c r="A64" s="28"/>
      <c r="B64" s="28" t="s">
        <v>4</v>
      </c>
      <c r="C64" s="28"/>
      <c r="D64" s="28"/>
      <c r="E64" s="28"/>
      <c r="F64" s="18">
        <f>SUM(F59:F61)</f>
        <v>-41981</v>
      </c>
      <c r="G64" s="28"/>
      <c r="H64" s="18">
        <f>SUM(H59:H61)</f>
        <v>-903944</v>
      </c>
      <c r="I64" s="30"/>
      <c r="J64" s="18">
        <f>SUM(J59:J61)</f>
        <v>-166762</v>
      </c>
      <c r="K64" s="28"/>
      <c r="L64" s="18">
        <f>SUM(L59:L61)</f>
        <v>-996625</v>
      </c>
      <c r="M64" s="176"/>
      <c r="N64" s="42"/>
    </row>
    <row r="65" spans="1:13" s="24" customFormat="1" ht="4.5" customHeight="1" thickBot="1">
      <c r="A65" s="28"/>
      <c r="B65" s="28"/>
      <c r="C65" s="28"/>
      <c r="D65" s="28"/>
      <c r="E65" s="28"/>
      <c r="F65" s="20"/>
      <c r="G65" s="28"/>
      <c r="H65" s="51"/>
      <c r="I65" s="30"/>
      <c r="J65" s="20"/>
      <c r="K65" s="28"/>
      <c r="L65" s="51"/>
      <c r="M65" s="176"/>
    </row>
    <row r="66" spans="1:13" s="24" customFormat="1" ht="4.5" customHeight="1">
      <c r="A66" s="28"/>
      <c r="B66" s="28"/>
      <c r="C66" s="28"/>
      <c r="D66" s="28"/>
      <c r="E66" s="28"/>
      <c r="F66" s="1"/>
      <c r="G66" s="28"/>
      <c r="H66" s="30"/>
      <c r="I66" s="30"/>
      <c r="J66" s="1"/>
      <c r="K66" s="28"/>
      <c r="L66" s="30"/>
      <c r="M66" s="176"/>
    </row>
    <row r="67" spans="1:13" s="24" customFormat="1" ht="12.75" customHeight="1">
      <c r="A67" s="28"/>
      <c r="B67" s="28" t="s">
        <v>6</v>
      </c>
      <c r="D67" s="28"/>
      <c r="E67" s="28"/>
      <c r="F67" s="1"/>
      <c r="G67" s="28"/>
      <c r="H67" s="30"/>
      <c r="I67" s="30"/>
      <c r="J67" s="1"/>
      <c r="K67" s="28"/>
      <c r="L67" s="30"/>
      <c r="M67" s="176"/>
    </row>
    <row r="68" spans="1:13" s="24" customFormat="1" ht="7.5" customHeight="1">
      <c r="A68" s="28"/>
      <c r="B68" s="28"/>
      <c r="D68" s="28"/>
      <c r="E68" s="28"/>
      <c r="F68" s="1"/>
      <c r="G68" s="28"/>
      <c r="H68" s="30"/>
      <c r="I68" s="30"/>
      <c r="J68" s="1"/>
      <c r="K68" s="28"/>
      <c r="L68" s="30"/>
      <c r="M68" s="176"/>
    </row>
    <row r="69" spans="3:13" s="24" customFormat="1" ht="12.75" customHeight="1">
      <c r="C69" s="28" t="s">
        <v>243</v>
      </c>
      <c r="F69" s="52">
        <f>F64/1940532*100</f>
        <v>-2.163375816528663</v>
      </c>
      <c r="G69" s="28"/>
      <c r="H69" s="52">
        <f>H64/1940532*100</f>
        <v>-46.58227743732131</v>
      </c>
      <c r="I69" s="30"/>
      <c r="J69" s="52">
        <f>J64/1940532*100</f>
        <v>-8.593622779732568</v>
      </c>
      <c r="K69" s="28"/>
      <c r="L69" s="52">
        <f>L64/1940532*100</f>
        <v>-51.35833884728518</v>
      </c>
      <c r="M69" s="176"/>
    </row>
    <row r="70" spans="3:13" s="24" customFormat="1" ht="4.5" customHeight="1">
      <c r="C70" s="28"/>
      <c r="F70" s="1"/>
      <c r="G70" s="28"/>
      <c r="H70" s="30"/>
      <c r="I70" s="30"/>
      <c r="J70" s="1"/>
      <c r="K70" s="28"/>
      <c r="L70" s="30"/>
      <c r="M70" s="176"/>
    </row>
    <row r="71" spans="3:13" s="24" customFormat="1" ht="12.75" customHeight="1">
      <c r="C71" s="28" t="s">
        <v>242</v>
      </c>
      <c r="F71" s="53" t="s">
        <v>194</v>
      </c>
      <c r="G71" s="28"/>
      <c r="H71" s="53" t="s">
        <v>194</v>
      </c>
      <c r="I71" s="30"/>
      <c r="J71" s="53" t="s">
        <v>194</v>
      </c>
      <c r="K71" s="28"/>
      <c r="L71" s="53" t="s">
        <v>194</v>
      </c>
      <c r="M71" s="176"/>
    </row>
    <row r="72" spans="3:13" s="24" customFormat="1" ht="7.5" customHeight="1">
      <c r="C72" s="28"/>
      <c r="F72" s="55"/>
      <c r="H72" s="56"/>
      <c r="I72" s="56"/>
      <c r="J72" s="55"/>
      <c r="L72" s="56"/>
      <c r="M72" s="176"/>
    </row>
    <row r="73" spans="2:13" s="24" customFormat="1" ht="12.75" customHeight="1">
      <c r="B73" s="50" t="s">
        <v>35</v>
      </c>
      <c r="C73" s="28"/>
      <c r="F73" s="55"/>
      <c r="H73" s="56"/>
      <c r="I73" s="56"/>
      <c r="J73" s="55"/>
      <c r="L73" s="55"/>
      <c r="M73" s="176"/>
    </row>
    <row r="74" spans="2:13" s="57" customFormat="1" ht="39" customHeight="1">
      <c r="B74" s="58" t="s">
        <v>196</v>
      </c>
      <c r="C74" s="201" t="s">
        <v>72</v>
      </c>
      <c r="D74" s="201"/>
      <c r="E74" s="201"/>
      <c r="F74" s="201"/>
      <c r="G74" s="201"/>
      <c r="H74" s="201"/>
      <c r="I74" s="201"/>
      <c r="J74" s="201"/>
      <c r="K74" s="201"/>
      <c r="L74" s="201"/>
      <c r="M74" s="177"/>
    </row>
    <row r="75" spans="2:13" s="24" customFormat="1" ht="9" customHeight="1">
      <c r="B75" s="50"/>
      <c r="C75" s="28"/>
      <c r="F75" s="55"/>
      <c r="H75" s="56"/>
      <c r="I75" s="56"/>
      <c r="J75" s="55"/>
      <c r="L75" s="55"/>
      <c r="M75" s="176"/>
    </row>
    <row r="76" spans="2:13" s="57" customFormat="1" ht="26.25" customHeight="1">
      <c r="B76" s="59" t="s">
        <v>31</v>
      </c>
      <c r="C76" s="202" t="s">
        <v>73</v>
      </c>
      <c r="D76" s="203"/>
      <c r="E76" s="203"/>
      <c r="F76" s="203"/>
      <c r="G76" s="203"/>
      <c r="H76" s="203"/>
      <c r="I76" s="203"/>
      <c r="J76" s="203"/>
      <c r="K76" s="203"/>
      <c r="L76" s="203"/>
      <c r="M76" s="177"/>
    </row>
    <row r="77" spans="2:13" s="24" customFormat="1" ht="9" customHeight="1">
      <c r="B77" s="50"/>
      <c r="C77" s="28"/>
      <c r="F77" s="55"/>
      <c r="H77" s="56"/>
      <c r="I77" s="56"/>
      <c r="J77" s="55"/>
      <c r="L77" s="55"/>
      <c r="M77" s="176"/>
    </row>
    <row r="78" spans="2:13" s="57" customFormat="1" ht="30.75" customHeight="1">
      <c r="B78" s="59"/>
      <c r="C78" s="202" t="s">
        <v>74</v>
      </c>
      <c r="D78" s="203"/>
      <c r="E78" s="203"/>
      <c r="F78" s="203"/>
      <c r="G78" s="203"/>
      <c r="H78" s="203"/>
      <c r="I78" s="203"/>
      <c r="J78" s="203"/>
      <c r="K78" s="203"/>
      <c r="L78" s="203"/>
      <c r="M78" s="177"/>
    </row>
    <row r="79" spans="2:13" s="24" customFormat="1" ht="9" customHeight="1">
      <c r="B79" s="50"/>
      <c r="C79" s="28"/>
      <c r="F79" s="55"/>
      <c r="H79" s="56"/>
      <c r="I79" s="56"/>
      <c r="J79" s="55"/>
      <c r="L79" s="55"/>
      <c r="M79" s="176"/>
    </row>
    <row r="80" spans="2:13" s="24" customFormat="1" ht="12.75" customHeight="1">
      <c r="B80" s="50" t="s">
        <v>276</v>
      </c>
      <c r="C80" s="28"/>
      <c r="F80" s="55"/>
      <c r="H80" s="56"/>
      <c r="I80" s="56"/>
      <c r="J80" s="55"/>
      <c r="L80" s="55"/>
      <c r="M80" s="176"/>
    </row>
    <row r="81" spans="2:13" s="24" customFormat="1" ht="9" customHeight="1">
      <c r="B81" s="50"/>
      <c r="C81" s="28"/>
      <c r="F81" s="55"/>
      <c r="H81" s="56"/>
      <c r="I81" s="56"/>
      <c r="J81" s="55"/>
      <c r="L81" s="55"/>
      <c r="M81" s="176"/>
    </row>
    <row r="82" spans="2:13" s="24" customFormat="1" ht="24.75" customHeight="1">
      <c r="B82" s="196" t="s">
        <v>100</v>
      </c>
      <c r="C82" s="196"/>
      <c r="D82" s="196"/>
      <c r="E82" s="196"/>
      <c r="F82" s="196"/>
      <c r="G82" s="196"/>
      <c r="H82" s="196"/>
      <c r="I82" s="196"/>
      <c r="J82" s="196"/>
      <c r="K82" s="196"/>
      <c r="L82" s="196"/>
      <c r="M82" s="176"/>
    </row>
    <row r="83" spans="6:13" s="24" customFormat="1" ht="11.25">
      <c r="F83" s="55"/>
      <c r="H83" s="56"/>
      <c r="I83" s="56"/>
      <c r="J83" s="55"/>
      <c r="M83" s="176"/>
    </row>
    <row r="84" spans="6:13" s="24" customFormat="1" ht="11.25">
      <c r="F84" s="55"/>
      <c r="H84" s="56"/>
      <c r="I84" s="56"/>
      <c r="J84" s="55"/>
      <c r="M84" s="176"/>
    </row>
    <row r="85" spans="6:13" s="24" customFormat="1" ht="11.25">
      <c r="F85" s="55"/>
      <c r="H85" s="56"/>
      <c r="I85" s="56"/>
      <c r="J85" s="55"/>
      <c r="M85" s="176"/>
    </row>
    <row r="86" spans="6:13" s="24" customFormat="1" ht="11.25">
      <c r="F86" s="55"/>
      <c r="H86" s="56"/>
      <c r="I86" s="56"/>
      <c r="J86" s="55"/>
      <c r="M86" s="176"/>
    </row>
    <row r="87" spans="8:13" s="24" customFormat="1" ht="11.25">
      <c r="H87" s="56"/>
      <c r="I87" s="56"/>
      <c r="M87" s="176"/>
    </row>
    <row r="88" spans="8:13" s="24" customFormat="1" ht="11.25">
      <c r="H88" s="56"/>
      <c r="I88" s="56"/>
      <c r="M88" s="176"/>
    </row>
    <row r="89" spans="8:13" s="24" customFormat="1" ht="11.25">
      <c r="H89" s="56"/>
      <c r="I89" s="56"/>
      <c r="M89" s="176"/>
    </row>
    <row r="90" spans="8:13" s="24" customFormat="1" ht="11.25">
      <c r="H90" s="56"/>
      <c r="I90" s="56"/>
      <c r="M90" s="176"/>
    </row>
    <row r="91" spans="8:13" s="24" customFormat="1" ht="11.25">
      <c r="H91" s="56"/>
      <c r="I91" s="56"/>
      <c r="M91" s="176"/>
    </row>
    <row r="92" spans="8:13" s="24" customFormat="1" ht="11.25">
      <c r="H92" s="56"/>
      <c r="I92" s="56"/>
      <c r="M92" s="176"/>
    </row>
    <row r="93" spans="8:13" s="24" customFormat="1" ht="11.25">
      <c r="H93" s="56"/>
      <c r="I93" s="56"/>
      <c r="M93" s="176"/>
    </row>
    <row r="94" spans="8:13" s="24" customFormat="1" ht="11.25">
      <c r="H94" s="56"/>
      <c r="I94" s="56"/>
      <c r="M94" s="176"/>
    </row>
    <row r="95" spans="8:13" s="24" customFormat="1" ht="11.25">
      <c r="H95" s="56"/>
      <c r="I95" s="56"/>
      <c r="M95" s="176"/>
    </row>
    <row r="96" spans="8:13" s="24" customFormat="1" ht="11.25">
      <c r="H96" s="56"/>
      <c r="I96" s="56"/>
      <c r="M96" s="176"/>
    </row>
    <row r="97" spans="8:13" s="24" customFormat="1" ht="11.25">
      <c r="H97" s="56"/>
      <c r="I97" s="56"/>
      <c r="M97" s="176"/>
    </row>
    <row r="98" spans="8:13" s="24" customFormat="1" ht="11.25">
      <c r="H98" s="56"/>
      <c r="I98" s="56"/>
      <c r="M98" s="176"/>
    </row>
    <row r="99" spans="8:13" s="24" customFormat="1" ht="11.25">
      <c r="H99" s="56"/>
      <c r="I99" s="56"/>
      <c r="M99" s="176"/>
    </row>
    <row r="100" spans="8:13" s="24" customFormat="1" ht="11.25">
      <c r="H100" s="56"/>
      <c r="I100" s="56"/>
      <c r="M100" s="176"/>
    </row>
    <row r="101" spans="8:13" s="24" customFormat="1" ht="11.25">
      <c r="H101" s="56"/>
      <c r="I101" s="56"/>
      <c r="M101" s="176"/>
    </row>
    <row r="102" spans="8:13" s="24" customFormat="1" ht="11.25">
      <c r="H102" s="56"/>
      <c r="I102" s="56"/>
      <c r="M102" s="176"/>
    </row>
    <row r="103" spans="8:13" s="24" customFormat="1" ht="11.25">
      <c r="H103" s="56"/>
      <c r="I103" s="56"/>
      <c r="M103" s="176"/>
    </row>
    <row r="104" spans="8:13" s="24" customFormat="1" ht="11.25">
      <c r="H104" s="56"/>
      <c r="I104" s="56"/>
      <c r="M104" s="176"/>
    </row>
    <row r="105" spans="8:13" s="24" customFormat="1" ht="11.25">
      <c r="H105" s="56"/>
      <c r="I105" s="56"/>
      <c r="M105" s="176"/>
    </row>
    <row r="106" spans="8:13" s="24" customFormat="1" ht="11.25">
      <c r="H106" s="56"/>
      <c r="I106" s="56"/>
      <c r="M106" s="176"/>
    </row>
    <row r="107" spans="8:13" s="24" customFormat="1" ht="11.25">
      <c r="H107" s="56"/>
      <c r="I107" s="56"/>
      <c r="M107" s="176"/>
    </row>
    <row r="108" spans="8:13" s="24" customFormat="1" ht="11.25">
      <c r="H108" s="56"/>
      <c r="I108" s="56"/>
      <c r="M108" s="176"/>
    </row>
    <row r="109" spans="8:13" s="24" customFormat="1" ht="11.25">
      <c r="H109" s="56"/>
      <c r="I109" s="56"/>
      <c r="M109" s="176"/>
    </row>
    <row r="110" spans="8:13" s="24" customFormat="1" ht="11.25">
      <c r="H110" s="56"/>
      <c r="I110" s="56"/>
      <c r="M110" s="176"/>
    </row>
    <row r="111" spans="8:13" s="24" customFormat="1" ht="11.25">
      <c r="H111" s="56"/>
      <c r="I111" s="56"/>
      <c r="M111" s="176"/>
    </row>
    <row r="112" spans="8:13" s="24" customFormat="1" ht="11.25">
      <c r="H112" s="56"/>
      <c r="I112" s="56"/>
      <c r="M112" s="176"/>
    </row>
    <row r="113" spans="8:13" s="24" customFormat="1" ht="11.25">
      <c r="H113" s="56"/>
      <c r="I113" s="56"/>
      <c r="M113" s="176"/>
    </row>
    <row r="114" spans="8:13" s="24" customFormat="1" ht="11.25">
      <c r="H114" s="56"/>
      <c r="I114" s="56"/>
      <c r="M114" s="176"/>
    </row>
    <row r="115" spans="8:13" s="24" customFormat="1" ht="11.25">
      <c r="H115" s="56"/>
      <c r="I115" s="56"/>
      <c r="M115" s="176"/>
    </row>
    <row r="116" spans="8:13" s="24" customFormat="1" ht="11.25">
      <c r="H116" s="56"/>
      <c r="I116" s="56"/>
      <c r="M116" s="176"/>
    </row>
    <row r="117" spans="8:13" s="24" customFormat="1" ht="11.25">
      <c r="H117" s="56"/>
      <c r="I117" s="56"/>
      <c r="M117" s="176"/>
    </row>
    <row r="118" spans="8:13" s="24" customFormat="1" ht="11.25">
      <c r="H118" s="56"/>
      <c r="I118" s="56"/>
      <c r="M118" s="176"/>
    </row>
    <row r="119" spans="8:13" s="24" customFormat="1" ht="11.25">
      <c r="H119" s="56"/>
      <c r="I119" s="56"/>
      <c r="M119" s="176"/>
    </row>
    <row r="120" spans="8:13" s="24" customFormat="1" ht="11.25">
      <c r="H120" s="56"/>
      <c r="I120" s="56"/>
      <c r="M120" s="176"/>
    </row>
    <row r="121" spans="8:13" s="24" customFormat="1" ht="11.25">
      <c r="H121" s="56"/>
      <c r="I121" s="56"/>
      <c r="M121" s="176"/>
    </row>
    <row r="122" spans="8:13" s="24" customFormat="1" ht="11.25">
      <c r="H122" s="56"/>
      <c r="I122" s="56"/>
      <c r="M122" s="176"/>
    </row>
    <row r="123" spans="8:13" s="24" customFormat="1" ht="11.25">
      <c r="H123" s="56"/>
      <c r="I123" s="56"/>
      <c r="M123" s="176"/>
    </row>
    <row r="124" spans="8:13" s="24" customFormat="1" ht="11.25">
      <c r="H124" s="56"/>
      <c r="I124" s="56"/>
      <c r="M124" s="176"/>
    </row>
    <row r="125" spans="8:13" s="24" customFormat="1" ht="11.25">
      <c r="H125" s="56"/>
      <c r="I125" s="56"/>
      <c r="M125" s="176"/>
    </row>
    <row r="126" spans="8:13" s="24" customFormat="1" ht="11.25">
      <c r="H126" s="56"/>
      <c r="I126" s="56"/>
      <c r="M126" s="176"/>
    </row>
    <row r="127" spans="8:13" s="24" customFormat="1" ht="11.25">
      <c r="H127" s="56"/>
      <c r="I127" s="56"/>
      <c r="M127" s="176"/>
    </row>
    <row r="128" spans="8:13" s="24" customFormat="1" ht="11.25">
      <c r="H128" s="56"/>
      <c r="I128" s="56"/>
      <c r="M128" s="176"/>
    </row>
    <row r="129" spans="8:13" s="24" customFormat="1" ht="11.25">
      <c r="H129" s="56"/>
      <c r="I129" s="56"/>
      <c r="M129" s="176"/>
    </row>
    <row r="130" spans="8:13" s="24" customFormat="1" ht="11.25">
      <c r="H130" s="56"/>
      <c r="I130" s="56"/>
      <c r="M130" s="176"/>
    </row>
    <row r="131" spans="8:13" s="24" customFormat="1" ht="11.25">
      <c r="H131" s="56"/>
      <c r="I131" s="56"/>
      <c r="M131" s="176"/>
    </row>
    <row r="132" spans="8:13" s="24" customFormat="1" ht="11.25">
      <c r="H132" s="56"/>
      <c r="I132" s="56"/>
      <c r="M132" s="176"/>
    </row>
    <row r="133" spans="8:13" s="24" customFormat="1" ht="11.25">
      <c r="H133" s="56"/>
      <c r="I133" s="56"/>
      <c r="M133" s="176"/>
    </row>
    <row r="134" spans="8:13" s="24" customFormat="1" ht="11.25">
      <c r="H134" s="56"/>
      <c r="I134" s="56"/>
      <c r="M134" s="176"/>
    </row>
    <row r="135" spans="8:13" s="24" customFormat="1" ht="11.25">
      <c r="H135" s="56"/>
      <c r="I135" s="56"/>
      <c r="M135" s="176"/>
    </row>
    <row r="136" spans="8:13" s="24" customFormat="1" ht="11.25">
      <c r="H136" s="56"/>
      <c r="I136" s="56"/>
      <c r="M136" s="176"/>
    </row>
    <row r="137" spans="8:13" s="24" customFormat="1" ht="11.25">
      <c r="H137" s="56"/>
      <c r="I137" s="56"/>
      <c r="M137" s="176"/>
    </row>
    <row r="138" spans="8:13" s="24" customFormat="1" ht="11.25">
      <c r="H138" s="56"/>
      <c r="I138" s="56"/>
      <c r="M138" s="176"/>
    </row>
    <row r="139" spans="8:13" s="24" customFormat="1" ht="11.25">
      <c r="H139" s="56"/>
      <c r="I139" s="56"/>
      <c r="M139" s="176"/>
    </row>
    <row r="140" spans="8:13" s="24" customFormat="1" ht="11.25">
      <c r="H140" s="56"/>
      <c r="I140" s="56"/>
      <c r="M140" s="176"/>
    </row>
    <row r="141" spans="8:13" s="24" customFormat="1" ht="11.25">
      <c r="H141" s="56"/>
      <c r="I141" s="56"/>
      <c r="M141" s="176"/>
    </row>
    <row r="142" spans="8:13" s="24" customFormat="1" ht="11.25">
      <c r="H142" s="56"/>
      <c r="I142" s="56"/>
      <c r="M142" s="176"/>
    </row>
    <row r="143" spans="8:13" s="24" customFormat="1" ht="11.25">
      <c r="H143" s="56"/>
      <c r="I143" s="56"/>
      <c r="M143" s="176"/>
    </row>
    <row r="144" spans="8:13" s="24" customFormat="1" ht="11.25">
      <c r="H144" s="56"/>
      <c r="I144" s="56"/>
      <c r="M144" s="176"/>
    </row>
    <row r="145" spans="8:13" s="24" customFormat="1" ht="11.25">
      <c r="H145" s="56"/>
      <c r="I145" s="56"/>
      <c r="M145" s="176"/>
    </row>
    <row r="146" spans="8:13" s="24" customFormat="1" ht="11.25">
      <c r="H146" s="56"/>
      <c r="I146" s="56"/>
      <c r="M146" s="176"/>
    </row>
    <row r="147" spans="8:13" s="24" customFormat="1" ht="11.25">
      <c r="H147" s="56"/>
      <c r="I147" s="56"/>
      <c r="M147" s="176"/>
    </row>
    <row r="148" spans="8:13" s="24" customFormat="1" ht="11.25">
      <c r="H148" s="56"/>
      <c r="I148" s="56"/>
      <c r="M148" s="176"/>
    </row>
    <row r="149" spans="8:13" s="24" customFormat="1" ht="11.25">
      <c r="H149" s="56"/>
      <c r="I149" s="56"/>
      <c r="M149" s="176"/>
    </row>
    <row r="150" spans="8:13" s="24" customFormat="1" ht="11.25">
      <c r="H150" s="56"/>
      <c r="I150" s="56"/>
      <c r="M150" s="176"/>
    </row>
    <row r="151" spans="8:13" s="24" customFormat="1" ht="11.25">
      <c r="H151" s="56"/>
      <c r="I151" s="56"/>
      <c r="M151" s="176"/>
    </row>
    <row r="152" spans="8:13" s="24" customFormat="1" ht="11.25">
      <c r="H152" s="56"/>
      <c r="I152" s="56"/>
      <c r="M152" s="176"/>
    </row>
    <row r="153" spans="8:13" s="24" customFormat="1" ht="11.25">
      <c r="H153" s="56"/>
      <c r="I153" s="56"/>
      <c r="M153" s="176"/>
    </row>
    <row r="154" spans="8:13" s="24" customFormat="1" ht="11.25">
      <c r="H154" s="56"/>
      <c r="I154" s="56"/>
      <c r="M154" s="176"/>
    </row>
    <row r="155" spans="8:13" s="24" customFormat="1" ht="11.25">
      <c r="H155" s="56"/>
      <c r="I155" s="56"/>
      <c r="M155" s="176"/>
    </row>
    <row r="156" spans="8:13" s="24" customFormat="1" ht="11.25">
      <c r="H156" s="56"/>
      <c r="I156" s="56"/>
      <c r="M156" s="176"/>
    </row>
    <row r="157" spans="8:13" s="24" customFormat="1" ht="11.25">
      <c r="H157" s="56"/>
      <c r="I157" s="56"/>
      <c r="M157" s="176"/>
    </row>
    <row r="158" spans="8:13" s="24" customFormat="1" ht="11.25">
      <c r="H158" s="56"/>
      <c r="I158" s="56"/>
      <c r="M158" s="176"/>
    </row>
    <row r="159" spans="8:13" s="24" customFormat="1" ht="11.25">
      <c r="H159" s="56"/>
      <c r="I159" s="56"/>
      <c r="M159" s="176"/>
    </row>
    <row r="160" spans="8:13" s="24" customFormat="1" ht="11.25">
      <c r="H160" s="56"/>
      <c r="I160" s="56"/>
      <c r="M160" s="176"/>
    </row>
    <row r="161" spans="8:13" s="24" customFormat="1" ht="11.25">
      <c r="H161" s="56"/>
      <c r="I161" s="56"/>
      <c r="M161" s="176"/>
    </row>
  </sheetData>
  <mergeCells count="15">
    <mergeCell ref="C78:L78"/>
    <mergeCell ref="A4:M4"/>
    <mergeCell ref="A5:M5"/>
    <mergeCell ref="A6:M6"/>
    <mergeCell ref="A7:M7"/>
    <mergeCell ref="B82:L82"/>
    <mergeCell ref="A8:M8"/>
    <mergeCell ref="B12:L12"/>
    <mergeCell ref="B13:L13"/>
    <mergeCell ref="A9:M9"/>
    <mergeCell ref="J16:L16"/>
    <mergeCell ref="C74:L74"/>
    <mergeCell ref="C76:L76"/>
    <mergeCell ref="F16:H16"/>
    <mergeCell ref="A10:M10"/>
  </mergeCells>
  <printOptions horizontalCentered="1"/>
  <pageMargins left="0.6" right="0.6" top="0.6" bottom="0.6" header="0.2" footer="0.2"/>
  <pageSetup fitToHeight="1" fitToWidth="1" horizontalDpi="300" verticalDpi="300" orientation="portrait" paperSize="9" scale="81" r:id="rId4"/>
  <drawing r:id="rId3"/>
  <legacyDrawing r:id="rId2"/>
  <oleObjects>
    <oleObject progId="Paint.Picture" shapeId="3172664" r:id="rId1"/>
  </oleObjects>
</worksheet>
</file>

<file path=xl/worksheets/sheet2.xml><?xml version="1.0" encoding="utf-8"?>
<worksheet xmlns="http://schemas.openxmlformats.org/spreadsheetml/2006/main" xmlns:r="http://schemas.openxmlformats.org/officeDocument/2006/relationships">
  <sheetPr>
    <pageSetUpPr fitToPage="1"/>
  </sheetPr>
  <dimension ref="B1:M549"/>
  <sheetViews>
    <sheetView showGridLines="0" workbookViewId="0" topLeftCell="A1">
      <selection activeCell="A1" sqref="A1"/>
    </sheetView>
  </sheetViews>
  <sheetFormatPr defaultColWidth="9.140625" defaultRowHeight="12.75"/>
  <cols>
    <col min="1" max="1" width="2.7109375" style="28" customWidth="1"/>
    <col min="2" max="2" width="40.28125" style="28" customWidth="1"/>
    <col min="3" max="3" width="3.7109375" style="28" customWidth="1"/>
    <col min="4" max="4" width="13.7109375" style="28" customWidth="1"/>
    <col min="5" max="5" width="2.28125" style="28" customWidth="1"/>
    <col min="6" max="6" width="13.7109375" style="28" customWidth="1"/>
    <col min="7" max="7" width="4.7109375" style="1" customWidth="1"/>
    <col min="8" max="8" width="12.140625" style="28" customWidth="1"/>
    <col min="9" max="16384" width="9.140625" style="28" customWidth="1"/>
  </cols>
  <sheetData>
    <row r="1" spans="2:7" ht="11.25" customHeight="1">
      <c r="B1" s="61"/>
      <c r="C1" s="61"/>
      <c r="D1" s="61"/>
      <c r="E1" s="61"/>
      <c r="F1" s="61"/>
      <c r="G1" s="61"/>
    </row>
    <row r="2" spans="2:7" ht="11.25" customHeight="1">
      <c r="B2" s="61"/>
      <c r="C2" s="61"/>
      <c r="D2" s="61"/>
      <c r="E2" s="61"/>
      <c r="F2" s="61"/>
      <c r="G2" s="61"/>
    </row>
    <row r="3" spans="2:7" ht="11.25" customHeight="1">
      <c r="B3" s="61"/>
      <c r="C3" s="61"/>
      <c r="D3" s="61"/>
      <c r="E3" s="61"/>
      <c r="F3" s="61"/>
      <c r="G3" s="61"/>
    </row>
    <row r="4" spans="2:7" ht="11.25" customHeight="1">
      <c r="B4" s="61"/>
      <c r="C4" s="61"/>
      <c r="D4" s="61"/>
      <c r="E4" s="61"/>
      <c r="F4" s="61"/>
      <c r="G4" s="61"/>
    </row>
    <row r="5" spans="2:7" ht="7.5" customHeight="1">
      <c r="B5" s="61"/>
      <c r="C5" s="61"/>
      <c r="D5" s="61"/>
      <c r="E5" s="61"/>
      <c r="F5" s="61"/>
      <c r="G5" s="61"/>
    </row>
    <row r="6" spans="2:8" ht="15.75">
      <c r="B6" s="209" t="s">
        <v>244</v>
      </c>
      <c r="C6" s="209"/>
      <c r="D6" s="209"/>
      <c r="E6" s="209"/>
      <c r="F6" s="209"/>
      <c r="G6" s="209"/>
      <c r="H6" s="29"/>
    </row>
    <row r="7" spans="2:8" s="22" customFormat="1" ht="12.75">
      <c r="B7" s="210">
        <v>37986</v>
      </c>
      <c r="C7" s="210"/>
      <c r="D7" s="210"/>
      <c r="E7" s="210"/>
      <c r="F7" s="210"/>
      <c r="G7" s="210"/>
      <c r="H7" s="62"/>
    </row>
    <row r="8" ht="12.75">
      <c r="F8" s="1"/>
    </row>
    <row r="9" spans="4:7" ht="12.75">
      <c r="D9" s="38">
        <f>+B7</f>
        <v>37986</v>
      </c>
      <c r="F9" s="38">
        <v>37621</v>
      </c>
      <c r="G9" s="38"/>
    </row>
    <row r="10" spans="4:7" ht="3.75" customHeight="1">
      <c r="D10" s="38"/>
      <c r="G10" s="28"/>
    </row>
    <row r="11" spans="4:7" ht="12.75">
      <c r="D11" s="38"/>
      <c r="F11" s="8" t="s">
        <v>71</v>
      </c>
      <c r="G11" s="8"/>
    </row>
    <row r="12" spans="4:7" ht="3.75" customHeight="1">
      <c r="D12" s="63"/>
      <c r="F12" s="63"/>
      <c r="G12" s="63"/>
    </row>
    <row r="13" spans="4:7" ht="12.75">
      <c r="D13" s="8" t="s">
        <v>145</v>
      </c>
      <c r="F13" s="8" t="s">
        <v>145</v>
      </c>
      <c r="G13" s="8"/>
    </row>
    <row r="14" spans="4:7" ht="3.75" customHeight="1">
      <c r="D14" s="63"/>
      <c r="F14" s="8"/>
      <c r="G14" s="8"/>
    </row>
    <row r="15" ht="3.75" customHeight="1">
      <c r="F15" s="1"/>
    </row>
    <row r="16" spans="2:9" ht="12.75">
      <c r="B16" s="28" t="s">
        <v>125</v>
      </c>
      <c r="D16" s="1">
        <v>2982262</v>
      </c>
      <c r="F16" s="1">
        <v>2897154</v>
      </c>
      <c r="H16" s="64"/>
      <c r="I16" s="64"/>
    </row>
    <row r="17" spans="4:6" ht="3.75" customHeight="1">
      <c r="D17" s="1"/>
      <c r="F17" s="1"/>
    </row>
    <row r="18" spans="2:9" ht="12.75">
      <c r="B18" s="28" t="s">
        <v>126</v>
      </c>
      <c r="D18" s="1">
        <v>141000</v>
      </c>
      <c r="F18" s="1">
        <v>141000</v>
      </c>
      <c r="I18" s="64"/>
    </row>
    <row r="19" spans="4:6" ht="3.75" customHeight="1">
      <c r="D19" s="1"/>
      <c r="F19" s="1"/>
    </row>
    <row r="20" spans="2:9" ht="12.75">
      <c r="B20" s="28" t="s">
        <v>247</v>
      </c>
      <c r="D20" s="1">
        <v>708195</v>
      </c>
      <c r="F20" s="1">
        <v>625921</v>
      </c>
      <c r="I20" s="64"/>
    </row>
    <row r="21" spans="4:6" ht="3.75" customHeight="1">
      <c r="D21" s="1"/>
      <c r="F21" s="1"/>
    </row>
    <row r="22" spans="2:8" ht="12.75">
      <c r="B22" s="28" t="s">
        <v>193</v>
      </c>
      <c r="D22" s="1">
        <v>18376</v>
      </c>
      <c r="F22" s="1">
        <v>9402</v>
      </c>
      <c r="H22" s="64"/>
    </row>
    <row r="23" spans="4:6" ht="3.75" customHeight="1">
      <c r="D23" s="1"/>
      <c r="F23" s="1"/>
    </row>
    <row r="24" spans="2:8" ht="12.75">
      <c r="B24" s="28" t="s">
        <v>231</v>
      </c>
      <c r="D24" s="1">
        <v>460353</v>
      </c>
      <c r="F24" s="1">
        <v>629787</v>
      </c>
      <c r="H24" s="64"/>
    </row>
    <row r="25" spans="4:6" ht="3.75" customHeight="1">
      <c r="D25" s="1"/>
      <c r="F25" s="1"/>
    </row>
    <row r="26" spans="2:6" ht="12.75">
      <c r="B26" s="28" t="s">
        <v>127</v>
      </c>
      <c r="D26" s="1">
        <v>55116</v>
      </c>
      <c r="F26" s="1">
        <v>64879</v>
      </c>
    </row>
    <row r="27" spans="4:6" ht="3.75" customHeight="1">
      <c r="D27" s="1"/>
      <c r="F27" s="1"/>
    </row>
    <row r="28" spans="2:8" ht="12.75">
      <c r="B28" s="28" t="s">
        <v>245</v>
      </c>
      <c r="D28" s="1">
        <v>144037</v>
      </c>
      <c r="F28" s="1">
        <v>144037</v>
      </c>
      <c r="H28" s="64"/>
    </row>
    <row r="29" spans="4:6" ht="3.75" customHeight="1">
      <c r="D29" s="1"/>
      <c r="F29" s="1"/>
    </row>
    <row r="30" spans="2:6" ht="12.75">
      <c r="B30" s="28" t="s">
        <v>128</v>
      </c>
      <c r="D30" s="1">
        <v>461922</v>
      </c>
      <c r="F30" s="1">
        <v>474219</v>
      </c>
    </row>
    <row r="31" spans="4:6" ht="3.75" customHeight="1">
      <c r="D31" s="1"/>
      <c r="F31" s="1"/>
    </row>
    <row r="32" spans="2:6" ht="12.75">
      <c r="B32" s="28" t="s">
        <v>40</v>
      </c>
      <c r="D32" s="1">
        <v>15456</v>
      </c>
      <c r="F32" s="1">
        <v>14111</v>
      </c>
    </row>
    <row r="33" spans="4:6" ht="3.75" customHeight="1">
      <c r="D33" s="1"/>
      <c r="F33" s="1"/>
    </row>
    <row r="34" spans="2:10" ht="12.75">
      <c r="B34" s="28" t="s">
        <v>129</v>
      </c>
      <c r="D34" s="1"/>
      <c r="F34" s="1"/>
      <c r="G34" s="18"/>
      <c r="J34" s="64"/>
    </row>
    <row r="35" spans="4:7" ht="3.75" customHeight="1">
      <c r="D35" s="65"/>
      <c r="F35" s="65"/>
      <c r="G35" s="17"/>
    </row>
    <row r="36" spans="2:9" ht="12.75">
      <c r="B36" s="28" t="s">
        <v>130</v>
      </c>
      <c r="D36" s="66">
        <v>109793</v>
      </c>
      <c r="F36" s="66">
        <v>127639</v>
      </c>
      <c r="G36" s="17"/>
      <c r="I36" s="64"/>
    </row>
    <row r="37" spans="2:7" ht="12.75">
      <c r="B37" s="28" t="s">
        <v>131</v>
      </c>
      <c r="D37" s="66">
        <v>68633</v>
      </c>
      <c r="F37" s="66">
        <v>54611</v>
      </c>
      <c r="G37" s="17"/>
    </row>
    <row r="38" spans="2:7" ht="12.75">
      <c r="B38" s="28" t="s">
        <v>227</v>
      </c>
      <c r="D38" s="66">
        <v>650344</v>
      </c>
      <c r="F38" s="66">
        <v>724843</v>
      </c>
      <c r="G38" s="17"/>
    </row>
    <row r="39" spans="2:7" ht="12.75">
      <c r="B39" s="28" t="s">
        <v>295</v>
      </c>
      <c r="D39" s="66">
        <v>190714</v>
      </c>
      <c r="F39" s="66">
        <v>31877</v>
      </c>
      <c r="G39" s="17"/>
    </row>
    <row r="40" spans="2:7" ht="12.75">
      <c r="B40" s="28" t="s">
        <v>228</v>
      </c>
      <c r="D40" s="66">
        <v>28040</v>
      </c>
      <c r="F40" s="66">
        <v>29584</v>
      </c>
      <c r="G40" s="17"/>
    </row>
    <row r="41" spans="2:7" ht="12.75">
      <c r="B41" s="28" t="s">
        <v>132</v>
      </c>
      <c r="D41" s="66">
        <v>34167</v>
      </c>
      <c r="F41" s="66">
        <v>23157</v>
      </c>
      <c r="G41" s="17"/>
    </row>
    <row r="42" spans="2:7" ht="12.75">
      <c r="B42" s="28" t="s">
        <v>133</v>
      </c>
      <c r="D42" s="66">
        <v>23704</v>
      </c>
      <c r="F42" s="66">
        <v>34666</v>
      </c>
      <c r="G42" s="17"/>
    </row>
    <row r="43" spans="2:7" ht="12.75">
      <c r="B43" s="28" t="s">
        <v>134</v>
      </c>
      <c r="D43" s="66">
        <v>910578</v>
      </c>
      <c r="F43" s="66">
        <v>866660</v>
      </c>
      <c r="G43" s="17"/>
    </row>
    <row r="44" spans="4:7" ht="3.75" customHeight="1">
      <c r="D44" s="67"/>
      <c r="F44" s="67"/>
      <c r="G44" s="17"/>
    </row>
    <row r="45" spans="4:7" ht="3.75" customHeight="1">
      <c r="D45" s="66"/>
      <c r="F45" s="66"/>
      <c r="G45" s="17"/>
    </row>
    <row r="46" spans="2:8" ht="12.75">
      <c r="B46" s="64"/>
      <c r="D46" s="67">
        <f>SUM(D36:D44)</f>
        <v>2015973</v>
      </c>
      <c r="F46" s="67">
        <f>SUM(F36:F43)</f>
        <v>1893037</v>
      </c>
      <c r="G46" s="17"/>
      <c r="H46" s="64"/>
    </row>
    <row r="47" spans="2:8" ht="12.75">
      <c r="B47" s="28" t="s">
        <v>135</v>
      </c>
      <c r="D47" s="65"/>
      <c r="F47" s="65"/>
      <c r="G47" s="17"/>
      <c r="H47" s="64"/>
    </row>
    <row r="48" spans="4:7" ht="3.75" customHeight="1">
      <c r="D48" s="66"/>
      <c r="F48" s="66"/>
      <c r="G48" s="17"/>
    </row>
    <row r="49" spans="2:9" ht="12.75">
      <c r="B49" s="28" t="s">
        <v>229</v>
      </c>
      <c r="D49" s="66">
        <v>419788</v>
      </c>
      <c r="F49" s="66">
        <v>304384</v>
      </c>
      <c r="G49" s="17"/>
      <c r="I49" s="64"/>
    </row>
    <row r="50" spans="2:9" ht="12.75">
      <c r="B50" s="28" t="s">
        <v>101</v>
      </c>
      <c r="D50" s="66">
        <v>46778</v>
      </c>
      <c r="F50" s="66">
        <v>44858</v>
      </c>
      <c r="G50" s="17"/>
      <c r="I50" s="64"/>
    </row>
    <row r="51" spans="2:9" ht="12.75">
      <c r="B51" s="28" t="s">
        <v>43</v>
      </c>
      <c r="D51" s="66">
        <v>1000</v>
      </c>
      <c r="F51" s="66">
        <v>0</v>
      </c>
      <c r="G51" s="17"/>
      <c r="I51" s="64"/>
    </row>
    <row r="52" spans="2:7" ht="12.75">
      <c r="B52" s="28" t="s">
        <v>136</v>
      </c>
      <c r="D52" s="66">
        <v>1261099</v>
      </c>
      <c r="F52" s="66">
        <v>1300967</v>
      </c>
      <c r="G52" s="17"/>
    </row>
    <row r="53" spans="2:7" ht="12.75">
      <c r="B53" s="28" t="s">
        <v>137</v>
      </c>
      <c r="D53" s="66">
        <v>24183</v>
      </c>
      <c r="F53" s="66">
        <v>57302</v>
      </c>
      <c r="G53" s="17"/>
    </row>
    <row r="54" spans="4:7" ht="3.75" customHeight="1">
      <c r="D54" s="67"/>
      <c r="F54" s="67"/>
      <c r="G54" s="17"/>
    </row>
    <row r="55" spans="4:7" ht="3.75" customHeight="1">
      <c r="D55" s="65"/>
      <c r="F55" s="65"/>
      <c r="G55" s="17"/>
    </row>
    <row r="56" spans="4:7" ht="12.75">
      <c r="D56" s="67">
        <f>SUM(D48:D53)</f>
        <v>1752848</v>
      </c>
      <c r="F56" s="67">
        <f>SUM(F48:F53)</f>
        <v>1707511</v>
      </c>
      <c r="G56" s="17"/>
    </row>
    <row r="57" spans="4:7" ht="3.75" customHeight="1">
      <c r="D57" s="1"/>
      <c r="F57" s="1"/>
      <c r="G57" s="18"/>
    </row>
    <row r="58" spans="2:8" ht="12.75">
      <c r="B58" s="28" t="s">
        <v>138</v>
      </c>
      <c r="D58" s="14">
        <f>D46-D56</f>
        <v>263125</v>
      </c>
      <c r="F58" s="14">
        <f>F46-F56</f>
        <v>185526</v>
      </c>
      <c r="G58" s="18"/>
      <c r="H58" s="64"/>
    </row>
    <row r="59" spans="4:7" ht="3.75" customHeight="1">
      <c r="D59" s="1"/>
      <c r="F59" s="1"/>
      <c r="G59" s="18"/>
    </row>
    <row r="60" spans="4:8" ht="13.5" thickBot="1">
      <c r="D60" s="20">
        <f>D58+D16+D20+D24+D18+D26+D30+D28+D22+D32</f>
        <v>5249842</v>
      </c>
      <c r="F60" s="20">
        <f>F58+F16+F20+F24+F18+F26+F30+F28+F22+F32</f>
        <v>5186036</v>
      </c>
      <c r="G60" s="18"/>
      <c r="H60" s="64"/>
    </row>
    <row r="61" spans="4:7" ht="3.75" customHeight="1">
      <c r="D61" s="1"/>
      <c r="F61" s="1"/>
      <c r="G61" s="18"/>
    </row>
    <row r="62" spans="4:7" ht="7.5" customHeight="1">
      <c r="D62" s="1"/>
      <c r="F62" s="1"/>
      <c r="G62" s="18"/>
    </row>
    <row r="63" spans="2:6" ht="12.75">
      <c r="B63" s="28" t="s">
        <v>139</v>
      </c>
      <c r="D63" s="1">
        <v>1940532</v>
      </c>
      <c r="F63" s="1">
        <v>1940532</v>
      </c>
    </row>
    <row r="64" spans="4:6" ht="3.75" customHeight="1">
      <c r="D64" s="1"/>
      <c r="F64" s="1"/>
    </row>
    <row r="65" spans="2:7" ht="12.75">
      <c r="B65" s="28" t="s">
        <v>140</v>
      </c>
      <c r="D65" s="1">
        <v>-887552</v>
      </c>
      <c r="F65" s="1">
        <v>-753872</v>
      </c>
      <c r="G65" s="18"/>
    </row>
    <row r="66" spans="4:7" ht="3.75" customHeight="1">
      <c r="D66" s="18"/>
      <c r="F66" s="18"/>
      <c r="G66" s="18"/>
    </row>
    <row r="67" spans="4:7" ht="3.75" customHeight="1">
      <c r="D67" s="11"/>
      <c r="F67" s="11"/>
      <c r="G67" s="18"/>
    </row>
    <row r="68" spans="2:8" ht="12.75">
      <c r="B68" s="28" t="s">
        <v>141</v>
      </c>
      <c r="D68" s="18">
        <f>SUM(D63:D65)</f>
        <v>1052980</v>
      </c>
      <c r="F68" s="18">
        <f>SUM(F63:F66)</f>
        <v>1186660</v>
      </c>
      <c r="G68" s="18"/>
      <c r="H68" s="64"/>
    </row>
    <row r="69" spans="4:7" ht="3.75" customHeight="1">
      <c r="D69" s="18"/>
      <c r="F69" s="18"/>
      <c r="G69" s="18"/>
    </row>
    <row r="70" spans="2:7" ht="12.75">
      <c r="B70" s="28" t="s">
        <v>142</v>
      </c>
      <c r="D70" s="1">
        <v>1593330</v>
      </c>
      <c r="F70" s="1">
        <v>1550481</v>
      </c>
      <c r="G70" s="18"/>
    </row>
    <row r="71" spans="4:7" ht="3.75" customHeight="1">
      <c r="D71" s="1"/>
      <c r="F71" s="1"/>
      <c r="G71" s="18"/>
    </row>
    <row r="72" spans="2:7" ht="12.75">
      <c r="B72" s="28" t="s">
        <v>246</v>
      </c>
      <c r="D72" s="1">
        <v>25659</v>
      </c>
      <c r="F72" s="1">
        <v>19874</v>
      </c>
      <c r="G72" s="18"/>
    </row>
    <row r="73" spans="4:7" ht="3.75" customHeight="1">
      <c r="D73" s="1"/>
      <c r="F73" s="1"/>
      <c r="G73" s="18"/>
    </row>
    <row r="74" spans="2:7" ht="12.75">
      <c r="B74" s="28" t="s">
        <v>230</v>
      </c>
      <c r="D74" s="1">
        <v>0</v>
      </c>
      <c r="F74" s="1">
        <v>1000</v>
      </c>
      <c r="G74" s="18"/>
    </row>
    <row r="75" spans="4:7" ht="3.75" customHeight="1">
      <c r="D75" s="1"/>
      <c r="F75" s="1"/>
      <c r="G75" s="18"/>
    </row>
    <row r="76" spans="2:9" ht="12.75">
      <c r="B76" s="28" t="s">
        <v>269</v>
      </c>
      <c r="D76" s="1">
        <v>2577873</v>
      </c>
      <c r="F76" s="1">
        <v>2428021</v>
      </c>
      <c r="G76" s="18"/>
      <c r="I76" s="64"/>
    </row>
    <row r="77" spans="4:7" ht="3.75" customHeight="1">
      <c r="D77" s="14"/>
      <c r="F77" s="14"/>
      <c r="G77" s="18"/>
    </row>
    <row r="78" spans="4:7" ht="3.75" customHeight="1">
      <c r="D78" s="18"/>
      <c r="F78" s="18"/>
      <c r="G78" s="18"/>
    </row>
    <row r="79" spans="4:7" ht="16.5" customHeight="1" thickBot="1">
      <c r="D79" s="20">
        <f>SUM(D68:D77)</f>
        <v>5249842</v>
      </c>
      <c r="F79" s="20">
        <f>SUM(F68:F77)</f>
        <v>5186036</v>
      </c>
      <c r="G79" s="18"/>
    </row>
    <row r="80" spans="4:7" ht="3.75" customHeight="1">
      <c r="D80" s="1"/>
      <c r="F80" s="1"/>
      <c r="G80" s="18"/>
    </row>
    <row r="81" spans="4:6" ht="7.5" customHeight="1">
      <c r="D81" s="1"/>
      <c r="F81" s="1"/>
    </row>
    <row r="82" spans="2:7" ht="12.75">
      <c r="B82" s="28" t="s">
        <v>144</v>
      </c>
      <c r="D82" s="68">
        <f>(D68-D30-D28)/1940532</f>
        <v>0.23036002498283975</v>
      </c>
      <c r="F82" s="68">
        <f>(F68-F30-F28)/1940532</f>
        <v>0.29291142841241474</v>
      </c>
      <c r="G82" s="68"/>
    </row>
    <row r="83" spans="4:7" ht="3.75" customHeight="1">
      <c r="D83" s="69"/>
      <c r="E83" s="39"/>
      <c r="F83" s="39"/>
      <c r="G83" s="69"/>
    </row>
    <row r="84" spans="2:7" s="24" customFormat="1" ht="3.75" customHeight="1">
      <c r="B84" s="22"/>
      <c r="C84" s="22"/>
      <c r="D84" s="23"/>
      <c r="E84" s="22"/>
      <c r="F84" s="22"/>
      <c r="G84" s="23"/>
    </row>
    <row r="85" spans="2:7" s="24" customFormat="1" ht="12.75" customHeight="1">
      <c r="B85" s="22"/>
      <c r="C85" s="22"/>
      <c r="D85" s="23"/>
      <c r="E85" s="22"/>
      <c r="F85" s="22"/>
      <c r="G85" s="23"/>
    </row>
    <row r="86" spans="2:13" s="57" customFormat="1" ht="30.75" customHeight="1">
      <c r="B86" s="202" t="s">
        <v>74</v>
      </c>
      <c r="C86" s="202"/>
      <c r="D86" s="202"/>
      <c r="E86" s="202"/>
      <c r="F86" s="202"/>
      <c r="G86" s="60"/>
      <c r="H86" s="60"/>
      <c r="I86" s="60"/>
      <c r="J86" s="60"/>
      <c r="K86" s="60"/>
      <c r="L86" s="60"/>
      <c r="M86" s="177"/>
    </row>
    <row r="87" spans="4:11" s="24" customFormat="1" ht="12.75" customHeight="1">
      <c r="D87" s="42"/>
      <c r="E87" s="42"/>
      <c r="F87" s="42"/>
      <c r="G87" s="25"/>
      <c r="H87" s="25"/>
      <c r="I87" s="25"/>
      <c r="J87" s="25"/>
      <c r="K87" s="25"/>
    </row>
    <row r="88" spans="2:7" s="24" customFormat="1" ht="12.75" customHeight="1">
      <c r="B88" s="22"/>
      <c r="C88" s="22"/>
      <c r="D88" s="23"/>
      <c r="E88" s="22"/>
      <c r="F88" s="22"/>
      <c r="G88" s="23"/>
    </row>
    <row r="89" spans="2:11" s="24" customFormat="1" ht="24.75" customHeight="1">
      <c r="B89" s="196" t="s">
        <v>102</v>
      </c>
      <c r="C89" s="196"/>
      <c r="D89" s="196"/>
      <c r="E89" s="196"/>
      <c r="F89" s="196"/>
      <c r="G89" s="56"/>
      <c r="H89" s="56"/>
      <c r="I89" s="55"/>
      <c r="K89" s="55"/>
    </row>
    <row r="90" spans="2:7" s="24" customFormat="1" ht="12.75">
      <c r="B90" s="28"/>
      <c r="C90" s="28"/>
      <c r="D90" s="28"/>
      <c r="E90" s="28"/>
      <c r="F90" s="28"/>
      <c r="G90" s="1"/>
    </row>
    <row r="91" spans="2:7" s="24" customFormat="1" ht="12.75">
      <c r="B91" s="28"/>
      <c r="C91" s="28"/>
      <c r="D91" s="28"/>
      <c r="E91" s="28"/>
      <c r="F91" s="28"/>
      <c r="G91" s="1"/>
    </row>
    <row r="92" spans="2:7" s="24" customFormat="1" ht="12.75">
      <c r="B92" s="28"/>
      <c r="C92" s="28"/>
      <c r="D92" s="28"/>
      <c r="E92" s="28"/>
      <c r="F92" s="28"/>
      <c r="G92" s="1"/>
    </row>
    <row r="93" spans="2:7" s="24" customFormat="1" ht="12.75">
      <c r="B93" s="28"/>
      <c r="C93" s="28"/>
      <c r="D93" s="28"/>
      <c r="E93" s="28"/>
      <c r="F93" s="28"/>
      <c r="G93" s="1"/>
    </row>
    <row r="94" spans="2:7" s="24" customFormat="1" ht="12.75">
      <c r="B94" s="28"/>
      <c r="C94" s="28"/>
      <c r="D94" s="28"/>
      <c r="E94" s="28"/>
      <c r="F94" s="28"/>
      <c r="G94" s="1"/>
    </row>
    <row r="95" spans="2:7" s="24" customFormat="1" ht="12.75">
      <c r="B95" s="28"/>
      <c r="C95" s="28"/>
      <c r="D95" s="28"/>
      <c r="E95" s="28"/>
      <c r="F95" s="28"/>
      <c r="G95" s="1"/>
    </row>
    <row r="96" spans="2:7" s="24" customFormat="1" ht="12.75">
      <c r="B96" s="28"/>
      <c r="C96" s="28"/>
      <c r="D96" s="28"/>
      <c r="E96" s="28"/>
      <c r="F96" s="28"/>
      <c r="G96" s="1"/>
    </row>
    <row r="97" spans="2:7" s="24" customFormat="1" ht="12.75">
      <c r="B97" s="28"/>
      <c r="C97" s="28"/>
      <c r="D97" s="28"/>
      <c r="E97" s="28"/>
      <c r="F97" s="28"/>
      <c r="G97" s="1"/>
    </row>
    <row r="98" spans="2:7" s="24" customFormat="1" ht="12.75">
      <c r="B98" s="28"/>
      <c r="C98" s="28"/>
      <c r="D98" s="28"/>
      <c r="E98" s="28"/>
      <c r="F98" s="28"/>
      <c r="G98" s="1"/>
    </row>
    <row r="99" spans="2:7" s="24" customFormat="1" ht="12.75">
      <c r="B99" s="28"/>
      <c r="C99" s="28"/>
      <c r="D99" s="28"/>
      <c r="E99" s="28"/>
      <c r="F99" s="28"/>
      <c r="G99" s="1"/>
    </row>
    <row r="100" s="24" customFormat="1" ht="11.25">
      <c r="G100" s="55"/>
    </row>
    <row r="101" s="24" customFormat="1" ht="11.25">
      <c r="G101" s="55"/>
    </row>
    <row r="102" s="24" customFormat="1" ht="11.25">
      <c r="G102" s="55"/>
    </row>
    <row r="103" s="24" customFormat="1" ht="11.25">
      <c r="G103" s="55"/>
    </row>
    <row r="104" s="24" customFormat="1" ht="11.25">
      <c r="G104" s="55"/>
    </row>
    <row r="105" s="24" customFormat="1" ht="11.25">
      <c r="G105" s="55"/>
    </row>
    <row r="106" s="24" customFormat="1" ht="11.25">
      <c r="G106" s="55"/>
    </row>
    <row r="107" s="24" customFormat="1" ht="11.25">
      <c r="G107" s="55"/>
    </row>
    <row r="108" s="24" customFormat="1" ht="11.25">
      <c r="G108" s="55"/>
    </row>
    <row r="109" s="24" customFormat="1" ht="11.25">
      <c r="G109" s="55"/>
    </row>
    <row r="110" s="24" customFormat="1" ht="11.25">
      <c r="G110" s="55"/>
    </row>
    <row r="111" s="24" customFormat="1" ht="11.25">
      <c r="G111" s="55"/>
    </row>
    <row r="112" s="24" customFormat="1" ht="11.25">
      <c r="G112" s="55"/>
    </row>
    <row r="113" s="24" customFormat="1" ht="11.25">
      <c r="G113" s="55"/>
    </row>
    <row r="114" s="24" customFormat="1" ht="11.25">
      <c r="G114" s="55"/>
    </row>
    <row r="115" s="24" customFormat="1" ht="11.25">
      <c r="G115" s="55"/>
    </row>
    <row r="116" s="24" customFormat="1" ht="11.25">
      <c r="G116" s="55"/>
    </row>
    <row r="117" s="24" customFormat="1" ht="11.25">
      <c r="G117" s="55"/>
    </row>
    <row r="118" s="24" customFormat="1" ht="11.25">
      <c r="G118" s="55"/>
    </row>
    <row r="119" s="24" customFormat="1" ht="11.25">
      <c r="G119" s="55"/>
    </row>
    <row r="120" s="24" customFormat="1" ht="11.25">
      <c r="G120" s="55"/>
    </row>
    <row r="121" s="24" customFormat="1" ht="11.25">
      <c r="G121" s="55"/>
    </row>
    <row r="122" s="24" customFormat="1" ht="11.25">
      <c r="G122" s="55"/>
    </row>
    <row r="123" s="24" customFormat="1" ht="11.25">
      <c r="G123" s="55"/>
    </row>
    <row r="124" s="24" customFormat="1" ht="11.25">
      <c r="G124" s="55"/>
    </row>
    <row r="125" s="24" customFormat="1" ht="11.25">
      <c r="G125" s="55"/>
    </row>
    <row r="126" s="24" customFormat="1" ht="11.25">
      <c r="G126" s="55"/>
    </row>
    <row r="127" s="24" customFormat="1" ht="11.25">
      <c r="G127" s="55"/>
    </row>
    <row r="128" s="24" customFormat="1" ht="11.25">
      <c r="G128" s="55"/>
    </row>
    <row r="129" s="24" customFormat="1" ht="11.25">
      <c r="G129" s="55"/>
    </row>
    <row r="130" s="24" customFormat="1" ht="11.25">
      <c r="G130" s="55"/>
    </row>
    <row r="131" s="24" customFormat="1" ht="11.25">
      <c r="G131" s="55"/>
    </row>
    <row r="132" s="24" customFormat="1" ht="11.25">
      <c r="G132" s="55"/>
    </row>
    <row r="133" s="24" customFormat="1" ht="11.25">
      <c r="G133" s="55"/>
    </row>
    <row r="134" s="24" customFormat="1" ht="11.25">
      <c r="G134" s="55"/>
    </row>
    <row r="135" s="24" customFormat="1" ht="11.25">
      <c r="G135" s="55"/>
    </row>
    <row r="136" s="24" customFormat="1" ht="11.25">
      <c r="G136" s="55"/>
    </row>
    <row r="137" s="24" customFormat="1" ht="11.25">
      <c r="G137" s="55"/>
    </row>
    <row r="138" s="24" customFormat="1" ht="11.25">
      <c r="G138" s="55"/>
    </row>
    <row r="139" s="24" customFormat="1" ht="11.25">
      <c r="G139" s="55"/>
    </row>
    <row r="140" s="24" customFormat="1" ht="11.25">
      <c r="G140" s="55"/>
    </row>
    <row r="141" s="24" customFormat="1" ht="11.25">
      <c r="G141" s="55"/>
    </row>
    <row r="142" s="24" customFormat="1" ht="11.25">
      <c r="G142" s="55"/>
    </row>
    <row r="143" s="24" customFormat="1" ht="11.25">
      <c r="G143" s="55"/>
    </row>
    <row r="144" s="24" customFormat="1" ht="11.25">
      <c r="G144" s="55"/>
    </row>
    <row r="145" s="24" customFormat="1" ht="11.25">
      <c r="G145" s="55"/>
    </row>
    <row r="146" s="24" customFormat="1" ht="11.25">
      <c r="G146" s="55"/>
    </row>
    <row r="147" s="24" customFormat="1" ht="11.25">
      <c r="G147" s="55"/>
    </row>
    <row r="148" s="24" customFormat="1" ht="11.25">
      <c r="G148" s="55"/>
    </row>
    <row r="149" s="24" customFormat="1" ht="11.25">
      <c r="G149" s="55"/>
    </row>
    <row r="150" s="24" customFormat="1" ht="11.25">
      <c r="G150" s="55"/>
    </row>
    <row r="151" s="24" customFormat="1" ht="11.25">
      <c r="G151" s="55"/>
    </row>
    <row r="152" s="24" customFormat="1" ht="11.25">
      <c r="G152" s="55"/>
    </row>
    <row r="153" s="24" customFormat="1" ht="11.25">
      <c r="G153" s="55"/>
    </row>
    <row r="154" s="24" customFormat="1" ht="11.25">
      <c r="G154" s="55"/>
    </row>
    <row r="155" s="24" customFormat="1" ht="11.25">
      <c r="G155" s="55"/>
    </row>
    <row r="156" s="24" customFormat="1" ht="11.25">
      <c r="G156" s="55"/>
    </row>
    <row r="157" s="24" customFormat="1" ht="11.25">
      <c r="G157" s="55"/>
    </row>
    <row r="158" s="24" customFormat="1" ht="11.25">
      <c r="G158" s="55"/>
    </row>
    <row r="159" s="24" customFormat="1" ht="11.25">
      <c r="G159" s="55"/>
    </row>
    <row r="160" s="24" customFormat="1" ht="11.25">
      <c r="G160" s="55"/>
    </row>
    <row r="161" s="24" customFormat="1" ht="11.25">
      <c r="G161" s="55"/>
    </row>
    <row r="162" s="24" customFormat="1" ht="11.25">
      <c r="G162" s="55"/>
    </row>
    <row r="163" s="24" customFormat="1" ht="11.25">
      <c r="G163" s="55"/>
    </row>
    <row r="164" s="24" customFormat="1" ht="11.25">
      <c r="G164" s="55"/>
    </row>
    <row r="165" s="24" customFormat="1" ht="11.25">
      <c r="G165" s="55"/>
    </row>
    <row r="166" s="24" customFormat="1" ht="11.25">
      <c r="G166" s="55"/>
    </row>
    <row r="167" s="24" customFormat="1" ht="11.25">
      <c r="G167" s="55"/>
    </row>
    <row r="168" s="24" customFormat="1" ht="11.25">
      <c r="G168" s="55"/>
    </row>
    <row r="169" s="24" customFormat="1" ht="11.25">
      <c r="G169" s="55"/>
    </row>
    <row r="170" s="24" customFormat="1" ht="11.25">
      <c r="G170" s="55"/>
    </row>
    <row r="171" s="24" customFormat="1" ht="11.25">
      <c r="G171" s="55"/>
    </row>
    <row r="172" s="24" customFormat="1" ht="11.25">
      <c r="G172" s="55"/>
    </row>
    <row r="173" s="24" customFormat="1" ht="11.25">
      <c r="G173" s="55"/>
    </row>
    <row r="174" s="24" customFormat="1" ht="11.25">
      <c r="G174" s="55"/>
    </row>
    <row r="175" s="24" customFormat="1" ht="11.25">
      <c r="G175" s="55"/>
    </row>
    <row r="176" s="24" customFormat="1" ht="11.25">
      <c r="G176" s="55"/>
    </row>
    <row r="177" s="24" customFormat="1" ht="11.25">
      <c r="G177" s="55"/>
    </row>
    <row r="178" s="24" customFormat="1" ht="11.25">
      <c r="G178" s="55"/>
    </row>
    <row r="179" s="24" customFormat="1" ht="11.25">
      <c r="G179" s="55"/>
    </row>
    <row r="180" s="24" customFormat="1" ht="11.25">
      <c r="G180" s="55"/>
    </row>
    <row r="181" s="24" customFormat="1" ht="11.25">
      <c r="G181" s="55"/>
    </row>
    <row r="182" s="24" customFormat="1" ht="11.25">
      <c r="G182" s="55"/>
    </row>
    <row r="183" s="24" customFormat="1" ht="11.25">
      <c r="G183" s="55"/>
    </row>
    <row r="184" s="24" customFormat="1" ht="11.25">
      <c r="G184" s="55"/>
    </row>
    <row r="185" s="24" customFormat="1" ht="11.25">
      <c r="G185" s="55"/>
    </row>
    <row r="186" s="24" customFormat="1" ht="11.25">
      <c r="G186" s="55"/>
    </row>
    <row r="187" s="24" customFormat="1" ht="11.25">
      <c r="G187" s="55"/>
    </row>
    <row r="188" s="24" customFormat="1" ht="11.25">
      <c r="G188" s="55"/>
    </row>
    <row r="189" s="24" customFormat="1" ht="11.25">
      <c r="G189" s="55"/>
    </row>
    <row r="190" s="24" customFormat="1" ht="11.25">
      <c r="G190" s="55"/>
    </row>
    <row r="191" s="24" customFormat="1" ht="11.25">
      <c r="G191" s="55"/>
    </row>
    <row r="192" s="24" customFormat="1" ht="11.25">
      <c r="G192" s="55"/>
    </row>
    <row r="193" s="24" customFormat="1" ht="11.25">
      <c r="G193" s="55"/>
    </row>
    <row r="194" s="24" customFormat="1" ht="11.25">
      <c r="G194" s="55"/>
    </row>
    <row r="195" s="24" customFormat="1" ht="11.25">
      <c r="G195" s="55"/>
    </row>
    <row r="196" s="24" customFormat="1" ht="11.25">
      <c r="G196" s="55"/>
    </row>
    <row r="197" s="24" customFormat="1" ht="11.25">
      <c r="G197" s="55"/>
    </row>
    <row r="198" s="24" customFormat="1" ht="11.25">
      <c r="G198" s="55"/>
    </row>
    <row r="199" s="24" customFormat="1" ht="11.25">
      <c r="G199" s="55"/>
    </row>
    <row r="200" s="24" customFormat="1" ht="11.25">
      <c r="G200" s="55"/>
    </row>
    <row r="201" s="24" customFormat="1" ht="11.25">
      <c r="G201" s="55"/>
    </row>
    <row r="202" s="24" customFormat="1" ht="11.25">
      <c r="G202" s="55"/>
    </row>
    <row r="203" s="24" customFormat="1" ht="11.25">
      <c r="G203" s="55"/>
    </row>
    <row r="204" s="24" customFormat="1" ht="11.25">
      <c r="G204" s="55"/>
    </row>
    <row r="205" s="24" customFormat="1" ht="11.25">
      <c r="G205" s="55"/>
    </row>
    <row r="206" s="24" customFormat="1" ht="11.25">
      <c r="G206" s="55"/>
    </row>
    <row r="207" s="24" customFormat="1" ht="11.25">
      <c r="G207" s="55"/>
    </row>
    <row r="208" s="24" customFormat="1" ht="11.25">
      <c r="G208" s="55"/>
    </row>
    <row r="209" s="24" customFormat="1" ht="11.25">
      <c r="G209" s="55"/>
    </row>
    <row r="210" s="24" customFormat="1" ht="11.25">
      <c r="G210" s="55"/>
    </row>
    <row r="211" s="24" customFormat="1" ht="11.25">
      <c r="G211" s="55"/>
    </row>
    <row r="212" s="24" customFormat="1" ht="11.25">
      <c r="G212" s="55"/>
    </row>
    <row r="213" s="24" customFormat="1" ht="11.25">
      <c r="G213" s="55"/>
    </row>
    <row r="214" s="24" customFormat="1" ht="11.25">
      <c r="G214" s="55"/>
    </row>
    <row r="215" s="24" customFormat="1" ht="11.25">
      <c r="G215" s="55"/>
    </row>
    <row r="216" s="24" customFormat="1" ht="11.25">
      <c r="G216" s="55"/>
    </row>
    <row r="217" s="24" customFormat="1" ht="11.25">
      <c r="G217" s="55"/>
    </row>
    <row r="218" s="24" customFormat="1" ht="11.25">
      <c r="G218" s="55"/>
    </row>
    <row r="219" s="24" customFormat="1" ht="11.25">
      <c r="G219" s="55"/>
    </row>
    <row r="220" s="24" customFormat="1" ht="11.25">
      <c r="G220" s="55"/>
    </row>
    <row r="221" s="24" customFormat="1" ht="11.25">
      <c r="G221" s="55"/>
    </row>
    <row r="222" s="24" customFormat="1" ht="11.25">
      <c r="G222" s="55"/>
    </row>
    <row r="223" s="24" customFormat="1" ht="11.25">
      <c r="G223" s="55"/>
    </row>
    <row r="224" s="24" customFormat="1" ht="11.25">
      <c r="G224" s="55"/>
    </row>
    <row r="225" s="24" customFormat="1" ht="11.25">
      <c r="G225" s="55"/>
    </row>
    <row r="226" s="24" customFormat="1" ht="11.25">
      <c r="G226" s="55"/>
    </row>
    <row r="227" s="24" customFormat="1" ht="11.25">
      <c r="G227" s="55"/>
    </row>
    <row r="228" s="24" customFormat="1" ht="11.25">
      <c r="G228" s="55"/>
    </row>
    <row r="229" s="24" customFormat="1" ht="11.25">
      <c r="G229" s="55"/>
    </row>
    <row r="230" s="24" customFormat="1" ht="11.25">
      <c r="G230" s="55"/>
    </row>
    <row r="231" s="24" customFormat="1" ht="11.25">
      <c r="G231" s="55"/>
    </row>
    <row r="232" s="24" customFormat="1" ht="11.25">
      <c r="G232" s="55"/>
    </row>
    <row r="233" s="24" customFormat="1" ht="11.25">
      <c r="G233" s="55"/>
    </row>
    <row r="234" s="24" customFormat="1" ht="11.25">
      <c r="G234" s="55"/>
    </row>
    <row r="235" s="24" customFormat="1" ht="11.25">
      <c r="G235" s="55"/>
    </row>
    <row r="236" s="24" customFormat="1" ht="11.25">
      <c r="G236" s="55"/>
    </row>
    <row r="237" s="24" customFormat="1" ht="11.25">
      <c r="G237" s="55"/>
    </row>
    <row r="238" s="24" customFormat="1" ht="11.25">
      <c r="G238" s="55"/>
    </row>
    <row r="239" s="24" customFormat="1" ht="11.25">
      <c r="G239" s="55"/>
    </row>
    <row r="240" s="24" customFormat="1" ht="11.25">
      <c r="G240" s="55"/>
    </row>
    <row r="241" s="24" customFormat="1" ht="11.25">
      <c r="G241" s="55"/>
    </row>
    <row r="242" s="24" customFormat="1" ht="11.25">
      <c r="G242" s="55"/>
    </row>
    <row r="243" s="24" customFormat="1" ht="11.25">
      <c r="G243" s="55"/>
    </row>
    <row r="244" s="24" customFormat="1" ht="11.25">
      <c r="G244" s="55"/>
    </row>
    <row r="245" s="24" customFormat="1" ht="11.25">
      <c r="G245" s="55"/>
    </row>
    <row r="246" s="24" customFormat="1" ht="11.25">
      <c r="G246" s="55"/>
    </row>
    <row r="247" s="24" customFormat="1" ht="11.25">
      <c r="G247" s="55"/>
    </row>
    <row r="248" s="24" customFormat="1" ht="11.25">
      <c r="G248" s="55"/>
    </row>
    <row r="249" s="24" customFormat="1" ht="11.25">
      <c r="G249" s="55"/>
    </row>
    <row r="250" s="24" customFormat="1" ht="11.25">
      <c r="G250" s="55"/>
    </row>
    <row r="251" s="24" customFormat="1" ht="11.25">
      <c r="G251" s="55"/>
    </row>
    <row r="252" s="24" customFormat="1" ht="11.25">
      <c r="G252" s="55"/>
    </row>
    <row r="253" s="24" customFormat="1" ht="11.25">
      <c r="G253" s="55"/>
    </row>
    <row r="254" s="24" customFormat="1" ht="11.25">
      <c r="G254" s="55"/>
    </row>
    <row r="255" s="24" customFormat="1" ht="11.25">
      <c r="G255" s="55"/>
    </row>
    <row r="256" s="24" customFormat="1" ht="11.25">
      <c r="G256" s="55"/>
    </row>
    <row r="257" s="24" customFormat="1" ht="11.25">
      <c r="G257" s="55"/>
    </row>
    <row r="258" s="24" customFormat="1" ht="11.25">
      <c r="G258" s="55"/>
    </row>
    <row r="259" s="24" customFormat="1" ht="11.25">
      <c r="G259" s="55"/>
    </row>
    <row r="260" s="24" customFormat="1" ht="11.25">
      <c r="G260" s="55"/>
    </row>
    <row r="261" s="24" customFormat="1" ht="11.25">
      <c r="G261" s="55"/>
    </row>
    <row r="262" s="24" customFormat="1" ht="11.25">
      <c r="G262" s="55"/>
    </row>
    <row r="263" s="24" customFormat="1" ht="11.25">
      <c r="G263" s="55"/>
    </row>
    <row r="264" s="24" customFormat="1" ht="11.25">
      <c r="G264" s="55"/>
    </row>
    <row r="265" s="24" customFormat="1" ht="11.25">
      <c r="G265" s="55"/>
    </row>
    <row r="266" s="24" customFormat="1" ht="11.25">
      <c r="G266" s="55"/>
    </row>
    <row r="267" s="24" customFormat="1" ht="11.25">
      <c r="G267" s="55"/>
    </row>
    <row r="268" s="24" customFormat="1" ht="11.25">
      <c r="G268" s="55"/>
    </row>
    <row r="269" s="24" customFormat="1" ht="11.25">
      <c r="G269" s="55"/>
    </row>
    <row r="270" s="24" customFormat="1" ht="11.25">
      <c r="G270" s="55"/>
    </row>
    <row r="271" s="24" customFormat="1" ht="11.25">
      <c r="G271" s="55"/>
    </row>
    <row r="272" s="24" customFormat="1" ht="11.25">
      <c r="G272" s="55"/>
    </row>
    <row r="273" s="24" customFormat="1" ht="11.25">
      <c r="G273" s="55"/>
    </row>
    <row r="274" s="24" customFormat="1" ht="11.25">
      <c r="G274" s="55"/>
    </row>
    <row r="275" s="24" customFormat="1" ht="11.25">
      <c r="G275" s="55"/>
    </row>
    <row r="276" s="24" customFormat="1" ht="11.25">
      <c r="G276" s="55"/>
    </row>
    <row r="277" s="24" customFormat="1" ht="11.25">
      <c r="G277" s="55"/>
    </row>
    <row r="278" s="24" customFormat="1" ht="11.25">
      <c r="G278" s="55"/>
    </row>
    <row r="279" s="24" customFormat="1" ht="11.25">
      <c r="G279" s="55"/>
    </row>
    <row r="280" s="24" customFormat="1" ht="11.25">
      <c r="G280" s="55"/>
    </row>
    <row r="281" s="24" customFormat="1" ht="11.25">
      <c r="G281" s="55"/>
    </row>
    <row r="282" s="24" customFormat="1" ht="11.25">
      <c r="G282" s="55"/>
    </row>
    <row r="283" s="24" customFormat="1" ht="11.25">
      <c r="G283" s="55"/>
    </row>
    <row r="284" s="24" customFormat="1" ht="11.25">
      <c r="G284" s="55"/>
    </row>
    <row r="285" s="24" customFormat="1" ht="11.25">
      <c r="G285" s="55"/>
    </row>
    <row r="286" s="24" customFormat="1" ht="11.25">
      <c r="G286" s="55"/>
    </row>
    <row r="287" s="24" customFormat="1" ht="11.25">
      <c r="G287" s="55"/>
    </row>
    <row r="288" s="24" customFormat="1" ht="11.25">
      <c r="G288" s="55"/>
    </row>
    <row r="289" s="24" customFormat="1" ht="11.25">
      <c r="G289" s="55"/>
    </row>
    <row r="290" s="24" customFormat="1" ht="11.25">
      <c r="G290" s="55"/>
    </row>
    <row r="291" s="24" customFormat="1" ht="11.25">
      <c r="G291" s="55"/>
    </row>
    <row r="292" s="24" customFormat="1" ht="11.25">
      <c r="G292" s="55"/>
    </row>
    <row r="293" s="24" customFormat="1" ht="11.25">
      <c r="G293" s="55"/>
    </row>
    <row r="294" s="24" customFormat="1" ht="11.25">
      <c r="G294" s="55"/>
    </row>
    <row r="295" s="24" customFormat="1" ht="11.25">
      <c r="G295" s="55"/>
    </row>
    <row r="296" s="24" customFormat="1" ht="11.25">
      <c r="G296" s="55"/>
    </row>
    <row r="297" s="24" customFormat="1" ht="11.25">
      <c r="G297" s="55"/>
    </row>
    <row r="298" s="24" customFormat="1" ht="11.25">
      <c r="G298" s="55"/>
    </row>
    <row r="299" s="24" customFormat="1" ht="11.25">
      <c r="G299" s="55"/>
    </row>
    <row r="300" s="24" customFormat="1" ht="11.25">
      <c r="G300" s="55"/>
    </row>
    <row r="301" s="24" customFormat="1" ht="11.25">
      <c r="G301" s="55"/>
    </row>
    <row r="302" s="24" customFormat="1" ht="11.25">
      <c r="G302" s="55"/>
    </row>
    <row r="303" s="24" customFormat="1" ht="11.25">
      <c r="G303" s="55"/>
    </row>
    <row r="304" s="24" customFormat="1" ht="11.25">
      <c r="G304" s="55"/>
    </row>
    <row r="305" s="24" customFormat="1" ht="11.25">
      <c r="G305" s="55"/>
    </row>
    <row r="306" s="24" customFormat="1" ht="11.25">
      <c r="G306" s="55"/>
    </row>
    <row r="307" s="24" customFormat="1" ht="11.25">
      <c r="G307" s="55"/>
    </row>
    <row r="308" s="24" customFormat="1" ht="11.25">
      <c r="G308" s="55"/>
    </row>
    <row r="309" s="24" customFormat="1" ht="11.25">
      <c r="G309" s="55"/>
    </row>
    <row r="310" s="24" customFormat="1" ht="11.25">
      <c r="G310" s="55"/>
    </row>
    <row r="311" s="24" customFormat="1" ht="11.25">
      <c r="G311" s="55"/>
    </row>
    <row r="312" s="24" customFormat="1" ht="11.25">
      <c r="G312" s="55"/>
    </row>
    <row r="313" s="24" customFormat="1" ht="11.25">
      <c r="G313" s="55"/>
    </row>
    <row r="314" s="24" customFormat="1" ht="11.25">
      <c r="G314" s="55"/>
    </row>
    <row r="315" s="24" customFormat="1" ht="11.25">
      <c r="G315" s="55"/>
    </row>
    <row r="316" s="24" customFormat="1" ht="11.25">
      <c r="G316" s="55"/>
    </row>
    <row r="317" s="24" customFormat="1" ht="11.25">
      <c r="G317" s="55"/>
    </row>
    <row r="318" s="24" customFormat="1" ht="11.25">
      <c r="G318" s="55"/>
    </row>
    <row r="319" s="24" customFormat="1" ht="11.25">
      <c r="G319" s="55"/>
    </row>
    <row r="320" s="24" customFormat="1" ht="11.25">
      <c r="G320" s="55"/>
    </row>
    <row r="321" s="24" customFormat="1" ht="11.25">
      <c r="G321" s="55"/>
    </row>
    <row r="322" s="24" customFormat="1" ht="11.25">
      <c r="G322" s="55"/>
    </row>
    <row r="323" s="24" customFormat="1" ht="11.25">
      <c r="G323" s="55"/>
    </row>
    <row r="324" s="24" customFormat="1" ht="11.25">
      <c r="G324" s="55"/>
    </row>
    <row r="325" s="24" customFormat="1" ht="11.25">
      <c r="G325" s="55"/>
    </row>
    <row r="326" s="24" customFormat="1" ht="11.25">
      <c r="G326" s="55"/>
    </row>
    <row r="327" s="24" customFormat="1" ht="11.25">
      <c r="G327" s="55"/>
    </row>
    <row r="328" s="24" customFormat="1" ht="11.25">
      <c r="G328" s="55"/>
    </row>
    <row r="329" s="24" customFormat="1" ht="11.25">
      <c r="G329" s="55"/>
    </row>
    <row r="330" s="24" customFormat="1" ht="11.25">
      <c r="G330" s="55"/>
    </row>
    <row r="331" s="24" customFormat="1" ht="11.25">
      <c r="G331" s="55"/>
    </row>
    <row r="332" s="24" customFormat="1" ht="11.25">
      <c r="G332" s="55"/>
    </row>
    <row r="333" s="24" customFormat="1" ht="11.25">
      <c r="G333" s="55"/>
    </row>
    <row r="334" s="24" customFormat="1" ht="11.25">
      <c r="G334" s="55"/>
    </row>
    <row r="335" s="24" customFormat="1" ht="11.25">
      <c r="G335" s="55"/>
    </row>
    <row r="336" s="24" customFormat="1" ht="11.25">
      <c r="G336" s="55"/>
    </row>
    <row r="337" s="24" customFormat="1" ht="11.25">
      <c r="G337" s="55"/>
    </row>
    <row r="338" s="24" customFormat="1" ht="11.25">
      <c r="G338" s="55"/>
    </row>
    <row r="339" s="24" customFormat="1" ht="11.25">
      <c r="G339" s="55"/>
    </row>
    <row r="340" s="24" customFormat="1" ht="11.25">
      <c r="G340" s="55"/>
    </row>
    <row r="341" s="24" customFormat="1" ht="11.25">
      <c r="G341" s="55"/>
    </row>
    <row r="342" s="24" customFormat="1" ht="11.25">
      <c r="G342" s="55"/>
    </row>
    <row r="343" s="24" customFormat="1" ht="11.25">
      <c r="G343" s="55"/>
    </row>
    <row r="344" s="24" customFormat="1" ht="11.25">
      <c r="G344" s="55"/>
    </row>
    <row r="345" s="24" customFormat="1" ht="11.25">
      <c r="G345" s="55"/>
    </row>
    <row r="346" s="24" customFormat="1" ht="11.25">
      <c r="G346" s="55"/>
    </row>
    <row r="347" s="24" customFormat="1" ht="11.25">
      <c r="G347" s="55"/>
    </row>
    <row r="348" s="24" customFormat="1" ht="11.25">
      <c r="G348" s="55"/>
    </row>
    <row r="349" s="24" customFormat="1" ht="11.25">
      <c r="G349" s="55"/>
    </row>
    <row r="350" s="24" customFormat="1" ht="11.25">
      <c r="G350" s="55"/>
    </row>
    <row r="351" s="24" customFormat="1" ht="11.25">
      <c r="G351" s="55"/>
    </row>
    <row r="352" s="24" customFormat="1" ht="11.25">
      <c r="G352" s="55"/>
    </row>
    <row r="353" s="24" customFormat="1" ht="11.25">
      <c r="G353" s="55"/>
    </row>
    <row r="354" s="24" customFormat="1" ht="11.25">
      <c r="G354" s="55"/>
    </row>
    <row r="355" s="24" customFormat="1" ht="11.25">
      <c r="G355" s="55"/>
    </row>
    <row r="356" s="24" customFormat="1" ht="11.25">
      <c r="G356" s="55"/>
    </row>
    <row r="357" s="24" customFormat="1" ht="11.25">
      <c r="G357" s="55"/>
    </row>
    <row r="358" s="24" customFormat="1" ht="11.25">
      <c r="G358" s="55"/>
    </row>
    <row r="359" s="24" customFormat="1" ht="11.25">
      <c r="G359" s="55"/>
    </row>
    <row r="360" s="24" customFormat="1" ht="11.25">
      <c r="G360" s="55"/>
    </row>
    <row r="361" s="24" customFormat="1" ht="11.25">
      <c r="G361" s="55"/>
    </row>
    <row r="362" s="24" customFormat="1" ht="11.25">
      <c r="G362" s="55"/>
    </row>
    <row r="363" s="24" customFormat="1" ht="11.25">
      <c r="G363" s="55"/>
    </row>
    <row r="364" s="24" customFormat="1" ht="11.25">
      <c r="G364" s="55"/>
    </row>
    <row r="365" s="24" customFormat="1" ht="11.25">
      <c r="G365" s="55"/>
    </row>
    <row r="366" s="24" customFormat="1" ht="11.25">
      <c r="G366" s="55"/>
    </row>
    <row r="367" s="24" customFormat="1" ht="11.25">
      <c r="G367" s="55"/>
    </row>
    <row r="368" s="24" customFormat="1" ht="11.25">
      <c r="G368" s="55"/>
    </row>
    <row r="369" s="24" customFormat="1" ht="11.25">
      <c r="G369" s="55"/>
    </row>
    <row r="370" s="24" customFormat="1" ht="11.25">
      <c r="G370" s="55"/>
    </row>
    <row r="371" s="24" customFormat="1" ht="11.25">
      <c r="G371" s="55"/>
    </row>
    <row r="372" s="24" customFormat="1" ht="11.25">
      <c r="G372" s="55"/>
    </row>
    <row r="373" s="24" customFormat="1" ht="11.25">
      <c r="G373" s="55"/>
    </row>
    <row r="374" s="24" customFormat="1" ht="11.25">
      <c r="G374" s="55"/>
    </row>
    <row r="375" s="24" customFormat="1" ht="11.25">
      <c r="G375" s="55"/>
    </row>
    <row r="376" s="24" customFormat="1" ht="11.25">
      <c r="G376" s="55"/>
    </row>
    <row r="377" s="24" customFormat="1" ht="11.25">
      <c r="G377" s="55"/>
    </row>
    <row r="378" s="24" customFormat="1" ht="11.25">
      <c r="G378" s="55"/>
    </row>
    <row r="379" s="24" customFormat="1" ht="11.25">
      <c r="G379" s="55"/>
    </row>
    <row r="380" s="24" customFormat="1" ht="11.25">
      <c r="G380" s="55"/>
    </row>
    <row r="381" s="24" customFormat="1" ht="11.25">
      <c r="G381" s="55"/>
    </row>
    <row r="382" s="24" customFormat="1" ht="11.25">
      <c r="G382" s="55"/>
    </row>
    <row r="383" s="24" customFormat="1" ht="11.25">
      <c r="G383" s="55"/>
    </row>
    <row r="384" s="24" customFormat="1" ht="11.25">
      <c r="G384" s="55"/>
    </row>
    <row r="385" s="24" customFormat="1" ht="11.25">
      <c r="G385" s="55"/>
    </row>
    <row r="386" s="24" customFormat="1" ht="11.25">
      <c r="G386" s="55"/>
    </row>
    <row r="387" s="24" customFormat="1" ht="11.25">
      <c r="G387" s="55"/>
    </row>
    <row r="388" s="24" customFormat="1" ht="11.25">
      <c r="G388" s="55"/>
    </row>
    <row r="389" s="24" customFormat="1" ht="11.25">
      <c r="G389" s="55"/>
    </row>
    <row r="390" s="24" customFormat="1" ht="11.25">
      <c r="G390" s="55"/>
    </row>
    <row r="391" s="24" customFormat="1" ht="11.25">
      <c r="G391" s="55"/>
    </row>
    <row r="392" s="24" customFormat="1" ht="11.25">
      <c r="G392" s="55"/>
    </row>
    <row r="393" s="24" customFormat="1" ht="11.25">
      <c r="G393" s="55"/>
    </row>
    <row r="394" s="24" customFormat="1" ht="11.25">
      <c r="G394" s="55"/>
    </row>
    <row r="395" s="24" customFormat="1" ht="11.25">
      <c r="G395" s="55"/>
    </row>
    <row r="396" s="24" customFormat="1" ht="11.25">
      <c r="G396" s="55"/>
    </row>
    <row r="397" s="24" customFormat="1" ht="11.25">
      <c r="G397" s="55"/>
    </row>
    <row r="398" s="24" customFormat="1" ht="11.25">
      <c r="G398" s="55"/>
    </row>
    <row r="399" s="24" customFormat="1" ht="11.25">
      <c r="G399" s="55"/>
    </row>
    <row r="400" s="24" customFormat="1" ht="11.25">
      <c r="G400" s="55"/>
    </row>
    <row r="401" s="24" customFormat="1" ht="11.25">
      <c r="G401" s="55"/>
    </row>
    <row r="402" s="24" customFormat="1" ht="11.25">
      <c r="G402" s="55"/>
    </row>
    <row r="403" s="24" customFormat="1" ht="11.25">
      <c r="G403" s="55"/>
    </row>
    <row r="404" s="24" customFormat="1" ht="11.25">
      <c r="G404" s="55"/>
    </row>
    <row r="405" s="24" customFormat="1" ht="11.25">
      <c r="G405" s="55"/>
    </row>
    <row r="406" s="24" customFormat="1" ht="11.25">
      <c r="G406" s="55"/>
    </row>
    <row r="407" s="24" customFormat="1" ht="11.25">
      <c r="G407" s="55"/>
    </row>
    <row r="408" s="24" customFormat="1" ht="11.25">
      <c r="G408" s="55"/>
    </row>
    <row r="409" s="24" customFormat="1" ht="11.25">
      <c r="G409" s="55"/>
    </row>
    <row r="410" s="24" customFormat="1" ht="11.25">
      <c r="G410" s="55"/>
    </row>
    <row r="411" s="24" customFormat="1" ht="11.25">
      <c r="G411" s="55"/>
    </row>
    <row r="412" s="24" customFormat="1" ht="11.25">
      <c r="G412" s="55"/>
    </row>
    <row r="413" s="24" customFormat="1" ht="11.25">
      <c r="G413" s="55"/>
    </row>
    <row r="414" s="24" customFormat="1" ht="11.25">
      <c r="G414" s="55"/>
    </row>
    <row r="415" s="24" customFormat="1" ht="11.25">
      <c r="G415" s="55"/>
    </row>
    <row r="416" s="24" customFormat="1" ht="11.25">
      <c r="G416" s="55"/>
    </row>
    <row r="417" s="24" customFormat="1" ht="11.25">
      <c r="G417" s="55"/>
    </row>
    <row r="418" s="24" customFormat="1" ht="11.25">
      <c r="G418" s="55"/>
    </row>
    <row r="419" s="24" customFormat="1" ht="11.25">
      <c r="G419" s="55"/>
    </row>
    <row r="420" s="24" customFormat="1" ht="11.25">
      <c r="G420" s="55"/>
    </row>
    <row r="421" s="24" customFormat="1" ht="11.25">
      <c r="G421" s="55"/>
    </row>
    <row r="422" s="24" customFormat="1" ht="11.25">
      <c r="G422" s="55"/>
    </row>
    <row r="423" s="24" customFormat="1" ht="11.25">
      <c r="G423" s="55"/>
    </row>
    <row r="424" s="24" customFormat="1" ht="11.25">
      <c r="G424" s="55"/>
    </row>
    <row r="425" s="24" customFormat="1" ht="11.25">
      <c r="G425" s="55"/>
    </row>
    <row r="426" s="24" customFormat="1" ht="11.25">
      <c r="G426" s="55"/>
    </row>
    <row r="427" s="24" customFormat="1" ht="11.25">
      <c r="G427" s="55"/>
    </row>
    <row r="428" s="24" customFormat="1" ht="11.25">
      <c r="G428" s="55"/>
    </row>
    <row r="429" s="24" customFormat="1" ht="11.25">
      <c r="G429" s="55"/>
    </row>
    <row r="430" s="24" customFormat="1" ht="11.25">
      <c r="G430" s="55"/>
    </row>
    <row r="431" s="24" customFormat="1" ht="11.25">
      <c r="G431" s="55"/>
    </row>
    <row r="432" s="24" customFormat="1" ht="11.25">
      <c r="G432" s="55"/>
    </row>
    <row r="433" s="24" customFormat="1" ht="11.25">
      <c r="G433" s="55"/>
    </row>
    <row r="434" s="24" customFormat="1" ht="11.25">
      <c r="G434" s="55"/>
    </row>
    <row r="435" s="24" customFormat="1" ht="11.25">
      <c r="G435" s="55"/>
    </row>
    <row r="436" s="24" customFormat="1" ht="11.25">
      <c r="G436" s="55"/>
    </row>
    <row r="437" s="24" customFormat="1" ht="11.25">
      <c r="G437" s="55"/>
    </row>
    <row r="438" s="24" customFormat="1" ht="11.25">
      <c r="G438" s="55"/>
    </row>
    <row r="439" s="24" customFormat="1" ht="11.25">
      <c r="G439" s="55"/>
    </row>
    <row r="440" s="24" customFormat="1" ht="11.25">
      <c r="G440" s="55"/>
    </row>
    <row r="441" s="24" customFormat="1" ht="11.25">
      <c r="G441" s="55"/>
    </row>
    <row r="442" s="24" customFormat="1" ht="11.25">
      <c r="G442" s="55"/>
    </row>
    <row r="443" s="24" customFormat="1" ht="11.25">
      <c r="G443" s="55"/>
    </row>
    <row r="444" s="24" customFormat="1" ht="11.25">
      <c r="G444" s="55"/>
    </row>
    <row r="445" s="24" customFormat="1" ht="11.25">
      <c r="G445" s="55"/>
    </row>
    <row r="446" s="24" customFormat="1" ht="11.25">
      <c r="G446" s="55"/>
    </row>
    <row r="447" s="24" customFormat="1" ht="11.25">
      <c r="G447" s="55"/>
    </row>
    <row r="448" s="24" customFormat="1" ht="11.25">
      <c r="G448" s="55"/>
    </row>
    <row r="449" s="24" customFormat="1" ht="11.25">
      <c r="G449" s="55"/>
    </row>
    <row r="450" s="24" customFormat="1" ht="11.25">
      <c r="G450" s="55"/>
    </row>
    <row r="451" s="24" customFormat="1" ht="11.25">
      <c r="G451" s="55"/>
    </row>
    <row r="452" s="24" customFormat="1" ht="11.25">
      <c r="G452" s="55"/>
    </row>
    <row r="453" s="24" customFormat="1" ht="11.25">
      <c r="G453" s="55"/>
    </row>
    <row r="454" s="24" customFormat="1" ht="11.25">
      <c r="G454" s="55"/>
    </row>
    <row r="455" s="24" customFormat="1" ht="11.25">
      <c r="G455" s="55"/>
    </row>
    <row r="456" s="24" customFormat="1" ht="11.25">
      <c r="G456" s="55"/>
    </row>
    <row r="457" s="24" customFormat="1" ht="11.25">
      <c r="G457" s="55"/>
    </row>
    <row r="458" s="24" customFormat="1" ht="11.25">
      <c r="G458" s="55"/>
    </row>
    <row r="459" s="24" customFormat="1" ht="11.25">
      <c r="G459" s="55"/>
    </row>
    <row r="460" s="24" customFormat="1" ht="11.25">
      <c r="G460" s="55"/>
    </row>
    <row r="461" s="24" customFormat="1" ht="11.25">
      <c r="G461" s="55"/>
    </row>
    <row r="462" s="24" customFormat="1" ht="11.25">
      <c r="G462" s="55"/>
    </row>
    <row r="463" s="24" customFormat="1" ht="11.25">
      <c r="G463" s="55"/>
    </row>
    <row r="464" s="24" customFormat="1" ht="11.25">
      <c r="G464" s="55"/>
    </row>
    <row r="465" s="24" customFormat="1" ht="11.25">
      <c r="G465" s="55"/>
    </row>
    <row r="466" s="24" customFormat="1" ht="11.25">
      <c r="G466" s="55"/>
    </row>
    <row r="467" s="24" customFormat="1" ht="11.25">
      <c r="G467" s="55"/>
    </row>
    <row r="468" s="24" customFormat="1" ht="11.25">
      <c r="G468" s="55"/>
    </row>
    <row r="469" s="24" customFormat="1" ht="11.25">
      <c r="G469" s="55"/>
    </row>
    <row r="470" s="24" customFormat="1" ht="11.25">
      <c r="G470" s="55"/>
    </row>
    <row r="471" s="24" customFormat="1" ht="11.25">
      <c r="G471" s="55"/>
    </row>
    <row r="472" s="24" customFormat="1" ht="11.25">
      <c r="G472" s="55"/>
    </row>
    <row r="473" s="24" customFormat="1" ht="11.25">
      <c r="G473" s="55"/>
    </row>
    <row r="474" s="24" customFormat="1" ht="11.25">
      <c r="G474" s="55"/>
    </row>
    <row r="475" s="24" customFormat="1" ht="11.25">
      <c r="G475" s="55"/>
    </row>
    <row r="476" s="24" customFormat="1" ht="11.25">
      <c r="G476" s="55"/>
    </row>
    <row r="477" s="24" customFormat="1" ht="11.25">
      <c r="G477" s="55"/>
    </row>
    <row r="478" s="24" customFormat="1" ht="11.25">
      <c r="G478" s="55"/>
    </row>
    <row r="479" s="24" customFormat="1" ht="11.25">
      <c r="G479" s="55"/>
    </row>
    <row r="480" s="24" customFormat="1" ht="11.25">
      <c r="G480" s="55"/>
    </row>
    <row r="481" s="24" customFormat="1" ht="11.25">
      <c r="G481" s="55"/>
    </row>
    <row r="482" s="24" customFormat="1" ht="11.25">
      <c r="G482" s="55"/>
    </row>
    <row r="483" s="24" customFormat="1" ht="11.25">
      <c r="G483" s="55"/>
    </row>
    <row r="484" s="24" customFormat="1" ht="11.25">
      <c r="G484" s="55"/>
    </row>
    <row r="485" s="24" customFormat="1" ht="11.25">
      <c r="G485" s="55"/>
    </row>
    <row r="486" s="24" customFormat="1" ht="11.25">
      <c r="G486" s="55"/>
    </row>
    <row r="487" s="24" customFormat="1" ht="11.25">
      <c r="G487" s="55"/>
    </row>
    <row r="488" s="24" customFormat="1" ht="11.25">
      <c r="G488" s="55"/>
    </row>
    <row r="489" s="24" customFormat="1" ht="11.25">
      <c r="G489" s="55"/>
    </row>
    <row r="490" s="24" customFormat="1" ht="11.25">
      <c r="G490" s="55"/>
    </row>
    <row r="491" s="24" customFormat="1" ht="11.25">
      <c r="G491" s="55"/>
    </row>
    <row r="492" s="24" customFormat="1" ht="11.25">
      <c r="G492" s="55"/>
    </row>
    <row r="493" s="24" customFormat="1" ht="11.25">
      <c r="G493" s="55"/>
    </row>
    <row r="494" s="24" customFormat="1" ht="11.25">
      <c r="G494" s="55"/>
    </row>
    <row r="495" s="24" customFormat="1" ht="11.25">
      <c r="G495" s="55"/>
    </row>
    <row r="496" s="24" customFormat="1" ht="11.25">
      <c r="G496" s="55"/>
    </row>
    <row r="497" s="24" customFormat="1" ht="11.25">
      <c r="G497" s="55"/>
    </row>
    <row r="498" s="24" customFormat="1" ht="11.25">
      <c r="G498" s="55"/>
    </row>
    <row r="499" s="24" customFormat="1" ht="11.25">
      <c r="G499" s="55"/>
    </row>
    <row r="500" s="24" customFormat="1" ht="11.25">
      <c r="G500" s="55"/>
    </row>
    <row r="501" s="24" customFormat="1" ht="11.25">
      <c r="G501" s="55"/>
    </row>
    <row r="502" s="24" customFormat="1" ht="11.25">
      <c r="G502" s="55"/>
    </row>
    <row r="503" s="24" customFormat="1" ht="11.25">
      <c r="G503" s="55"/>
    </row>
    <row r="504" s="24" customFormat="1" ht="11.25">
      <c r="G504" s="55"/>
    </row>
    <row r="505" s="24" customFormat="1" ht="11.25">
      <c r="G505" s="55"/>
    </row>
    <row r="506" s="24" customFormat="1" ht="11.25">
      <c r="G506" s="55"/>
    </row>
    <row r="507" s="24" customFormat="1" ht="11.25">
      <c r="G507" s="55"/>
    </row>
    <row r="508" s="24" customFormat="1" ht="11.25">
      <c r="G508" s="55"/>
    </row>
    <row r="509" s="24" customFormat="1" ht="11.25">
      <c r="G509" s="55"/>
    </row>
    <row r="510" s="24" customFormat="1" ht="11.25">
      <c r="G510" s="55"/>
    </row>
    <row r="511" s="24" customFormat="1" ht="11.25">
      <c r="G511" s="55"/>
    </row>
    <row r="512" s="24" customFormat="1" ht="11.25">
      <c r="G512" s="55"/>
    </row>
    <row r="513" s="24" customFormat="1" ht="11.25">
      <c r="G513" s="55"/>
    </row>
    <row r="514" s="24" customFormat="1" ht="11.25">
      <c r="G514" s="55"/>
    </row>
    <row r="515" s="24" customFormat="1" ht="11.25">
      <c r="G515" s="55"/>
    </row>
    <row r="516" s="24" customFormat="1" ht="11.25">
      <c r="G516" s="55"/>
    </row>
    <row r="517" s="24" customFormat="1" ht="11.25">
      <c r="G517" s="55"/>
    </row>
    <row r="518" s="24" customFormat="1" ht="11.25">
      <c r="G518" s="55"/>
    </row>
    <row r="519" s="24" customFormat="1" ht="11.25">
      <c r="G519" s="55"/>
    </row>
    <row r="520" s="24" customFormat="1" ht="11.25">
      <c r="G520" s="55"/>
    </row>
    <row r="521" s="24" customFormat="1" ht="11.25">
      <c r="G521" s="55"/>
    </row>
    <row r="522" s="24" customFormat="1" ht="11.25">
      <c r="G522" s="55"/>
    </row>
    <row r="523" s="24" customFormat="1" ht="11.25">
      <c r="G523" s="55"/>
    </row>
    <row r="524" s="24" customFormat="1" ht="11.25">
      <c r="G524" s="55"/>
    </row>
    <row r="525" s="24" customFormat="1" ht="11.25">
      <c r="G525" s="55"/>
    </row>
    <row r="526" s="24" customFormat="1" ht="11.25">
      <c r="G526" s="55"/>
    </row>
    <row r="527" s="24" customFormat="1" ht="11.25">
      <c r="G527" s="55"/>
    </row>
    <row r="528" s="24" customFormat="1" ht="11.25">
      <c r="G528" s="55"/>
    </row>
    <row r="529" s="24" customFormat="1" ht="11.25">
      <c r="G529" s="55"/>
    </row>
    <row r="530" s="24" customFormat="1" ht="11.25">
      <c r="G530" s="55"/>
    </row>
    <row r="531" s="24" customFormat="1" ht="11.25">
      <c r="G531" s="55"/>
    </row>
    <row r="532" s="24" customFormat="1" ht="11.25">
      <c r="G532" s="55"/>
    </row>
    <row r="533" s="24" customFormat="1" ht="11.25">
      <c r="G533" s="55"/>
    </row>
    <row r="534" s="24" customFormat="1" ht="11.25">
      <c r="G534" s="55"/>
    </row>
    <row r="535" s="24" customFormat="1" ht="11.25">
      <c r="G535" s="55"/>
    </row>
    <row r="536" s="24" customFormat="1" ht="11.25">
      <c r="G536" s="55"/>
    </row>
    <row r="537" s="24" customFormat="1" ht="11.25">
      <c r="G537" s="55"/>
    </row>
    <row r="538" s="24" customFormat="1" ht="11.25">
      <c r="G538" s="55"/>
    </row>
    <row r="539" s="24" customFormat="1" ht="11.25">
      <c r="G539" s="55"/>
    </row>
    <row r="540" s="24" customFormat="1" ht="11.25">
      <c r="G540" s="55"/>
    </row>
    <row r="541" s="24" customFormat="1" ht="11.25">
      <c r="G541" s="55"/>
    </row>
    <row r="542" s="24" customFormat="1" ht="11.25">
      <c r="G542" s="55"/>
    </row>
    <row r="543" s="24" customFormat="1" ht="11.25">
      <c r="G543" s="55"/>
    </row>
    <row r="544" s="24" customFormat="1" ht="11.25">
      <c r="G544" s="55"/>
    </row>
    <row r="545" s="24" customFormat="1" ht="11.25">
      <c r="G545" s="55"/>
    </row>
    <row r="546" s="24" customFormat="1" ht="11.25">
      <c r="G546" s="55"/>
    </row>
    <row r="547" s="24" customFormat="1" ht="11.25">
      <c r="G547" s="55"/>
    </row>
    <row r="548" s="24" customFormat="1" ht="11.25">
      <c r="G548" s="55"/>
    </row>
    <row r="549" s="24" customFormat="1" ht="11.25">
      <c r="G549" s="55"/>
    </row>
  </sheetData>
  <mergeCells count="4">
    <mergeCell ref="B6:G6"/>
    <mergeCell ref="B7:G7"/>
    <mergeCell ref="B89:F89"/>
    <mergeCell ref="B86:F86"/>
  </mergeCells>
  <printOptions horizontalCentered="1"/>
  <pageMargins left="0.6" right="0.6" top="0.8" bottom="0.6" header="0.2" footer="0.2"/>
  <pageSetup fitToHeight="1" fitToWidth="1" horizontalDpi="600" verticalDpi="600" orientation="portrait" paperSize="9" scale="84" r:id="rId2"/>
  <headerFooter alignWithMargins="0">
    <oddFooter>&amp;C
- 2 -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6:K88"/>
  <sheetViews>
    <sheetView workbookViewId="0" topLeftCell="A1">
      <selection activeCell="A1" sqref="A1"/>
    </sheetView>
  </sheetViews>
  <sheetFormatPr defaultColWidth="9.140625" defaultRowHeight="12.75"/>
  <cols>
    <col min="1" max="1" width="2.8515625" style="1" customWidth="1"/>
    <col min="2" max="2" width="1.7109375" style="1" customWidth="1"/>
    <col min="3" max="3" width="9.140625" style="1" customWidth="1"/>
    <col min="4" max="4" width="10.140625" style="1" customWidth="1"/>
    <col min="5" max="5" width="9.421875" style="1" customWidth="1"/>
    <col min="6" max="6" width="12.421875" style="1" customWidth="1"/>
    <col min="7" max="7" width="12.7109375" style="1" customWidth="1"/>
    <col min="8" max="8" width="12.57421875" style="1" customWidth="1"/>
    <col min="9" max="9" width="1.57421875" style="1" customWidth="1"/>
    <col min="10" max="10" width="11.57421875" style="1" customWidth="1"/>
    <col min="11" max="11" width="11.421875" style="1" customWidth="1"/>
    <col min="12" max="12" width="4.7109375" style="1" customWidth="1"/>
    <col min="13" max="16384" width="9.140625" style="1" customWidth="1"/>
  </cols>
  <sheetData>
    <row r="1" ht="12.75"/>
    <row r="2" ht="12.75"/>
    <row r="3" ht="12.75"/>
    <row r="4" ht="12.75"/>
    <row r="5" ht="3.75" customHeight="1"/>
    <row r="6" s="3" customFormat="1" ht="15">
      <c r="A6" s="2" t="s">
        <v>248</v>
      </c>
    </row>
    <row r="7" spans="1:11" s="6" customFormat="1" ht="12">
      <c r="A7" s="4" t="s">
        <v>44</v>
      </c>
      <c r="B7" s="5"/>
      <c r="C7" s="5"/>
      <c r="D7" s="5"/>
      <c r="E7" s="5"/>
      <c r="F7" s="5"/>
      <c r="G7" s="5"/>
      <c r="H7" s="5"/>
      <c r="I7" s="5"/>
      <c r="J7" s="5"/>
      <c r="K7" s="5"/>
    </row>
    <row r="8" s="7" customFormat="1" ht="3.75" customHeight="1"/>
    <row r="9" s="7" customFormat="1" ht="3.75" customHeight="1"/>
    <row r="10" s="7" customFormat="1" ht="12.75">
      <c r="G10" s="7" t="s">
        <v>249</v>
      </c>
    </row>
    <row r="11" spans="6:10" s="7" customFormat="1" ht="12.75">
      <c r="F11" s="7" t="s">
        <v>201</v>
      </c>
      <c r="G11" s="8" t="s">
        <v>200</v>
      </c>
      <c r="H11" s="8" t="s">
        <v>200</v>
      </c>
      <c r="J11" s="7" t="s">
        <v>203</v>
      </c>
    </row>
    <row r="12" spans="6:11" s="7" customFormat="1" ht="12.75">
      <c r="F12" s="7" t="s">
        <v>202</v>
      </c>
      <c r="G12" s="8" t="s">
        <v>140</v>
      </c>
      <c r="H12" s="7" t="s">
        <v>215</v>
      </c>
      <c r="J12" s="7" t="s">
        <v>204</v>
      </c>
      <c r="K12" s="7" t="s">
        <v>165</v>
      </c>
    </row>
    <row r="13" spans="6:11" s="7" customFormat="1" ht="12.75">
      <c r="F13" s="7" t="s">
        <v>145</v>
      </c>
      <c r="G13" s="7" t="s">
        <v>145</v>
      </c>
      <c r="H13" s="7" t="s">
        <v>145</v>
      </c>
      <c r="J13" s="7" t="s">
        <v>145</v>
      </c>
      <c r="K13" s="9" t="s">
        <v>145</v>
      </c>
    </row>
    <row r="14" s="7" customFormat="1" ht="12.75"/>
    <row r="15" ht="12.75">
      <c r="A15" s="1" t="s">
        <v>103</v>
      </c>
    </row>
    <row r="16" spans="2:11" ht="12.75">
      <c r="B16" s="1" t="s">
        <v>217</v>
      </c>
      <c r="F16" s="18">
        <v>1940532</v>
      </c>
      <c r="G16" s="18">
        <v>409767</v>
      </c>
      <c r="H16" s="18">
        <v>25258</v>
      </c>
      <c r="I16" s="18"/>
      <c r="J16" s="18">
        <v>-1185777</v>
      </c>
      <c r="K16" s="18">
        <f>SUM(F16:J16)</f>
        <v>1189780</v>
      </c>
    </row>
    <row r="17" spans="2:11" ht="12.75">
      <c r="B17" s="1" t="s">
        <v>25</v>
      </c>
      <c r="F17" s="18">
        <v>0</v>
      </c>
      <c r="G17" s="18">
        <v>-8355</v>
      </c>
      <c r="H17" s="18">
        <v>0</v>
      </c>
      <c r="I17" s="18"/>
      <c r="J17" s="18">
        <v>5235</v>
      </c>
      <c r="K17" s="18">
        <f>SUM(F17:J17)</f>
        <v>-3120</v>
      </c>
    </row>
    <row r="18" spans="6:11" ht="3.75" customHeight="1">
      <c r="F18" s="14"/>
      <c r="G18" s="14"/>
      <c r="H18" s="14"/>
      <c r="I18" s="14"/>
      <c r="J18" s="14"/>
      <c r="K18" s="14"/>
    </row>
    <row r="19" ht="3.75" customHeight="1"/>
    <row r="20" spans="2:11" ht="12.75">
      <c r="B20" s="1" t="s">
        <v>296</v>
      </c>
      <c r="F20" s="1">
        <f>SUM(F16:F19)</f>
        <v>1940532</v>
      </c>
      <c r="G20" s="1">
        <f>SUM(G16:G19)</f>
        <v>401412</v>
      </c>
      <c r="H20" s="1">
        <f>SUM(H16:H19)</f>
        <v>25258</v>
      </c>
      <c r="J20" s="1">
        <f>SUM(J16:J19)</f>
        <v>-1180542</v>
      </c>
      <c r="K20" s="1">
        <f>SUM(K16:K19)</f>
        <v>1186660</v>
      </c>
    </row>
    <row r="21" ht="7.5" customHeight="1"/>
    <row r="22" ht="1.5" customHeight="1"/>
    <row r="23" spans="6:11" ht="2.25" customHeight="1">
      <c r="F23" s="10"/>
      <c r="G23" s="11"/>
      <c r="H23" s="11"/>
      <c r="I23" s="11"/>
      <c r="J23" s="11"/>
      <c r="K23" s="12"/>
    </row>
    <row r="24" spans="2:11" ht="12.75">
      <c r="B24" s="16" t="s">
        <v>205</v>
      </c>
      <c r="F24" s="17"/>
      <c r="G24" s="18"/>
      <c r="H24" s="18"/>
      <c r="I24" s="18"/>
      <c r="J24" s="18"/>
      <c r="K24" s="19"/>
    </row>
    <row r="25" spans="2:11" ht="12.75">
      <c r="B25" s="16"/>
      <c r="C25" s="16" t="s">
        <v>206</v>
      </c>
      <c r="F25" s="17"/>
      <c r="G25" s="18"/>
      <c r="H25" s="18"/>
      <c r="I25" s="18"/>
      <c r="J25" s="18"/>
      <c r="K25" s="19"/>
    </row>
    <row r="26" spans="2:11" ht="12.75">
      <c r="B26" s="16"/>
      <c r="C26" s="16" t="s">
        <v>123</v>
      </c>
      <c r="F26" s="17">
        <v>0</v>
      </c>
      <c r="G26" s="18">
        <v>5166</v>
      </c>
      <c r="H26" s="18">
        <v>0</v>
      </c>
      <c r="I26" s="18"/>
      <c r="J26" s="18">
        <v>0</v>
      </c>
      <c r="K26" s="19">
        <f>SUM(F26:J26)</f>
        <v>5166</v>
      </c>
    </row>
    <row r="27" spans="2:11" ht="12.75">
      <c r="B27" s="16" t="s">
        <v>207</v>
      </c>
      <c r="C27" s="16"/>
      <c r="F27" s="17"/>
      <c r="G27" s="18"/>
      <c r="H27" s="18"/>
      <c r="I27" s="18"/>
      <c r="J27" s="18"/>
      <c r="K27" s="19"/>
    </row>
    <row r="28" spans="3:11" ht="12.75">
      <c r="C28" s="16" t="s">
        <v>208</v>
      </c>
      <c r="F28" s="17"/>
      <c r="G28" s="18"/>
      <c r="H28" s="18"/>
      <c r="I28" s="18"/>
      <c r="J28" s="18"/>
      <c r="K28" s="19"/>
    </row>
    <row r="29" spans="3:11" ht="12.75">
      <c r="C29" s="16" t="s">
        <v>209</v>
      </c>
      <c r="F29" s="17"/>
      <c r="G29" s="18"/>
      <c r="H29" s="18"/>
      <c r="I29" s="18"/>
      <c r="J29" s="18"/>
      <c r="K29" s="19"/>
    </row>
    <row r="30" spans="3:11" ht="12.75">
      <c r="C30" s="16" t="s">
        <v>210</v>
      </c>
      <c r="F30" s="17">
        <v>0</v>
      </c>
      <c r="G30" s="18">
        <v>27349</v>
      </c>
      <c r="H30" s="18">
        <v>0</v>
      </c>
      <c r="I30" s="18"/>
      <c r="J30" s="18">
        <v>0</v>
      </c>
      <c r="K30" s="19">
        <f>SUM(F30:J30)</f>
        <v>27349</v>
      </c>
    </row>
    <row r="31" spans="2:11" ht="12.75">
      <c r="B31" s="16" t="s">
        <v>1</v>
      </c>
      <c r="C31" s="16"/>
      <c r="F31" s="17"/>
      <c r="G31" s="18">
        <v>-1530</v>
      </c>
      <c r="H31" s="18"/>
      <c r="I31" s="18"/>
      <c r="J31" s="18"/>
      <c r="K31" s="19">
        <f>SUM(F31:J31)</f>
        <v>-1530</v>
      </c>
    </row>
    <row r="32" spans="2:11" ht="12.75">
      <c r="B32" s="16" t="s">
        <v>2</v>
      </c>
      <c r="C32" s="16"/>
      <c r="F32" s="17"/>
      <c r="G32" s="18">
        <v>428</v>
      </c>
      <c r="H32" s="18"/>
      <c r="I32" s="18"/>
      <c r="J32" s="18"/>
      <c r="K32" s="19">
        <f>SUM(F32:J32)</f>
        <v>428</v>
      </c>
    </row>
    <row r="33" spans="6:11" ht="3.75" customHeight="1">
      <c r="F33" s="13"/>
      <c r="G33" s="14"/>
      <c r="H33" s="14"/>
      <c r="I33" s="14"/>
      <c r="J33" s="14"/>
      <c r="K33" s="15"/>
    </row>
    <row r="34" ht="3" customHeight="1"/>
    <row r="35" ht="12.75">
      <c r="A35" s="1" t="s">
        <v>284</v>
      </c>
    </row>
    <row r="36" spans="2:11" ht="12.75">
      <c r="B36" s="16" t="s">
        <v>211</v>
      </c>
      <c r="F36" s="1">
        <f aca="true" t="shared" si="0" ref="F36:K36">SUM(F24:F32)</f>
        <v>0</v>
      </c>
      <c r="G36" s="1">
        <f t="shared" si="0"/>
        <v>31413</v>
      </c>
      <c r="H36" s="1">
        <f t="shared" si="0"/>
        <v>0</v>
      </c>
      <c r="I36" s="1">
        <f t="shared" si="0"/>
        <v>0</v>
      </c>
      <c r="J36" s="1">
        <f t="shared" si="0"/>
        <v>0</v>
      </c>
      <c r="K36" s="1">
        <f t="shared" si="0"/>
        <v>31413</v>
      </c>
    </row>
    <row r="37" ht="12.75">
      <c r="A37" s="1" t="s">
        <v>339</v>
      </c>
    </row>
    <row r="38" spans="2:11" ht="12.75">
      <c r="B38" s="16" t="s">
        <v>340</v>
      </c>
      <c r="F38" s="1">
        <v>0</v>
      </c>
      <c r="G38" s="1">
        <v>1669</v>
      </c>
      <c r="H38" s="1">
        <v>0</v>
      </c>
      <c r="J38" s="1">
        <v>0</v>
      </c>
      <c r="K38" s="1">
        <f>SUM(F38:J38)</f>
        <v>1669</v>
      </c>
    </row>
    <row r="39" spans="1:11" ht="12.75">
      <c r="A39" s="1" t="s">
        <v>26</v>
      </c>
      <c r="F39" s="1">
        <v>0</v>
      </c>
      <c r="G39" s="1">
        <v>0</v>
      </c>
      <c r="H39" s="1">
        <v>0</v>
      </c>
      <c r="J39" s="1">
        <v>-166762</v>
      </c>
      <c r="K39" s="1">
        <f>SUM(F39:J39)</f>
        <v>-166762</v>
      </c>
    </row>
    <row r="40" ht="3.75" customHeight="1"/>
    <row r="41" spans="6:11" ht="3.75" customHeight="1">
      <c r="F41" s="11"/>
      <c r="G41" s="11"/>
      <c r="H41" s="11"/>
      <c r="I41" s="11"/>
      <c r="J41" s="11"/>
      <c r="K41" s="11"/>
    </row>
    <row r="42" spans="1:11" ht="12.75">
      <c r="A42" s="1" t="s">
        <v>357</v>
      </c>
      <c r="F42" s="18">
        <f>F20+F36+F38</f>
        <v>1940532</v>
      </c>
      <c r="G42" s="18">
        <f>G20+G36+G38</f>
        <v>434494</v>
      </c>
      <c r="H42" s="18">
        <f>H20+H36+H38</f>
        <v>25258</v>
      </c>
      <c r="I42" s="18"/>
      <c r="J42" s="18">
        <f>J20+J36+J39</f>
        <v>-1347304</v>
      </c>
      <c r="K42" s="18">
        <f>K20+K36+K38+K39</f>
        <v>1052980</v>
      </c>
    </row>
    <row r="43" spans="6:11" ht="3.75" customHeight="1" thickBot="1">
      <c r="F43" s="20"/>
      <c r="G43" s="20"/>
      <c r="H43" s="20"/>
      <c r="I43" s="20"/>
      <c r="J43" s="20"/>
      <c r="K43" s="20"/>
    </row>
    <row r="44" ht="3.75" customHeight="1"/>
    <row r="45" ht="12.75" customHeight="1">
      <c r="K45" s="8"/>
    </row>
    <row r="46" ht="12.75">
      <c r="A46" s="1" t="s">
        <v>213</v>
      </c>
    </row>
    <row r="47" spans="2:11" ht="12.75">
      <c r="B47" s="1" t="s">
        <v>217</v>
      </c>
      <c r="F47" s="18">
        <v>1940532</v>
      </c>
      <c r="G47" s="18">
        <v>325301</v>
      </c>
      <c r="H47" s="18">
        <v>25258</v>
      </c>
      <c r="I47" s="18"/>
      <c r="J47" s="18">
        <v>-184684</v>
      </c>
      <c r="K47" s="18">
        <f>SUM(F47:J47)</f>
        <v>2106407</v>
      </c>
    </row>
    <row r="48" spans="2:11" ht="12.75">
      <c r="B48" s="1" t="s">
        <v>25</v>
      </c>
      <c r="F48" s="18">
        <v>0</v>
      </c>
      <c r="G48" s="18">
        <v>-8355</v>
      </c>
      <c r="H48" s="18">
        <v>0</v>
      </c>
      <c r="I48" s="18"/>
      <c r="J48" s="18">
        <v>5354</v>
      </c>
      <c r="K48" s="18">
        <f>SUM(F48:J48)</f>
        <v>-3001</v>
      </c>
    </row>
    <row r="49" spans="2:11" ht="12.75">
      <c r="B49" s="1" t="s">
        <v>296</v>
      </c>
      <c r="F49" s="11">
        <f>SUM(F47:F48)</f>
        <v>1940532</v>
      </c>
      <c r="G49" s="11">
        <f>SUM(G47:G48)</f>
        <v>316946</v>
      </c>
      <c r="H49" s="11">
        <f>SUM(H47:H48)</f>
        <v>25258</v>
      </c>
      <c r="I49" s="11"/>
      <c r="J49" s="11">
        <f>SUM(J47:J48)</f>
        <v>-179330</v>
      </c>
      <c r="K49" s="11">
        <f>SUM(K47:K48)</f>
        <v>2103406</v>
      </c>
    </row>
    <row r="50" ht="3.75" customHeight="1"/>
    <row r="51" spans="6:11" ht="3.75" customHeight="1">
      <c r="F51" s="10"/>
      <c r="G51" s="11"/>
      <c r="H51" s="11"/>
      <c r="I51" s="11"/>
      <c r="J51" s="11"/>
      <c r="K51" s="12"/>
    </row>
    <row r="52" spans="6:11" ht="3.75" customHeight="1">
      <c r="F52" s="17"/>
      <c r="G52" s="18"/>
      <c r="H52" s="18"/>
      <c r="I52" s="18"/>
      <c r="J52" s="18"/>
      <c r="K52" s="19"/>
    </row>
    <row r="53" spans="2:11" ht="12.75">
      <c r="B53" s="16" t="s">
        <v>205</v>
      </c>
      <c r="C53" s="16"/>
      <c r="F53" s="17"/>
      <c r="G53" s="18"/>
      <c r="H53" s="18"/>
      <c r="I53" s="18"/>
      <c r="J53" s="18"/>
      <c r="K53" s="19"/>
    </row>
    <row r="54" spans="2:11" ht="12.75">
      <c r="B54" s="16"/>
      <c r="C54" s="16" t="s">
        <v>206</v>
      </c>
      <c r="F54" s="17"/>
      <c r="G54" s="18"/>
      <c r="H54" s="18"/>
      <c r="I54" s="18"/>
      <c r="J54" s="18"/>
      <c r="K54" s="19"/>
    </row>
    <row r="55" spans="2:11" ht="12.75">
      <c r="B55" s="16"/>
      <c r="C55" s="16" t="s">
        <v>123</v>
      </c>
      <c r="F55" s="17">
        <v>0</v>
      </c>
      <c r="G55" s="18">
        <v>11858</v>
      </c>
      <c r="H55" s="18">
        <v>0</v>
      </c>
      <c r="I55" s="18"/>
      <c r="J55" s="18">
        <v>0</v>
      </c>
      <c r="K55" s="19">
        <f>SUM(F55:J55)</f>
        <v>11858</v>
      </c>
    </row>
    <row r="56" spans="2:11" ht="12.75">
      <c r="B56" s="16" t="s">
        <v>207</v>
      </c>
      <c r="C56" s="16"/>
      <c r="F56" s="17"/>
      <c r="G56" s="18"/>
      <c r="H56" s="18"/>
      <c r="I56" s="18"/>
      <c r="J56" s="18"/>
      <c r="K56" s="19"/>
    </row>
    <row r="57" spans="2:11" ht="12.75">
      <c r="B57" s="16"/>
      <c r="C57" s="16" t="s">
        <v>208</v>
      </c>
      <c r="F57" s="17"/>
      <c r="G57" s="18"/>
      <c r="H57" s="18"/>
      <c r="I57" s="18"/>
      <c r="J57" s="18"/>
      <c r="K57" s="19"/>
    </row>
    <row r="58" spans="2:11" ht="12.75">
      <c r="B58" s="16"/>
      <c r="C58" s="16" t="s">
        <v>209</v>
      </c>
      <c r="F58" s="17"/>
      <c r="G58" s="18"/>
      <c r="H58" s="18"/>
      <c r="I58" s="18"/>
      <c r="J58" s="18"/>
      <c r="K58" s="19"/>
    </row>
    <row r="59" spans="2:11" ht="12.75">
      <c r="B59" s="16"/>
      <c r="C59" s="16" t="s">
        <v>210</v>
      </c>
      <c r="F59" s="17">
        <v>0</v>
      </c>
      <c r="G59" s="18">
        <v>40653</v>
      </c>
      <c r="H59" s="18">
        <v>0</v>
      </c>
      <c r="I59" s="18"/>
      <c r="J59" s="18">
        <v>0</v>
      </c>
      <c r="K59" s="19">
        <f>SUM(F59:J59)</f>
        <v>40653</v>
      </c>
    </row>
    <row r="60" spans="2:11" ht="3.75" customHeight="1">
      <c r="B60" s="16"/>
      <c r="C60" s="16"/>
      <c r="F60" s="13"/>
      <c r="G60" s="14"/>
      <c r="H60" s="14"/>
      <c r="I60" s="14"/>
      <c r="J60" s="14"/>
      <c r="K60" s="15"/>
    </row>
    <row r="61" spans="2:3" ht="3.75" customHeight="1">
      <c r="B61" s="16"/>
      <c r="C61" s="16"/>
    </row>
    <row r="62" spans="1:3" ht="12.75">
      <c r="A62" s="1" t="s">
        <v>284</v>
      </c>
      <c r="B62" s="16"/>
      <c r="C62" s="16"/>
    </row>
    <row r="63" spans="2:11" ht="12.75">
      <c r="B63" s="16" t="s">
        <v>211</v>
      </c>
      <c r="C63" s="16"/>
      <c r="F63" s="1">
        <f>SUM(F56:F59)</f>
        <v>0</v>
      </c>
      <c r="G63" s="1">
        <f>SUM(G51:G59)</f>
        <v>52511</v>
      </c>
      <c r="H63" s="1">
        <f>SUM(H56:H59)</f>
        <v>0</v>
      </c>
      <c r="J63" s="1">
        <f>SUM(J56:J59)</f>
        <v>0</v>
      </c>
      <c r="K63" s="1">
        <f>SUM(F63:J63)</f>
        <v>52511</v>
      </c>
    </row>
    <row r="64" ht="12.75">
      <c r="A64" s="1" t="s">
        <v>27</v>
      </c>
    </row>
    <row r="65" spans="2:11" ht="12.75">
      <c r="B65" s="16" t="s">
        <v>214</v>
      </c>
      <c r="F65" s="1">
        <v>0</v>
      </c>
      <c r="G65" s="1">
        <v>27368</v>
      </c>
      <c r="H65" s="1">
        <v>0</v>
      </c>
      <c r="J65" s="1">
        <v>0</v>
      </c>
      <c r="K65" s="1">
        <f>SUM(F65:J65)</f>
        <v>27368</v>
      </c>
    </row>
    <row r="66" ht="12.75">
      <c r="A66" s="1" t="s">
        <v>313</v>
      </c>
    </row>
    <row r="67" ht="12.75">
      <c r="B67" s="16" t="s">
        <v>314</v>
      </c>
    </row>
    <row r="68" spans="2:11" ht="12.75">
      <c r="B68" s="16" t="s">
        <v>315</v>
      </c>
      <c r="F68" s="1">
        <v>0</v>
      </c>
      <c r="G68" s="1">
        <v>12638</v>
      </c>
      <c r="H68" s="1">
        <v>0</v>
      </c>
      <c r="J68" s="1">
        <f>-G68</f>
        <v>-12638</v>
      </c>
      <c r="K68" s="1">
        <f>SUM(F68:J68)</f>
        <v>0</v>
      </c>
    </row>
    <row r="69" spans="1:2" ht="12.75">
      <c r="A69" s="1" t="s">
        <v>359</v>
      </c>
      <c r="B69" s="16"/>
    </row>
    <row r="70" ht="12.75">
      <c r="B70" s="16" t="s">
        <v>360</v>
      </c>
    </row>
    <row r="71" spans="2:11" ht="12.75">
      <c r="B71" s="16" t="s">
        <v>315</v>
      </c>
      <c r="F71" s="1">
        <v>0</v>
      </c>
      <c r="G71" s="1">
        <v>-8051</v>
      </c>
      <c r="H71" s="1">
        <v>0</v>
      </c>
      <c r="J71" s="1">
        <v>8051</v>
      </c>
      <c r="K71" s="1">
        <f>SUM(F71:J71)</f>
        <v>0</v>
      </c>
    </row>
    <row r="72" ht="12.75">
      <c r="A72" s="1" t="s">
        <v>28</v>
      </c>
    </row>
    <row r="73" spans="2:11" ht="12.75" customHeight="1">
      <c r="B73" s="1" t="s">
        <v>29</v>
      </c>
      <c r="F73" s="1">
        <v>0</v>
      </c>
      <c r="G73" s="1">
        <v>0</v>
      </c>
      <c r="H73" s="1">
        <v>0</v>
      </c>
      <c r="J73" s="1">
        <v>-996625</v>
      </c>
      <c r="K73" s="1">
        <f>SUM(F73:J73)</f>
        <v>-996625</v>
      </c>
    </row>
    <row r="74" ht="3.75" customHeight="1"/>
    <row r="75" spans="6:11" ht="3.75" customHeight="1">
      <c r="F75" s="11"/>
      <c r="G75" s="11"/>
      <c r="H75" s="11"/>
      <c r="I75" s="11"/>
      <c r="J75" s="11"/>
      <c r="K75" s="11"/>
    </row>
    <row r="76" spans="1:11" ht="12.75">
      <c r="A76" s="1" t="s">
        <v>358</v>
      </c>
      <c r="F76" s="18">
        <f>SUM(F63:F74)+F49</f>
        <v>1940532</v>
      </c>
      <c r="G76" s="18">
        <f>SUM(G63:G74)+G49</f>
        <v>401412</v>
      </c>
      <c r="H76" s="18">
        <f>SUM(H63:H74)+H49</f>
        <v>25258</v>
      </c>
      <c r="I76" s="18"/>
      <c r="J76" s="18">
        <f>SUM(J63:J74)+J49</f>
        <v>-1180542</v>
      </c>
      <c r="K76" s="18">
        <f>SUM(K63:K74)+K49</f>
        <v>1186660</v>
      </c>
    </row>
    <row r="77" spans="6:11" ht="3.75" customHeight="1" thickBot="1">
      <c r="F77" s="20"/>
      <c r="G77" s="20"/>
      <c r="H77" s="20"/>
      <c r="I77" s="20"/>
      <c r="J77" s="20"/>
      <c r="K77" s="20"/>
    </row>
    <row r="78" spans="6:11" ht="3.75" customHeight="1">
      <c r="F78" s="18"/>
      <c r="G78" s="18"/>
      <c r="H78" s="18"/>
      <c r="I78" s="18"/>
      <c r="J78" s="18"/>
      <c r="K78" s="18"/>
    </row>
    <row r="79" spans="6:11" ht="9" customHeight="1">
      <c r="F79" s="18"/>
      <c r="G79" s="18"/>
      <c r="H79" s="18"/>
      <c r="I79" s="18"/>
      <c r="J79" s="18"/>
      <c r="K79" s="18"/>
    </row>
    <row r="80" spans="1:6" s="24" customFormat="1" ht="3.75" customHeight="1">
      <c r="A80" s="21"/>
      <c r="B80" s="22"/>
      <c r="C80" s="22"/>
      <c r="D80" s="23"/>
      <c r="E80" s="22"/>
      <c r="F80" s="23"/>
    </row>
    <row r="81" spans="1:2" ht="12.75">
      <c r="A81" s="1" t="s">
        <v>192</v>
      </c>
      <c r="B81" s="1" t="s">
        <v>212</v>
      </c>
    </row>
    <row r="82" spans="1:2" ht="12.75">
      <c r="A82" s="1" t="s">
        <v>316</v>
      </c>
      <c r="B82" s="1" t="s">
        <v>317</v>
      </c>
    </row>
    <row r="83" spans="1:6" s="24" customFormat="1" ht="12.75" customHeight="1">
      <c r="A83" s="21"/>
      <c r="B83" s="22"/>
      <c r="C83" s="22"/>
      <c r="D83" s="23"/>
      <c r="E83" s="22"/>
      <c r="F83" s="23"/>
    </row>
    <row r="84" spans="1:6" s="24" customFormat="1" ht="12.75" customHeight="1">
      <c r="A84" s="21"/>
      <c r="B84" s="22"/>
      <c r="C84" s="22"/>
      <c r="D84" s="23"/>
      <c r="E84" s="22"/>
      <c r="F84" s="23"/>
    </row>
    <row r="85" spans="1:6" s="24" customFormat="1" ht="12.75" customHeight="1">
      <c r="A85" s="21"/>
      <c r="B85" s="22"/>
      <c r="C85" s="22"/>
      <c r="D85" s="23"/>
      <c r="E85" s="22"/>
      <c r="F85" s="23"/>
    </row>
    <row r="86" spans="1:6" s="24" customFormat="1" ht="12.75" customHeight="1">
      <c r="A86" s="21"/>
      <c r="B86" s="22"/>
      <c r="C86" s="22"/>
      <c r="D86" s="23"/>
      <c r="E86" s="22"/>
      <c r="F86" s="23"/>
    </row>
    <row r="87" spans="1:6" s="24" customFormat="1" ht="12.75" customHeight="1">
      <c r="A87" s="21"/>
      <c r="B87" s="22"/>
      <c r="C87" s="22"/>
      <c r="D87" s="23"/>
      <c r="E87" s="22"/>
      <c r="F87" s="23"/>
    </row>
    <row r="88" spans="1:11" s="26" customFormat="1" ht="24.75" customHeight="1">
      <c r="A88" s="196" t="s">
        <v>104</v>
      </c>
      <c r="B88" s="196"/>
      <c r="C88" s="196"/>
      <c r="D88" s="196"/>
      <c r="E88" s="196"/>
      <c r="F88" s="196"/>
      <c r="G88" s="196"/>
      <c r="H88" s="196"/>
      <c r="I88" s="196"/>
      <c r="J88" s="196"/>
      <c r="K88" s="196"/>
    </row>
  </sheetData>
  <mergeCells count="1">
    <mergeCell ref="A88:K88"/>
  </mergeCells>
  <printOptions horizontalCentered="1"/>
  <pageMargins left="0.6" right="0.6" top="0.8" bottom="0.7" header="0.2" footer="0.2"/>
  <pageSetup firstPageNumber="3" useFirstPageNumber="1" fitToHeight="1" fitToWidth="1" horizontalDpi="300" verticalDpi="300" orientation="portrait" paperSize="9" scale="77" r:id="rId2"/>
  <headerFooter alignWithMargins="0">
    <oddFooter>&amp;C- &amp;P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87"/>
  <sheetViews>
    <sheetView workbookViewId="0" topLeftCell="A1">
      <selection activeCell="A1" sqref="A1"/>
    </sheetView>
  </sheetViews>
  <sheetFormatPr defaultColWidth="9.140625" defaultRowHeight="12.75" customHeight="1"/>
  <cols>
    <col min="1" max="1" width="2.7109375" style="28" customWidth="1"/>
    <col min="2" max="2" width="2.00390625" style="28" customWidth="1"/>
    <col min="3" max="3" width="2.421875" style="28" customWidth="1"/>
    <col min="4" max="4" width="36.57421875" style="28" customWidth="1"/>
    <col min="5" max="5" width="11.28125" style="28" customWidth="1"/>
    <col min="6" max="6" width="10.421875" style="28" customWidth="1"/>
    <col min="7" max="7" width="11.140625" style="1" customWidth="1"/>
    <col min="8" max="8" width="2.7109375" style="28" customWidth="1"/>
    <col min="9" max="9" width="11.7109375" style="1" customWidth="1"/>
    <col min="10" max="10" width="2.7109375" style="28" customWidth="1"/>
    <col min="11" max="16384" width="9.140625" style="28" customWidth="1"/>
  </cols>
  <sheetData>
    <row r="1" spans="1:9" ht="12.75" customHeight="1">
      <c r="A1" s="121"/>
      <c r="B1" s="121"/>
      <c r="C1" s="121"/>
      <c r="D1" s="121"/>
      <c r="E1" s="121"/>
      <c r="F1" s="121"/>
      <c r="G1" s="122"/>
      <c r="H1" s="121"/>
      <c r="I1" s="122"/>
    </row>
    <row r="2" spans="1:9" ht="12.75" customHeight="1">
      <c r="A2" s="121"/>
      <c r="B2" s="121"/>
      <c r="C2" s="121"/>
      <c r="D2" s="121"/>
      <c r="E2" s="121"/>
      <c r="F2" s="121"/>
      <c r="G2" s="122"/>
      <c r="H2" s="121"/>
      <c r="I2" s="122"/>
    </row>
    <row r="3" spans="1:9" ht="12.75" customHeight="1">
      <c r="A3" s="121"/>
      <c r="B3" s="121"/>
      <c r="C3" s="121"/>
      <c r="D3" s="121"/>
      <c r="E3" s="121"/>
      <c r="F3" s="121"/>
      <c r="G3" s="122"/>
      <c r="H3" s="121"/>
      <c r="I3" s="122"/>
    </row>
    <row r="4" spans="1:9" ht="12.75" customHeight="1">
      <c r="A4" s="121"/>
      <c r="B4" s="121"/>
      <c r="C4" s="121"/>
      <c r="D4" s="121"/>
      <c r="E4" s="121"/>
      <c r="F4" s="121"/>
      <c r="G4" s="122"/>
      <c r="H4" s="121"/>
      <c r="I4" s="122"/>
    </row>
    <row r="5" spans="1:9" ht="12.75" customHeight="1">
      <c r="A5" s="121"/>
      <c r="B5" s="121"/>
      <c r="C5" s="121"/>
      <c r="D5" s="121"/>
      <c r="E5" s="121"/>
      <c r="F5" s="121"/>
      <c r="G5" s="122"/>
      <c r="H5" s="121"/>
      <c r="I5" s="122"/>
    </row>
    <row r="6" spans="1:9" s="31" customFormat="1" ht="12.75" customHeight="1">
      <c r="A6" s="54" t="s">
        <v>216</v>
      </c>
      <c r="B6" s="54"/>
      <c r="C6" s="54"/>
      <c r="G6" s="123"/>
      <c r="I6" s="123"/>
    </row>
    <row r="7" spans="1:11" s="125" customFormat="1" ht="12.75" customHeight="1">
      <c r="A7" s="32" t="str">
        <f>+Equity!A7</f>
        <v> FOR THE FINANCIAL YEAR ENDED 31 DECEMBER 2003</v>
      </c>
      <c r="B7" s="124"/>
      <c r="C7" s="124"/>
      <c r="D7" s="124"/>
      <c r="E7" s="124"/>
      <c r="F7" s="124"/>
      <c r="G7" s="124"/>
      <c r="H7" s="124"/>
      <c r="I7" s="124"/>
      <c r="J7" s="124"/>
      <c r="K7" s="124"/>
    </row>
    <row r="8" spans="1:11" ht="12.75" customHeight="1">
      <c r="A8" s="126"/>
      <c r="B8" s="126"/>
      <c r="C8" s="126"/>
      <c r="D8" s="126"/>
      <c r="E8" s="126"/>
      <c r="F8" s="126"/>
      <c r="G8" s="126"/>
      <c r="H8" s="126"/>
      <c r="I8" s="126"/>
      <c r="J8" s="126"/>
      <c r="K8" s="126"/>
    </row>
    <row r="9" spans="7:9" ht="12.75" customHeight="1">
      <c r="G9" s="38">
        <v>37986</v>
      </c>
      <c r="I9" s="38">
        <v>37621</v>
      </c>
    </row>
    <row r="10" spans="7:9" ht="12.75" customHeight="1">
      <c r="G10" s="8" t="s">
        <v>145</v>
      </c>
      <c r="I10" s="8" t="s">
        <v>145</v>
      </c>
    </row>
    <row r="11" spans="4:9" ht="3.75" customHeight="1">
      <c r="D11" s="38"/>
      <c r="G11" s="28"/>
      <c r="I11" s="28"/>
    </row>
    <row r="12" ht="12.75" customHeight="1">
      <c r="A12" s="28" t="s">
        <v>234</v>
      </c>
    </row>
    <row r="13" ht="3.75" customHeight="1"/>
    <row r="14" spans="2:9" ht="12.75" customHeight="1">
      <c r="B14" s="28" t="s">
        <v>199</v>
      </c>
      <c r="G14" s="1">
        <v>-149523</v>
      </c>
      <c r="I14" s="1">
        <v>-1063112</v>
      </c>
    </row>
    <row r="15" ht="3.75" customHeight="1"/>
    <row r="16" spans="2:9" ht="12.75" customHeight="1">
      <c r="B16" s="28" t="s">
        <v>108</v>
      </c>
      <c r="G16" s="1">
        <v>347959</v>
      </c>
      <c r="I16" s="1">
        <v>1216258</v>
      </c>
    </row>
    <row r="17" spans="7:9" ht="3.75" customHeight="1">
      <c r="G17" s="14"/>
      <c r="I17" s="14"/>
    </row>
    <row r="18" spans="7:9" ht="3.75" customHeight="1">
      <c r="G18" s="11"/>
      <c r="I18" s="11"/>
    </row>
    <row r="19" spans="2:9" ht="12.75" customHeight="1">
      <c r="B19" s="28" t="s">
        <v>232</v>
      </c>
      <c r="G19" s="1">
        <f>SUM(G14:G16)</f>
        <v>198436</v>
      </c>
      <c r="I19" s="1">
        <f>SUM(I14:I16)</f>
        <v>153146</v>
      </c>
    </row>
    <row r="20" ht="3.75" customHeight="1"/>
    <row r="21" spans="2:9" ht="12.75" customHeight="1">
      <c r="B21" s="28" t="s">
        <v>250</v>
      </c>
      <c r="G21" s="1">
        <v>-330681</v>
      </c>
      <c r="I21" s="1">
        <v>-265170</v>
      </c>
    </row>
    <row r="22" spans="7:9" ht="3.75" customHeight="1">
      <c r="G22" s="14"/>
      <c r="I22" s="14"/>
    </row>
    <row r="23" spans="7:9" ht="3.75" customHeight="1">
      <c r="G23" s="11"/>
      <c r="I23" s="11"/>
    </row>
    <row r="24" spans="2:9" ht="12.75" customHeight="1">
      <c r="B24" s="28" t="s">
        <v>233</v>
      </c>
      <c r="G24" s="1">
        <f>SUM(G19:G21)</f>
        <v>-132245</v>
      </c>
      <c r="I24" s="1">
        <f>SUM(I19:I21)</f>
        <v>-112024</v>
      </c>
    </row>
    <row r="25" spans="7:9" ht="3.75" customHeight="1">
      <c r="G25" s="14"/>
      <c r="I25" s="14"/>
    </row>
    <row r="26" spans="7:9" ht="3.75" customHeight="1">
      <c r="G26" s="11"/>
      <c r="I26" s="11"/>
    </row>
    <row r="27" spans="1:3" ht="12.75" customHeight="1">
      <c r="A27" s="28" t="s">
        <v>238</v>
      </c>
      <c r="B27" s="43"/>
      <c r="C27" s="43"/>
    </row>
    <row r="28" spans="2:3" ht="3.75" customHeight="1">
      <c r="B28" s="43"/>
      <c r="C28" s="43"/>
    </row>
    <row r="29" spans="2:9" ht="3.75" customHeight="1">
      <c r="B29" s="43"/>
      <c r="C29" s="43"/>
      <c r="G29" s="18"/>
      <c r="I29" s="18"/>
    </row>
    <row r="30" spans="2:9" ht="12.75" customHeight="1">
      <c r="B30" s="28" t="s">
        <v>237</v>
      </c>
      <c r="G30" s="18">
        <v>11727</v>
      </c>
      <c r="I30" s="18">
        <v>8914</v>
      </c>
    </row>
    <row r="31" spans="2:9" ht="12.75" customHeight="1">
      <c r="B31" s="28" t="s">
        <v>90</v>
      </c>
      <c r="G31" s="18">
        <v>1060</v>
      </c>
      <c r="I31" s="18">
        <v>28291</v>
      </c>
    </row>
    <row r="32" spans="2:9" ht="12.75" customHeight="1">
      <c r="B32" s="28" t="s">
        <v>236</v>
      </c>
      <c r="G32" s="18">
        <v>160131</v>
      </c>
      <c r="I32" s="18">
        <v>77679</v>
      </c>
    </row>
    <row r="33" spans="2:9" ht="12.75" customHeight="1">
      <c r="B33" s="28" t="s">
        <v>235</v>
      </c>
      <c r="G33" s="18">
        <v>163374</v>
      </c>
      <c r="I33" s="18">
        <v>50625</v>
      </c>
    </row>
    <row r="34" spans="2:9" ht="12.75" customHeight="1">
      <c r="B34" s="28" t="s">
        <v>318</v>
      </c>
      <c r="G34" s="18">
        <v>-30550</v>
      </c>
      <c r="I34" s="18">
        <v>-22663</v>
      </c>
    </row>
    <row r="35" spans="2:9" ht="12.75" customHeight="1">
      <c r="B35" s="28" t="s">
        <v>109</v>
      </c>
      <c r="G35" s="18"/>
      <c r="I35" s="18"/>
    </row>
    <row r="36" spans="3:9" ht="12.75" customHeight="1">
      <c r="C36" s="28" t="s">
        <v>270</v>
      </c>
      <c r="G36" s="18">
        <v>-33391</v>
      </c>
      <c r="I36" s="18">
        <v>-72296</v>
      </c>
    </row>
    <row r="37" spans="2:9" ht="12.75" customHeight="1">
      <c r="B37" s="28" t="s">
        <v>377</v>
      </c>
      <c r="G37" s="18">
        <v>898</v>
      </c>
      <c r="I37" s="18">
        <v>0</v>
      </c>
    </row>
    <row r="38" spans="2:9" ht="12.75" customHeight="1">
      <c r="B38" s="28" t="s">
        <v>335</v>
      </c>
      <c r="G38" s="18">
        <v>-78746</v>
      </c>
      <c r="I38" s="18">
        <v>0</v>
      </c>
    </row>
    <row r="39" spans="2:9" ht="12.75" customHeight="1">
      <c r="B39" s="28" t="s">
        <v>329</v>
      </c>
      <c r="G39" s="18"/>
      <c r="I39" s="18"/>
    </row>
    <row r="40" spans="3:9" ht="12.75" customHeight="1">
      <c r="C40" s="28" t="s">
        <v>330</v>
      </c>
      <c r="G40" s="18">
        <v>0</v>
      </c>
      <c r="I40" s="18">
        <v>-197</v>
      </c>
    </row>
    <row r="41" spans="7:9" ht="3.75" customHeight="1">
      <c r="G41" s="14"/>
      <c r="I41" s="14"/>
    </row>
    <row r="42" ht="3.75" customHeight="1"/>
    <row r="43" spans="2:9" ht="12.75" customHeight="1">
      <c r="B43" s="101" t="s">
        <v>292</v>
      </c>
      <c r="C43" s="101"/>
      <c r="G43" s="1">
        <f>SUM(G29:G40)</f>
        <v>194503</v>
      </c>
      <c r="I43" s="1">
        <f>SUM(I29:I40)</f>
        <v>70353</v>
      </c>
    </row>
    <row r="44" spans="7:9" ht="3.75" customHeight="1">
      <c r="G44" s="14"/>
      <c r="I44" s="14"/>
    </row>
    <row r="45" spans="7:9" ht="3.75" customHeight="1">
      <c r="G45" s="11"/>
      <c r="I45" s="11"/>
    </row>
    <row r="46" spans="1:3" ht="3.75" customHeight="1">
      <c r="A46" s="101"/>
      <c r="B46" s="101"/>
      <c r="C46" s="101"/>
    </row>
    <row r="47" spans="1:3" ht="12.75" customHeight="1">
      <c r="A47" s="28" t="s">
        <v>239</v>
      </c>
      <c r="B47" s="43"/>
      <c r="C47" s="43"/>
    </row>
    <row r="48" spans="2:3" ht="3.75" customHeight="1">
      <c r="B48" s="43"/>
      <c r="C48" s="43"/>
    </row>
    <row r="49" spans="2:9" ht="3.75" customHeight="1">
      <c r="B49" s="43"/>
      <c r="C49" s="43"/>
      <c r="G49" s="18"/>
      <c r="I49" s="18"/>
    </row>
    <row r="50" spans="2:9" ht="12.75" customHeight="1">
      <c r="B50" s="28" t="s">
        <v>119</v>
      </c>
      <c r="G50" s="18"/>
      <c r="I50" s="18"/>
    </row>
    <row r="51" spans="3:9" ht="12.75" customHeight="1">
      <c r="C51" s="28" t="s">
        <v>336</v>
      </c>
      <c r="G51" s="18">
        <v>16122</v>
      </c>
      <c r="I51" s="18">
        <v>0</v>
      </c>
    </row>
    <row r="52" spans="2:9" ht="12.75" customHeight="1">
      <c r="B52" s="28" t="s">
        <v>300</v>
      </c>
      <c r="G52" s="18">
        <v>-89189</v>
      </c>
      <c r="I52" s="18">
        <v>-77120</v>
      </c>
    </row>
    <row r="53" spans="2:9" ht="12.75" customHeight="1">
      <c r="B53" s="28" t="s">
        <v>334</v>
      </c>
      <c r="G53" s="18">
        <v>-146</v>
      </c>
      <c r="I53" s="18">
        <v>0</v>
      </c>
    </row>
    <row r="54" spans="2:9" ht="12.75" customHeight="1">
      <c r="B54" s="28" t="s">
        <v>319</v>
      </c>
      <c r="G54" s="18">
        <v>-4869</v>
      </c>
      <c r="I54" s="18">
        <v>-18492</v>
      </c>
    </row>
    <row r="55" spans="7:9" ht="3.75" customHeight="1">
      <c r="G55" s="14"/>
      <c r="I55" s="14"/>
    </row>
    <row r="56" ht="3.75" customHeight="1"/>
    <row r="57" spans="2:9" ht="12.75" customHeight="1">
      <c r="B57" s="101" t="s">
        <v>293</v>
      </c>
      <c r="C57" s="101"/>
      <c r="G57" s="18">
        <f>SUM(G51:G56)</f>
        <v>-78082</v>
      </c>
      <c r="I57" s="18">
        <f>SUM(I51:I56)</f>
        <v>-95612</v>
      </c>
    </row>
    <row r="58" spans="1:9" ht="3.75" customHeight="1">
      <c r="A58" s="101"/>
      <c r="B58" s="101"/>
      <c r="C58" s="101"/>
      <c r="G58" s="14"/>
      <c r="I58" s="14"/>
    </row>
    <row r="59" spans="1:3" ht="3.75" customHeight="1">
      <c r="A59" s="43"/>
      <c r="B59" s="43"/>
      <c r="C59" s="43"/>
    </row>
    <row r="60" spans="1:9" ht="12.75" customHeight="1">
      <c r="A60" s="101" t="s">
        <v>218</v>
      </c>
      <c r="B60" s="101"/>
      <c r="C60" s="101"/>
      <c r="G60" s="1">
        <v>28430</v>
      </c>
      <c r="I60" s="1">
        <v>1138</v>
      </c>
    </row>
    <row r="61" spans="1:3" ht="3.75" customHeight="1">
      <c r="A61" s="43"/>
      <c r="B61" s="43"/>
      <c r="C61" s="43"/>
    </row>
    <row r="62" spans="1:9" ht="3.75" customHeight="1">
      <c r="A62" s="43"/>
      <c r="B62" s="43"/>
      <c r="C62" s="43"/>
      <c r="G62" s="11"/>
      <c r="I62" s="11"/>
    </row>
    <row r="63" spans="1:9" ht="12.75" customHeight="1">
      <c r="A63" s="101" t="s">
        <v>378</v>
      </c>
      <c r="B63" s="101"/>
      <c r="C63" s="101"/>
      <c r="G63" s="1">
        <f>+G24+G43+G60+G57</f>
        <v>12606</v>
      </c>
      <c r="I63" s="1">
        <f>+I24+I43+I60+I57</f>
        <v>-136145</v>
      </c>
    </row>
    <row r="64" spans="1:3" ht="3.75" customHeight="1">
      <c r="A64" s="43"/>
      <c r="B64" s="43"/>
      <c r="C64" s="43"/>
    </row>
    <row r="65" spans="1:9" ht="3.75" customHeight="1">
      <c r="A65" s="43"/>
      <c r="B65" s="43"/>
      <c r="C65" s="43"/>
      <c r="G65" s="11"/>
      <c r="I65" s="11"/>
    </row>
    <row r="66" spans="1:9" ht="12.75" customHeight="1">
      <c r="A66" s="28" t="s">
        <v>379</v>
      </c>
      <c r="G66" s="18"/>
      <c r="I66" s="18"/>
    </row>
    <row r="67" spans="1:3" ht="3.75" customHeight="1">
      <c r="A67" s="43"/>
      <c r="B67" s="43"/>
      <c r="C67" s="43"/>
    </row>
    <row r="68" spans="1:9" ht="3.75" customHeight="1">
      <c r="A68" s="43"/>
      <c r="B68" s="43"/>
      <c r="C68" s="43"/>
      <c r="G68" s="65"/>
      <c r="I68" s="65"/>
    </row>
    <row r="69" spans="1:9" ht="12.75" customHeight="1">
      <c r="A69" s="43"/>
      <c r="B69" s="43"/>
      <c r="C69" s="43"/>
      <c r="D69" s="28" t="s">
        <v>217</v>
      </c>
      <c r="G69" s="66">
        <v>662379</v>
      </c>
      <c r="I69" s="66">
        <v>771536</v>
      </c>
    </row>
    <row r="70" spans="1:9" ht="12.75" customHeight="1">
      <c r="A70" s="43"/>
      <c r="B70" s="43"/>
      <c r="C70" s="43"/>
      <c r="D70" s="28" t="s">
        <v>218</v>
      </c>
      <c r="G70" s="66"/>
      <c r="I70" s="66"/>
    </row>
    <row r="71" spans="1:9" ht="12.75" customHeight="1">
      <c r="A71" s="43"/>
      <c r="B71" s="43"/>
      <c r="C71" s="43"/>
      <c r="D71" s="28" t="s">
        <v>219</v>
      </c>
      <c r="G71" s="66">
        <v>21326</v>
      </c>
      <c r="I71" s="66">
        <v>26988</v>
      </c>
    </row>
    <row r="72" spans="1:9" ht="3.75" customHeight="1">
      <c r="A72" s="43"/>
      <c r="B72" s="43"/>
      <c r="C72" s="43"/>
      <c r="G72" s="67"/>
      <c r="I72" s="67"/>
    </row>
    <row r="73" spans="1:9" ht="3.75" customHeight="1">
      <c r="A73" s="43"/>
      <c r="B73" s="43"/>
      <c r="C73" s="43"/>
      <c r="G73" s="11"/>
      <c r="I73" s="11"/>
    </row>
    <row r="74" spans="1:9" ht="12.75" customHeight="1">
      <c r="A74" s="43"/>
      <c r="B74" s="43"/>
      <c r="C74" s="43"/>
      <c r="D74" s="127" t="s">
        <v>296</v>
      </c>
      <c r="E74" s="64"/>
      <c r="F74" s="64"/>
      <c r="G74" s="18">
        <f>SUM(G69:G72)</f>
        <v>683705</v>
      </c>
      <c r="I74" s="18">
        <f>SUM(I69:I72)</f>
        <v>798524</v>
      </c>
    </row>
    <row r="75" spans="1:3" ht="3.75" customHeight="1">
      <c r="A75" s="43"/>
      <c r="B75" s="43"/>
      <c r="C75" s="43"/>
    </row>
    <row r="76" spans="1:9" ht="3.75" customHeight="1">
      <c r="A76" s="43"/>
      <c r="B76" s="43"/>
      <c r="C76" s="43"/>
      <c r="G76" s="11"/>
      <c r="I76" s="11"/>
    </row>
    <row r="77" spans="1:9" ht="15" customHeight="1" thickBot="1">
      <c r="A77" s="28" t="s">
        <v>361</v>
      </c>
      <c r="G77" s="20">
        <f>+G63+G74</f>
        <v>696311</v>
      </c>
      <c r="I77" s="20">
        <f>+I63+I74</f>
        <v>662379</v>
      </c>
    </row>
    <row r="78" spans="1:3" ht="15" customHeight="1">
      <c r="A78" s="43"/>
      <c r="B78" s="43"/>
      <c r="C78" s="43"/>
    </row>
    <row r="79" spans="1:3" ht="15" customHeight="1">
      <c r="A79" s="43"/>
      <c r="B79" s="43"/>
      <c r="C79" s="43"/>
    </row>
    <row r="80" spans="1:3" ht="15" customHeight="1">
      <c r="A80" s="43"/>
      <c r="B80" s="43"/>
      <c r="C80" s="43"/>
    </row>
    <row r="81" spans="1:3" ht="15" customHeight="1">
      <c r="A81" s="43"/>
      <c r="B81" s="43"/>
      <c r="C81" s="43"/>
    </row>
    <row r="82" spans="1:3" ht="15" customHeight="1">
      <c r="A82" s="43"/>
      <c r="B82" s="43"/>
      <c r="C82" s="43"/>
    </row>
    <row r="83" spans="1:3" ht="15" customHeight="1">
      <c r="A83" s="43"/>
      <c r="B83" s="43"/>
      <c r="C83" s="43"/>
    </row>
    <row r="84" spans="1:3" ht="15" customHeight="1">
      <c r="A84" s="43"/>
      <c r="B84" s="43"/>
      <c r="C84" s="43"/>
    </row>
    <row r="85" spans="1:3" ht="15" customHeight="1">
      <c r="A85" s="43"/>
      <c r="B85" s="43"/>
      <c r="C85" s="43"/>
    </row>
    <row r="86" spans="1:3" ht="7.5" customHeight="1">
      <c r="A86" s="43"/>
      <c r="B86" s="43"/>
      <c r="C86" s="43"/>
    </row>
    <row r="87" spans="1:11" ht="24.75" customHeight="1">
      <c r="A87" s="196" t="s">
        <v>294</v>
      </c>
      <c r="B87" s="196"/>
      <c r="C87" s="196"/>
      <c r="D87" s="196"/>
      <c r="E87" s="196"/>
      <c r="F87" s="196"/>
      <c r="G87" s="196"/>
      <c r="H87" s="196"/>
      <c r="I87" s="196"/>
      <c r="K87" s="1"/>
    </row>
  </sheetData>
  <mergeCells count="1">
    <mergeCell ref="A87:I87"/>
  </mergeCells>
  <printOptions horizontalCentered="1"/>
  <pageMargins left="0.6" right="0.6" top="0.8" bottom="0.7" header="0.2" footer="0.2"/>
  <pageSetup firstPageNumber="4" useFirstPageNumber="1" fitToHeight="1" fitToWidth="1" horizontalDpi="600" verticalDpi="600" orientation="portrait" paperSize="9" scale="84" r:id="rId2"/>
  <headerFooter alignWithMargins="0">
    <oddFooter>&amp;C- &amp;P -</oddFooter>
  </headerFooter>
  <drawing r:id="rId1"/>
</worksheet>
</file>

<file path=xl/worksheets/sheet5.xml><?xml version="1.0" encoding="utf-8"?>
<worksheet xmlns="http://schemas.openxmlformats.org/spreadsheetml/2006/main" xmlns:r="http://schemas.openxmlformats.org/officeDocument/2006/relationships">
  <dimension ref="A6:V224"/>
  <sheetViews>
    <sheetView workbookViewId="0" topLeftCell="A1">
      <selection activeCell="A1" sqref="A1"/>
    </sheetView>
  </sheetViews>
  <sheetFormatPr defaultColWidth="9.140625" defaultRowHeight="12.75" customHeight="1"/>
  <cols>
    <col min="1" max="1" width="2.7109375" style="70" customWidth="1"/>
    <col min="2" max="2" width="2.8515625" style="28" customWidth="1"/>
    <col min="3" max="3" width="3.7109375" style="28" customWidth="1"/>
    <col min="4" max="4" width="4.140625" style="28" customWidth="1"/>
    <col min="5" max="5" width="6.8515625" style="28" customWidth="1"/>
    <col min="6" max="6" width="7.7109375" style="28" customWidth="1"/>
    <col min="7" max="7" width="8.28125" style="28" customWidth="1"/>
    <col min="8" max="8" width="12.7109375" style="28" customWidth="1"/>
    <col min="9" max="9" width="10.421875" style="28" customWidth="1"/>
    <col min="10" max="10" width="10.7109375" style="28" customWidth="1"/>
    <col min="11" max="11" width="11.00390625" style="28" customWidth="1"/>
    <col min="12" max="12" width="11.8515625" style="28" customWidth="1"/>
    <col min="13" max="13" width="9.57421875" style="28" bestFit="1" customWidth="1"/>
    <col min="14" max="14" width="4.7109375" style="28" customWidth="1"/>
    <col min="15" max="15" width="9.28125" style="28" customWidth="1"/>
    <col min="16" max="16384" width="9.140625" style="28" customWidth="1"/>
  </cols>
  <sheetData>
    <row r="6" spans="1:4" s="31" customFormat="1" ht="15" customHeight="1">
      <c r="A6" s="128"/>
      <c r="B6" s="54" t="s">
        <v>271</v>
      </c>
      <c r="C6" s="54"/>
      <c r="D6" s="54"/>
    </row>
    <row r="7" ht="9.75" customHeight="1"/>
    <row r="8" spans="1:4" ht="12.75" customHeight="1">
      <c r="A8" s="70">
        <v>1</v>
      </c>
      <c r="B8" s="71" t="s">
        <v>220</v>
      </c>
      <c r="C8" s="71"/>
      <c r="D8" s="71"/>
    </row>
    <row r="9" ht="7.5" customHeight="1"/>
    <row r="10" spans="1:12" s="130" customFormat="1" ht="27.75" customHeight="1">
      <c r="A10" s="129"/>
      <c r="B10" s="196" t="s">
        <v>301</v>
      </c>
      <c r="C10" s="196"/>
      <c r="D10" s="196"/>
      <c r="E10" s="196"/>
      <c r="F10" s="196"/>
      <c r="G10" s="196"/>
      <c r="H10" s="196"/>
      <c r="I10" s="196"/>
      <c r="J10" s="196"/>
      <c r="K10" s="196"/>
      <c r="L10" s="196"/>
    </row>
    <row r="11" ht="7.5" customHeight="1"/>
    <row r="12" spans="1:12" s="91" customFormat="1" ht="80.25" customHeight="1">
      <c r="A12" s="100"/>
      <c r="B12" s="202" t="s">
        <v>14</v>
      </c>
      <c r="C12" s="202"/>
      <c r="D12" s="202"/>
      <c r="E12" s="202"/>
      <c r="F12" s="202"/>
      <c r="G12" s="202"/>
      <c r="H12" s="202"/>
      <c r="I12" s="202"/>
      <c r="J12" s="202"/>
      <c r="K12" s="202"/>
      <c r="L12" s="202"/>
    </row>
    <row r="13" ht="7.5" customHeight="1"/>
    <row r="14" spans="2:3" ht="12.75" customHeight="1">
      <c r="B14" s="28" t="s">
        <v>150</v>
      </c>
      <c r="C14" s="28" t="s">
        <v>30</v>
      </c>
    </row>
    <row r="15" ht="7.5" customHeight="1"/>
    <row r="16" spans="3:4" ht="12.75" customHeight="1">
      <c r="C16" s="28" t="s">
        <v>196</v>
      </c>
      <c r="D16" s="28" t="s">
        <v>75</v>
      </c>
    </row>
    <row r="17" spans="1:12" s="91" customFormat="1" ht="92.25" customHeight="1">
      <c r="A17" s="100"/>
      <c r="D17" s="202" t="s">
        <v>76</v>
      </c>
      <c r="E17" s="202"/>
      <c r="F17" s="202"/>
      <c r="G17" s="202"/>
      <c r="H17" s="202"/>
      <c r="I17" s="202"/>
      <c r="J17" s="202"/>
      <c r="K17" s="202"/>
      <c r="L17" s="202"/>
    </row>
    <row r="18" ht="7.5" customHeight="1"/>
    <row r="19" spans="3:4" ht="12.75" customHeight="1">
      <c r="C19" s="28" t="s">
        <v>31</v>
      </c>
      <c r="D19" s="28" t="s">
        <v>15</v>
      </c>
    </row>
    <row r="20" spans="1:12" s="91" customFormat="1" ht="42" customHeight="1">
      <c r="A20" s="100"/>
      <c r="D20" s="202" t="s">
        <v>77</v>
      </c>
      <c r="E20" s="202"/>
      <c r="F20" s="202"/>
      <c r="G20" s="202"/>
      <c r="H20" s="202"/>
      <c r="I20" s="202"/>
      <c r="J20" s="202"/>
      <c r="K20" s="202"/>
      <c r="L20" s="202"/>
    </row>
    <row r="21" ht="7.5" customHeight="1"/>
    <row r="22" spans="2:3" ht="12.75" customHeight="1">
      <c r="B22" s="28" t="s">
        <v>151</v>
      </c>
      <c r="C22" s="28" t="s">
        <v>25</v>
      </c>
    </row>
    <row r="23" ht="7.5" customHeight="1"/>
    <row r="24" spans="3:12" ht="24" customHeight="1">
      <c r="C24" s="196" t="s">
        <v>32</v>
      </c>
      <c r="D24" s="212"/>
      <c r="E24" s="212"/>
      <c r="F24" s="212"/>
      <c r="G24" s="212"/>
      <c r="H24" s="212"/>
      <c r="I24" s="212"/>
      <c r="J24" s="212"/>
      <c r="K24" s="212"/>
      <c r="L24" s="212"/>
    </row>
    <row r="25" ht="7.5" customHeight="1"/>
    <row r="26" spans="3:12" ht="13.5" customHeight="1">
      <c r="C26" s="125"/>
      <c r="D26" s="179"/>
      <c r="E26" s="125"/>
      <c r="F26" s="125"/>
      <c r="G26" s="125"/>
      <c r="H26" s="125"/>
      <c r="I26" s="125"/>
      <c r="J26" s="125"/>
      <c r="K26" s="183">
        <v>2003</v>
      </c>
      <c r="L26" s="183">
        <v>2002</v>
      </c>
    </row>
    <row r="27" spans="3:12" ht="13.5" customHeight="1">
      <c r="C27" s="125"/>
      <c r="D27" s="179"/>
      <c r="E27" s="125"/>
      <c r="F27" s="125"/>
      <c r="G27" s="125"/>
      <c r="H27" s="125"/>
      <c r="I27" s="125"/>
      <c r="J27" s="125"/>
      <c r="K27" s="183" t="s">
        <v>145</v>
      </c>
      <c r="L27" s="183" t="s">
        <v>145</v>
      </c>
    </row>
    <row r="28" spans="3:12" ht="13.5" customHeight="1">
      <c r="C28" s="125" t="s">
        <v>45</v>
      </c>
      <c r="D28" s="179"/>
      <c r="E28" s="125"/>
      <c r="F28" s="125"/>
      <c r="G28" s="125"/>
      <c r="H28" s="125"/>
      <c r="I28" s="125"/>
      <c r="J28" s="125"/>
      <c r="K28" s="125"/>
      <c r="L28" s="125"/>
    </row>
    <row r="29" spans="3:12" ht="15.75" customHeight="1">
      <c r="C29" s="125" t="s">
        <v>46</v>
      </c>
      <c r="D29" s="179"/>
      <c r="E29" s="125"/>
      <c r="F29" s="125"/>
      <c r="G29" s="125"/>
      <c r="H29" s="125"/>
      <c r="I29" s="125"/>
      <c r="J29" s="125"/>
      <c r="K29" s="140">
        <v>-1185777</v>
      </c>
      <c r="L29" s="140">
        <f>-162095-22589</f>
        <v>-184684</v>
      </c>
    </row>
    <row r="30" spans="3:12" ht="12.75" customHeight="1">
      <c r="C30" s="125" t="s">
        <v>47</v>
      </c>
      <c r="D30" s="179"/>
      <c r="E30" s="125"/>
      <c r="F30" s="125"/>
      <c r="G30" s="125"/>
      <c r="H30" s="125"/>
      <c r="I30" s="125"/>
      <c r="J30" s="125"/>
      <c r="K30" s="140">
        <f>5746+2047</f>
        <v>7793</v>
      </c>
      <c r="L30" s="140">
        <f>5645+1984</f>
        <v>7629</v>
      </c>
    </row>
    <row r="31" spans="3:12" ht="13.5" customHeight="1">
      <c r="C31" s="125" t="s">
        <v>48</v>
      </c>
      <c r="D31" s="179"/>
      <c r="E31" s="125"/>
      <c r="F31" s="125"/>
      <c r="G31" s="125"/>
      <c r="H31" s="125"/>
      <c r="I31" s="125"/>
      <c r="J31" s="125"/>
      <c r="K31" s="140">
        <v>-2558</v>
      </c>
      <c r="L31" s="140">
        <v>-2275</v>
      </c>
    </row>
    <row r="32" spans="3:12" ht="18" customHeight="1" thickBot="1">
      <c r="C32" s="125" t="s">
        <v>51</v>
      </c>
      <c r="D32" s="179"/>
      <c r="E32" s="125"/>
      <c r="F32" s="125"/>
      <c r="G32" s="125"/>
      <c r="H32" s="125"/>
      <c r="I32" s="125"/>
      <c r="J32" s="125"/>
      <c r="K32" s="191">
        <f>SUM(K29:K31)</f>
        <v>-1180542</v>
      </c>
      <c r="L32" s="191">
        <f>SUM(L29:L31)</f>
        <v>-179330</v>
      </c>
    </row>
    <row r="33" spans="3:12" ht="3.75" customHeight="1">
      <c r="C33" s="125"/>
      <c r="D33" s="179"/>
      <c r="E33" s="125"/>
      <c r="F33" s="125"/>
      <c r="G33" s="125"/>
      <c r="H33" s="125"/>
      <c r="I33" s="125"/>
      <c r="J33" s="125"/>
      <c r="K33" s="140"/>
      <c r="L33" s="140"/>
    </row>
    <row r="34" spans="3:12" ht="13.5" customHeight="1">
      <c r="C34" s="125" t="s">
        <v>49</v>
      </c>
      <c r="D34" s="179"/>
      <c r="E34" s="125"/>
      <c r="F34" s="125"/>
      <c r="G34" s="125"/>
      <c r="H34" s="125"/>
      <c r="I34" s="125"/>
      <c r="J34" s="125"/>
      <c r="K34" s="140"/>
      <c r="L34" s="140"/>
    </row>
    <row r="35" spans="3:12" ht="12.75" customHeight="1">
      <c r="C35" s="125" t="s">
        <v>50</v>
      </c>
      <c r="D35" s="179"/>
      <c r="E35" s="125"/>
      <c r="F35" s="125"/>
      <c r="G35" s="125"/>
      <c r="H35" s="125"/>
      <c r="I35" s="125"/>
      <c r="J35" s="125"/>
      <c r="K35" s="140">
        <v>409767</v>
      </c>
      <c r="L35" s="140">
        <v>325301</v>
      </c>
    </row>
    <row r="36" spans="3:12" ht="12.75" customHeight="1">
      <c r="C36" s="125" t="s">
        <v>47</v>
      </c>
      <c r="D36" s="179"/>
      <c r="E36" s="125"/>
      <c r="F36" s="125"/>
      <c r="G36" s="125"/>
      <c r="H36" s="125"/>
      <c r="I36" s="125"/>
      <c r="J36" s="125"/>
      <c r="K36" s="140">
        <v>-8355</v>
      </c>
      <c r="L36" s="140">
        <v>-8355</v>
      </c>
    </row>
    <row r="37" spans="3:12" ht="18" customHeight="1" thickBot="1">
      <c r="C37" s="125" t="s">
        <v>51</v>
      </c>
      <c r="D37" s="179"/>
      <c r="E37" s="125"/>
      <c r="F37" s="125"/>
      <c r="G37" s="125"/>
      <c r="H37" s="125"/>
      <c r="I37" s="125"/>
      <c r="J37" s="125"/>
      <c r="K37" s="192">
        <f>SUM(K35:K36)</f>
        <v>401412</v>
      </c>
      <c r="L37" s="192">
        <f>SUM(L35:L36)</f>
        <v>316946</v>
      </c>
    </row>
    <row r="38" ht="13.5" customHeight="1">
      <c r="D38" s="25"/>
    </row>
    <row r="39" spans="2:12" ht="13.5" customHeight="1">
      <c r="B39" s="125"/>
      <c r="C39" s="125"/>
      <c r="D39" s="179"/>
      <c r="E39" s="125"/>
      <c r="F39" s="125"/>
      <c r="G39" s="125"/>
      <c r="H39" s="125"/>
      <c r="I39" s="207" t="s">
        <v>42</v>
      </c>
      <c r="J39" s="207"/>
      <c r="K39" s="207" t="s">
        <v>342</v>
      </c>
      <c r="L39" s="207"/>
    </row>
    <row r="40" spans="2:12" ht="13.5" customHeight="1">
      <c r="B40" s="125"/>
      <c r="C40" s="125"/>
      <c r="D40" s="179"/>
      <c r="E40" s="125"/>
      <c r="F40" s="125"/>
      <c r="G40" s="125"/>
      <c r="H40" s="125"/>
      <c r="I40" s="183" t="s">
        <v>36</v>
      </c>
      <c r="J40" s="183" t="s">
        <v>37</v>
      </c>
      <c r="K40" s="183" t="s">
        <v>36</v>
      </c>
      <c r="L40" s="183" t="s">
        <v>37</v>
      </c>
    </row>
    <row r="41" spans="2:12" ht="13.5" customHeight="1">
      <c r="B41" s="125"/>
      <c r="C41" s="125"/>
      <c r="D41" s="179"/>
      <c r="E41" s="125"/>
      <c r="F41" s="125"/>
      <c r="G41" s="125"/>
      <c r="H41" s="125"/>
      <c r="I41" s="183" t="s">
        <v>145</v>
      </c>
      <c r="J41" s="183" t="s">
        <v>145</v>
      </c>
      <c r="K41" s="183" t="s">
        <v>145</v>
      </c>
      <c r="L41" s="183" t="s">
        <v>145</v>
      </c>
    </row>
    <row r="42" spans="2:12" ht="13.5" customHeight="1">
      <c r="B42" s="125"/>
      <c r="C42" s="125" t="s">
        <v>52</v>
      </c>
      <c r="D42" s="179"/>
      <c r="E42" s="125"/>
      <c r="F42" s="125"/>
      <c r="G42" s="125"/>
      <c r="H42" s="125"/>
      <c r="I42" s="125"/>
      <c r="J42" s="125"/>
      <c r="K42" s="125"/>
      <c r="L42" s="125"/>
    </row>
    <row r="43" spans="2:8" ht="13.5" customHeight="1">
      <c r="B43" s="125"/>
      <c r="C43" s="125" t="s">
        <v>78</v>
      </c>
      <c r="D43" s="179"/>
      <c r="E43" s="125"/>
      <c r="F43" s="125"/>
      <c r="G43" s="125"/>
      <c r="H43" s="125"/>
    </row>
    <row r="44" spans="2:12" ht="13.5" customHeight="1">
      <c r="B44" s="125"/>
      <c r="C44" s="125"/>
      <c r="D44" s="190" t="s">
        <v>53</v>
      </c>
      <c r="E44" s="125"/>
      <c r="F44" s="125"/>
      <c r="G44" s="125"/>
      <c r="H44" s="125"/>
      <c r="I44" s="140">
        <v>-40038</v>
      </c>
      <c r="J44" s="140">
        <v>-903825</v>
      </c>
      <c r="K44" s="140">
        <v>-164819</v>
      </c>
      <c r="L44" s="140">
        <v>-996506</v>
      </c>
    </row>
    <row r="45" spans="2:12" ht="13.5" customHeight="1">
      <c r="B45" s="125"/>
      <c r="C45" s="125" t="s">
        <v>47</v>
      </c>
      <c r="D45" s="179"/>
      <c r="E45" s="125"/>
      <c r="F45" s="125"/>
      <c r="G45" s="125"/>
      <c r="H45" s="125"/>
      <c r="I45" s="140">
        <v>-1418</v>
      </c>
      <c r="J45" s="140">
        <f>101+64</f>
        <v>165</v>
      </c>
      <c r="K45" s="140">
        <v>-1418</v>
      </c>
      <c r="L45" s="140">
        <v>165</v>
      </c>
    </row>
    <row r="46" spans="2:12" ht="13.5" customHeight="1">
      <c r="B46" s="125"/>
      <c r="C46" s="125" t="s">
        <v>48</v>
      </c>
      <c r="D46" s="179"/>
      <c r="E46" s="125"/>
      <c r="F46" s="125"/>
      <c r="G46" s="125"/>
      <c r="H46" s="125"/>
      <c r="I46" s="140">
        <v>-525</v>
      </c>
      <c r="J46" s="140">
        <v>-284</v>
      </c>
      <c r="K46" s="140">
        <v>-525</v>
      </c>
      <c r="L46" s="140">
        <v>-284</v>
      </c>
    </row>
    <row r="47" spans="2:12" ht="13.5" customHeight="1">
      <c r="B47" s="125"/>
      <c r="C47" s="125" t="s">
        <v>16</v>
      </c>
      <c r="D47" s="179"/>
      <c r="E47" s="125"/>
      <c r="F47" s="125"/>
      <c r="G47" s="125"/>
      <c r="H47" s="125"/>
      <c r="I47" s="143"/>
      <c r="J47" s="143"/>
      <c r="K47" s="143"/>
      <c r="L47" s="143"/>
    </row>
    <row r="48" spans="2:12" ht="13.5" customHeight="1" thickBot="1">
      <c r="B48" s="125"/>
      <c r="C48" s="125"/>
      <c r="D48" s="190" t="s">
        <v>53</v>
      </c>
      <c r="E48" s="125"/>
      <c r="F48" s="125"/>
      <c r="G48" s="125"/>
      <c r="H48" s="125"/>
      <c r="I48" s="152">
        <f>SUM(I44:I46)</f>
        <v>-41981</v>
      </c>
      <c r="J48" s="152">
        <f>SUM(J44:J46)</f>
        <v>-903944</v>
      </c>
      <c r="K48" s="152">
        <f>SUM(K44:K46)</f>
        <v>-166762</v>
      </c>
      <c r="L48" s="152">
        <f>SUM(L44:L46)</f>
        <v>-996625</v>
      </c>
    </row>
    <row r="49" spans="4:12" ht="13.5" customHeight="1">
      <c r="D49" s="25"/>
      <c r="I49" s="1"/>
      <c r="J49" s="1"/>
      <c r="K49" s="1"/>
      <c r="L49" s="1"/>
    </row>
    <row r="50" spans="1:10" s="130" customFormat="1" ht="13.5" customHeight="1">
      <c r="A50" s="129"/>
      <c r="B50" s="130" t="s">
        <v>156</v>
      </c>
      <c r="C50" s="131" t="s">
        <v>54</v>
      </c>
      <c r="D50" s="25"/>
      <c r="E50" s="25"/>
      <c r="F50" s="25"/>
      <c r="G50" s="25"/>
      <c r="H50" s="25"/>
      <c r="I50" s="25"/>
      <c r="J50" s="25"/>
    </row>
    <row r="51" spans="1:12" s="130" customFormat="1" ht="7.5" customHeight="1">
      <c r="A51" s="129"/>
      <c r="C51" s="132"/>
      <c r="D51" s="25"/>
      <c r="E51" s="25"/>
      <c r="F51" s="25"/>
      <c r="G51" s="25"/>
      <c r="H51" s="25"/>
      <c r="I51" s="25"/>
      <c r="J51" s="25"/>
      <c r="K51" s="133"/>
      <c r="L51" s="25"/>
    </row>
    <row r="52" spans="1:12" s="130" customFormat="1" ht="12.75" customHeight="1">
      <c r="A52" s="129"/>
      <c r="C52" s="178"/>
      <c r="D52" s="179"/>
      <c r="E52" s="179"/>
      <c r="F52" s="179"/>
      <c r="G52" s="179"/>
      <c r="H52" s="179"/>
      <c r="I52" s="179"/>
      <c r="J52" s="180" t="s">
        <v>79</v>
      </c>
      <c r="K52" s="181"/>
      <c r="L52" s="181"/>
    </row>
    <row r="53" spans="1:12" s="130" customFormat="1" ht="12.75" customHeight="1">
      <c r="A53" s="129"/>
      <c r="C53" s="178"/>
      <c r="D53" s="179"/>
      <c r="E53" s="179"/>
      <c r="F53" s="179"/>
      <c r="G53" s="179"/>
      <c r="H53" s="179"/>
      <c r="I53" s="179"/>
      <c r="J53" s="182" t="s">
        <v>17</v>
      </c>
      <c r="K53" s="181"/>
      <c r="L53" s="180" t="s">
        <v>79</v>
      </c>
    </row>
    <row r="54" spans="1:12" s="130" customFormat="1" ht="12.75" customHeight="1">
      <c r="A54" s="129"/>
      <c r="C54" s="178"/>
      <c r="D54" s="179"/>
      <c r="E54" s="179"/>
      <c r="F54" s="179"/>
      <c r="G54" s="179"/>
      <c r="H54" s="179"/>
      <c r="I54" s="179"/>
      <c r="J54" s="180" t="s">
        <v>58</v>
      </c>
      <c r="K54" s="183" t="s">
        <v>38</v>
      </c>
      <c r="L54" s="182" t="s">
        <v>18</v>
      </c>
    </row>
    <row r="55" spans="1:12" s="130" customFormat="1" ht="12.75" customHeight="1">
      <c r="A55" s="129"/>
      <c r="C55" s="178"/>
      <c r="D55" s="179"/>
      <c r="E55" s="179"/>
      <c r="F55" s="179"/>
      <c r="G55" s="179"/>
      <c r="H55" s="179"/>
      <c r="I55" s="179"/>
      <c r="J55" s="182" t="s">
        <v>145</v>
      </c>
      <c r="K55" s="182" t="s">
        <v>145</v>
      </c>
      <c r="L55" s="182" t="s">
        <v>145</v>
      </c>
    </row>
    <row r="56" spans="1:12" s="130" customFormat="1" ht="13.5" customHeight="1">
      <c r="A56" s="129"/>
      <c r="C56" s="184" t="s">
        <v>57</v>
      </c>
      <c r="D56" s="179"/>
      <c r="E56" s="179"/>
      <c r="F56" s="179"/>
      <c r="G56" s="179"/>
      <c r="H56" s="179"/>
      <c r="I56" s="179"/>
      <c r="J56" s="185">
        <v>0</v>
      </c>
      <c r="K56" s="186">
        <v>14111</v>
      </c>
      <c r="L56" s="187">
        <f>SUM(J56:K56)</f>
        <v>14111</v>
      </c>
    </row>
    <row r="57" spans="1:12" s="130" customFormat="1" ht="13.5" customHeight="1">
      <c r="A57" s="129"/>
      <c r="C57" s="184" t="s">
        <v>19</v>
      </c>
      <c r="D57" s="179"/>
      <c r="E57" s="179"/>
      <c r="F57" s="179"/>
      <c r="G57" s="179"/>
      <c r="H57" s="179"/>
      <c r="I57" s="179"/>
      <c r="J57" s="187">
        <v>43808</v>
      </c>
      <c r="K57" s="186">
        <v>1050</v>
      </c>
      <c r="L57" s="187">
        <f>SUM(J57:K57)</f>
        <v>44858</v>
      </c>
    </row>
    <row r="58" spans="1:12" s="130" customFormat="1" ht="13.5" customHeight="1">
      <c r="A58" s="129"/>
      <c r="C58" s="184" t="s">
        <v>55</v>
      </c>
      <c r="D58" s="179"/>
      <c r="E58" s="179"/>
      <c r="F58" s="179"/>
      <c r="G58" s="179"/>
      <c r="H58" s="179"/>
      <c r="I58" s="179"/>
      <c r="J58" s="185">
        <v>-750752</v>
      </c>
      <c r="K58" s="188">
        <v>-3120</v>
      </c>
      <c r="L58" s="187">
        <f>SUM(J58:K58)</f>
        <v>-753872</v>
      </c>
    </row>
    <row r="59" spans="1:12" s="130" customFormat="1" ht="13.5" customHeight="1">
      <c r="A59" s="129"/>
      <c r="C59" s="184" t="s">
        <v>56</v>
      </c>
      <c r="D59" s="179"/>
      <c r="E59" s="179"/>
      <c r="F59" s="179"/>
      <c r="G59" s="179"/>
      <c r="H59" s="179"/>
      <c r="I59" s="179"/>
      <c r="J59" s="187">
        <v>1552700</v>
      </c>
      <c r="K59" s="188">
        <v>-2219</v>
      </c>
      <c r="L59" s="187">
        <f>SUM(J59:K59)</f>
        <v>1550481</v>
      </c>
    </row>
    <row r="60" spans="1:12" s="130" customFormat="1" ht="13.5" customHeight="1">
      <c r="A60" s="129"/>
      <c r="C60" s="184" t="s">
        <v>20</v>
      </c>
      <c r="D60" s="179"/>
      <c r="E60" s="179"/>
      <c r="F60" s="179"/>
      <c r="G60" s="179"/>
      <c r="H60" s="179"/>
      <c r="I60" s="179"/>
      <c r="J60" s="185">
        <v>2409621</v>
      </c>
      <c r="K60" s="188">
        <v>18400</v>
      </c>
      <c r="L60" s="187">
        <f>SUM(J60:K60)</f>
        <v>2428021</v>
      </c>
    </row>
    <row r="61" spans="3:12" ht="3.75" customHeight="1" thickBot="1">
      <c r="C61" s="125"/>
      <c r="D61" s="179"/>
      <c r="E61" s="125"/>
      <c r="F61" s="125"/>
      <c r="G61" s="125"/>
      <c r="H61" s="125"/>
      <c r="I61" s="125"/>
      <c r="J61" s="152"/>
      <c r="K61" s="152"/>
      <c r="L61" s="152"/>
    </row>
    <row r="62" spans="2:12" ht="9.75" customHeight="1">
      <c r="B62" s="71"/>
      <c r="C62" s="189"/>
      <c r="D62" s="179"/>
      <c r="E62" s="125"/>
      <c r="F62" s="125"/>
      <c r="G62" s="125"/>
      <c r="H62" s="125"/>
      <c r="I62" s="125"/>
      <c r="J62" s="125"/>
      <c r="K62" s="125"/>
      <c r="L62" s="125"/>
    </row>
    <row r="63" spans="1:4" ht="12.75" customHeight="1">
      <c r="A63" s="70">
        <v>2</v>
      </c>
      <c r="B63" s="71" t="s">
        <v>39</v>
      </c>
      <c r="C63" s="71"/>
      <c r="D63" s="71"/>
    </row>
    <row r="64" ht="7.5" customHeight="1"/>
    <row r="65" spans="2:12" ht="25.5" customHeight="1">
      <c r="B65" s="196" t="s">
        <v>91</v>
      </c>
      <c r="C65" s="196"/>
      <c r="D65" s="196"/>
      <c r="E65" s="196"/>
      <c r="F65" s="196"/>
      <c r="G65" s="196"/>
      <c r="H65" s="196"/>
      <c r="I65" s="196"/>
      <c r="J65" s="196"/>
      <c r="K65" s="196"/>
      <c r="L65" s="196"/>
    </row>
    <row r="66" ht="9.75" customHeight="1"/>
    <row r="67" spans="1:4" ht="12.75" customHeight="1">
      <c r="A67" s="70">
        <v>3</v>
      </c>
      <c r="B67" s="71" t="s">
        <v>185</v>
      </c>
      <c r="C67" s="71"/>
      <c r="D67" s="71"/>
    </row>
    <row r="68" ht="7.5" customHeight="1"/>
    <row r="69" spans="1:12" s="130" customFormat="1" ht="27.75" customHeight="1">
      <c r="A69" s="129"/>
      <c r="B69" s="196" t="s">
        <v>277</v>
      </c>
      <c r="C69" s="196"/>
      <c r="D69" s="196"/>
      <c r="E69" s="196"/>
      <c r="F69" s="196"/>
      <c r="G69" s="196"/>
      <c r="H69" s="196"/>
      <c r="I69" s="196"/>
      <c r="J69" s="196"/>
      <c r="K69" s="196"/>
      <c r="L69" s="196"/>
    </row>
    <row r="70" ht="7.5" customHeight="1"/>
    <row r="71" spans="1:12" s="104" customFormat="1" ht="37.5" customHeight="1">
      <c r="A71" s="73"/>
      <c r="B71" s="104" t="s">
        <v>150</v>
      </c>
      <c r="C71" s="202" t="s">
        <v>278</v>
      </c>
      <c r="D71" s="202"/>
      <c r="E71" s="202"/>
      <c r="F71" s="202"/>
      <c r="G71" s="202"/>
      <c r="H71" s="202"/>
      <c r="I71" s="202"/>
      <c r="J71" s="202"/>
      <c r="K71" s="202"/>
      <c r="L71" s="202"/>
    </row>
    <row r="72" ht="7.5" customHeight="1"/>
    <row r="73" spans="1:12" s="104" customFormat="1" ht="39" customHeight="1">
      <c r="A73" s="73"/>
      <c r="B73" s="104" t="s">
        <v>151</v>
      </c>
      <c r="C73" s="202" t="s">
        <v>302</v>
      </c>
      <c r="D73" s="202"/>
      <c r="E73" s="202"/>
      <c r="F73" s="202"/>
      <c r="G73" s="202"/>
      <c r="H73" s="202"/>
      <c r="I73" s="202"/>
      <c r="J73" s="202"/>
      <c r="K73" s="202"/>
      <c r="L73" s="202"/>
    </row>
    <row r="74" spans="2:4" ht="7.5" customHeight="1">
      <c r="B74" s="71"/>
      <c r="C74" s="71"/>
      <c r="D74" s="71"/>
    </row>
    <row r="75" spans="1:12" s="104" customFormat="1" ht="39.75" customHeight="1">
      <c r="A75" s="73"/>
      <c r="B75" s="104" t="s">
        <v>156</v>
      </c>
      <c r="C75" s="202" t="s">
        <v>303</v>
      </c>
      <c r="D75" s="202"/>
      <c r="E75" s="202"/>
      <c r="F75" s="202"/>
      <c r="G75" s="202"/>
      <c r="H75" s="202"/>
      <c r="I75" s="202"/>
      <c r="J75" s="202"/>
      <c r="K75" s="202"/>
      <c r="L75" s="202"/>
    </row>
    <row r="76" ht="9.75" customHeight="1"/>
    <row r="77" spans="1:4" ht="12.75" customHeight="1">
      <c r="A77" s="70">
        <v>4</v>
      </c>
      <c r="B77" s="71" t="s">
        <v>282</v>
      </c>
      <c r="C77" s="71"/>
      <c r="D77" s="71"/>
    </row>
    <row r="78" ht="7.5" customHeight="1"/>
    <row r="79" spans="2:12" s="91" customFormat="1" ht="27.75" customHeight="1">
      <c r="B79" s="202" t="s">
        <v>80</v>
      </c>
      <c r="C79" s="202"/>
      <c r="D79" s="202"/>
      <c r="E79" s="202"/>
      <c r="F79" s="202"/>
      <c r="G79" s="202"/>
      <c r="H79" s="202"/>
      <c r="I79" s="202"/>
      <c r="J79" s="202"/>
      <c r="K79" s="202"/>
      <c r="L79" s="202"/>
    </row>
    <row r="80" ht="9.75" customHeight="1"/>
    <row r="81" ht="9.75" customHeight="1"/>
    <row r="82" spans="1:4" ht="12.75" customHeight="1">
      <c r="A82" s="70">
        <v>5</v>
      </c>
      <c r="B82" s="71" t="s">
        <v>124</v>
      </c>
      <c r="C82" s="71"/>
      <c r="D82" s="71"/>
    </row>
    <row r="83" spans="2:4" ht="12.75" customHeight="1">
      <c r="B83" s="71"/>
      <c r="C83" s="71"/>
      <c r="D83" s="71"/>
    </row>
    <row r="84" spans="1:2" s="125" customFormat="1" ht="12.75" customHeight="1">
      <c r="A84" s="134"/>
      <c r="B84" s="135" t="s">
        <v>362</v>
      </c>
    </row>
    <row r="85" spans="6:12" s="125" customFormat="1" ht="12.75" customHeight="1">
      <c r="F85" s="136"/>
      <c r="G85" s="136"/>
      <c r="H85" s="136"/>
      <c r="I85" s="213" t="s">
        <v>42</v>
      </c>
      <c r="J85" s="213"/>
      <c r="K85" s="214" t="s">
        <v>342</v>
      </c>
      <c r="L85" s="214"/>
    </row>
    <row r="86" spans="6:12" s="125" customFormat="1" ht="12.75" customHeight="1">
      <c r="F86" s="137"/>
      <c r="G86" s="137"/>
      <c r="H86" s="137"/>
      <c r="I86" s="138">
        <v>37986</v>
      </c>
      <c r="J86" s="138">
        <v>37621</v>
      </c>
      <c r="K86" s="138">
        <f>+I86</f>
        <v>37986</v>
      </c>
      <c r="L86" s="138">
        <f>+J86</f>
        <v>37621</v>
      </c>
    </row>
    <row r="87" spans="6:12" s="125" customFormat="1" ht="3.75" customHeight="1">
      <c r="F87" s="137"/>
      <c r="G87" s="137"/>
      <c r="H87" s="137"/>
      <c r="I87" s="136"/>
      <c r="J87" s="136"/>
      <c r="K87" s="136"/>
      <c r="L87" s="136"/>
    </row>
    <row r="88" spans="6:12" s="125" customFormat="1" ht="12" customHeight="1">
      <c r="F88" s="137"/>
      <c r="G88" s="137"/>
      <c r="H88" s="137"/>
      <c r="I88" s="139" t="s">
        <v>145</v>
      </c>
      <c r="J88" s="139" t="s">
        <v>145</v>
      </c>
      <c r="K88" s="139" t="s">
        <v>145</v>
      </c>
      <c r="L88" s="139" t="s">
        <v>145</v>
      </c>
    </row>
    <row r="89" spans="6:12" s="125" customFormat="1" ht="3.75" customHeight="1">
      <c r="F89" s="137"/>
      <c r="G89" s="137"/>
      <c r="H89" s="137"/>
      <c r="I89" s="139"/>
      <c r="J89" s="139"/>
      <c r="K89" s="139"/>
      <c r="L89" s="139"/>
    </row>
    <row r="90" spans="1:12" s="125" customFormat="1" ht="12.75" customHeight="1">
      <c r="A90" s="134"/>
      <c r="C90" s="140" t="s">
        <v>347</v>
      </c>
      <c r="I90" s="141"/>
      <c r="J90" s="141"/>
      <c r="K90" s="141"/>
      <c r="L90" s="141"/>
    </row>
    <row r="91" spans="1:12" s="125" customFormat="1" ht="3.75" customHeight="1">
      <c r="A91" s="134"/>
      <c r="C91" s="140"/>
      <c r="I91" s="141"/>
      <c r="J91" s="141"/>
      <c r="K91" s="141"/>
      <c r="L91" s="141"/>
    </row>
    <row r="92" spans="1:12" s="125" customFormat="1" ht="3.75" customHeight="1">
      <c r="A92" s="134"/>
      <c r="C92" s="140"/>
      <c r="I92" s="142"/>
      <c r="J92" s="143"/>
      <c r="K92" s="143"/>
      <c r="L92" s="144"/>
    </row>
    <row r="93" spans="1:12" s="125" customFormat="1" ht="12.75" customHeight="1">
      <c r="A93" s="134"/>
      <c r="C93" s="140" t="s">
        <v>348</v>
      </c>
      <c r="I93" s="145">
        <v>-18334</v>
      </c>
      <c r="J93" s="141">
        <v>-500557</v>
      </c>
      <c r="K93" s="141">
        <v>-18334</v>
      </c>
      <c r="L93" s="146">
        <v>-500557</v>
      </c>
    </row>
    <row r="94" spans="1:12" s="125" customFormat="1" ht="12.75" customHeight="1">
      <c r="A94" s="134"/>
      <c r="C94" s="140" t="s">
        <v>349</v>
      </c>
      <c r="I94" s="145">
        <v>-8380</v>
      </c>
      <c r="J94" s="141">
        <v>-221999</v>
      </c>
      <c r="K94" s="141">
        <v>-8380</v>
      </c>
      <c r="L94" s="146">
        <v>-221999</v>
      </c>
    </row>
    <row r="95" spans="1:12" s="125" customFormat="1" ht="12.75" customHeight="1">
      <c r="A95" s="134"/>
      <c r="C95" s="140" t="s">
        <v>350</v>
      </c>
      <c r="I95" s="145">
        <v>-1970</v>
      </c>
      <c r="J95" s="141">
        <v>-19832</v>
      </c>
      <c r="K95" s="141">
        <v>-1970</v>
      </c>
      <c r="L95" s="146">
        <v>-19832</v>
      </c>
    </row>
    <row r="96" spans="1:12" s="125" customFormat="1" ht="12.75" customHeight="1">
      <c r="A96" s="134"/>
      <c r="C96" s="140" t="s">
        <v>59</v>
      </c>
      <c r="I96" s="145">
        <v>-13657</v>
      </c>
      <c r="J96" s="141">
        <v>0</v>
      </c>
      <c r="K96" s="141">
        <v>-13657</v>
      </c>
      <c r="L96" s="146">
        <v>0</v>
      </c>
    </row>
    <row r="97" spans="1:12" s="125" customFormat="1" ht="3.75" customHeight="1">
      <c r="A97" s="134"/>
      <c r="C97" s="140"/>
      <c r="I97" s="147"/>
      <c r="J97" s="148"/>
      <c r="K97" s="148"/>
      <c r="L97" s="149"/>
    </row>
    <row r="98" spans="1:12" s="125" customFormat="1" ht="3.75" customHeight="1">
      <c r="A98" s="134"/>
      <c r="C98" s="140"/>
      <c r="I98" s="143"/>
      <c r="J98" s="143"/>
      <c r="K98" s="143"/>
      <c r="L98" s="143"/>
    </row>
    <row r="99" spans="1:12" s="125" customFormat="1" ht="12.75" customHeight="1">
      <c r="A99" s="134"/>
      <c r="C99" s="140"/>
      <c r="I99" s="141">
        <f>SUM(I93:I98)</f>
        <v>-42341</v>
      </c>
      <c r="J99" s="141">
        <f>SUM(J93:J98)</f>
        <v>-742388</v>
      </c>
      <c r="K99" s="141">
        <f>SUM(K93:K98)</f>
        <v>-42341</v>
      </c>
      <c r="L99" s="141">
        <f>SUM(L93:L98)</f>
        <v>-742388</v>
      </c>
    </row>
    <row r="100" spans="1:12" s="125" customFormat="1" ht="12.75" customHeight="1">
      <c r="A100" s="134"/>
      <c r="C100" s="140" t="s">
        <v>352</v>
      </c>
      <c r="I100" s="141"/>
      <c r="J100" s="141"/>
      <c r="K100" s="141"/>
      <c r="L100" s="141"/>
    </row>
    <row r="101" spans="1:12" s="125" customFormat="1" ht="12.75" customHeight="1">
      <c r="A101" s="134"/>
      <c r="D101" s="150" t="s">
        <v>351</v>
      </c>
      <c r="I101" s="141">
        <v>-26828</v>
      </c>
      <c r="J101" s="141">
        <v>-132118</v>
      </c>
      <c r="K101" s="141">
        <v>-28561</v>
      </c>
      <c r="L101" s="141">
        <v>-133067</v>
      </c>
    </row>
    <row r="102" spans="1:12" s="125" customFormat="1" ht="12.75" customHeight="1">
      <c r="A102" s="134"/>
      <c r="C102" s="150" t="s">
        <v>380</v>
      </c>
      <c r="I102" s="141">
        <v>-114456</v>
      </c>
      <c r="J102" s="141">
        <v>313</v>
      </c>
      <c r="K102" s="141">
        <v>-114003</v>
      </c>
      <c r="L102" s="141">
        <v>2045</v>
      </c>
    </row>
    <row r="103" spans="1:12" s="125" customFormat="1" ht="12.75" customHeight="1">
      <c r="A103" s="134"/>
      <c r="C103" s="140" t="s">
        <v>114</v>
      </c>
      <c r="I103" s="141">
        <v>3100</v>
      </c>
      <c r="J103" s="141">
        <v>25</v>
      </c>
      <c r="K103" s="141">
        <v>3100</v>
      </c>
      <c r="L103" s="141">
        <v>1192</v>
      </c>
    </row>
    <row r="104" spans="1:12" s="125" customFormat="1" ht="12.75" customHeight="1">
      <c r="A104" s="134"/>
      <c r="C104" s="140" t="s">
        <v>115</v>
      </c>
      <c r="I104" s="141">
        <v>-1227</v>
      </c>
      <c r="J104" s="141">
        <v>-878</v>
      </c>
      <c r="K104" s="141">
        <v>-1632</v>
      </c>
      <c r="L104" s="141">
        <v>-1294</v>
      </c>
    </row>
    <row r="105" spans="1:12" s="125" customFormat="1" ht="12.75" customHeight="1">
      <c r="A105" s="134"/>
      <c r="C105" s="140" t="s">
        <v>311</v>
      </c>
      <c r="I105" s="141">
        <v>0</v>
      </c>
      <c r="J105" s="141">
        <v>0</v>
      </c>
      <c r="K105" s="141">
        <v>0</v>
      </c>
      <c r="L105" s="141">
        <v>1917</v>
      </c>
    </row>
    <row r="106" spans="1:12" s="125" customFormat="1" ht="12.75" customHeight="1">
      <c r="A106" s="134"/>
      <c r="C106" s="140" t="s">
        <v>320</v>
      </c>
      <c r="I106" s="141">
        <v>0</v>
      </c>
      <c r="J106" s="141">
        <v>0</v>
      </c>
      <c r="K106" s="141">
        <v>61</v>
      </c>
      <c r="L106" s="141">
        <v>0</v>
      </c>
    </row>
    <row r="107" spans="1:12" s="125" customFormat="1" ht="12.75" customHeight="1">
      <c r="A107" s="134"/>
      <c r="C107" s="140" t="s">
        <v>60</v>
      </c>
      <c r="I107" s="141">
        <v>61283</v>
      </c>
      <c r="J107" s="141">
        <v>41846</v>
      </c>
      <c r="K107" s="141">
        <v>95339</v>
      </c>
      <c r="L107" s="141">
        <v>38707</v>
      </c>
    </row>
    <row r="108" spans="1:12" s="125" customFormat="1" ht="12.75" customHeight="1">
      <c r="A108" s="134"/>
      <c r="C108" s="135" t="s">
        <v>81</v>
      </c>
      <c r="I108" s="141">
        <v>4382</v>
      </c>
      <c r="J108" s="141">
        <v>2797</v>
      </c>
      <c r="K108" s="141">
        <v>5666</v>
      </c>
      <c r="L108" s="141">
        <v>12899</v>
      </c>
    </row>
    <row r="109" spans="1:12" s="125" customFormat="1" ht="12.75" customHeight="1">
      <c r="A109" s="134"/>
      <c r="C109" s="135" t="s">
        <v>353</v>
      </c>
      <c r="I109" s="141">
        <v>0</v>
      </c>
      <c r="J109" s="141">
        <v>2605</v>
      </c>
      <c r="K109" s="141">
        <v>0</v>
      </c>
      <c r="L109" s="141">
        <v>2605</v>
      </c>
    </row>
    <row r="110" spans="1:12" s="125" customFormat="1" ht="12.75" customHeight="1">
      <c r="A110" s="134"/>
      <c r="C110" s="150" t="s">
        <v>61</v>
      </c>
      <c r="I110" s="141">
        <v>412</v>
      </c>
      <c r="J110" s="141">
        <v>-21276</v>
      </c>
      <c r="K110" s="141">
        <v>-34945</v>
      </c>
      <c r="L110" s="141">
        <v>-20030</v>
      </c>
    </row>
    <row r="111" spans="1:12" s="125" customFormat="1" ht="12.75" customHeight="1">
      <c r="A111" s="134"/>
      <c r="C111" s="140" t="s">
        <v>312</v>
      </c>
      <c r="I111" s="141">
        <v>0</v>
      </c>
      <c r="J111" s="141">
        <v>22</v>
      </c>
      <c r="K111" s="141">
        <v>0</v>
      </c>
      <c r="L111" s="141">
        <v>757</v>
      </c>
    </row>
    <row r="112" spans="1:12" s="125" customFormat="1" ht="12.75" customHeight="1">
      <c r="A112" s="134"/>
      <c r="C112" s="140" t="s">
        <v>338</v>
      </c>
      <c r="I112" s="141">
        <v>0</v>
      </c>
      <c r="J112" s="141">
        <v>0</v>
      </c>
      <c r="K112" s="141">
        <v>-9346</v>
      </c>
      <c r="L112" s="141">
        <v>0</v>
      </c>
    </row>
    <row r="113" spans="1:12" s="125" customFormat="1" ht="12.75" customHeight="1">
      <c r="A113" s="134"/>
      <c r="C113" s="135" t="s">
        <v>82</v>
      </c>
      <c r="I113" s="141">
        <v>-2820</v>
      </c>
      <c r="J113" s="141">
        <v>-330</v>
      </c>
      <c r="K113" s="141">
        <v>-2820</v>
      </c>
      <c r="L113" s="141">
        <v>-330</v>
      </c>
    </row>
    <row r="114" spans="1:12" s="125" customFormat="1" ht="12.75" customHeight="1">
      <c r="A114" s="134"/>
      <c r="C114" s="135" t="s">
        <v>355</v>
      </c>
      <c r="I114" s="141"/>
      <c r="J114" s="141"/>
      <c r="K114" s="141"/>
      <c r="L114" s="141"/>
    </row>
    <row r="115" spans="1:12" s="125" customFormat="1" ht="12.75" customHeight="1">
      <c r="A115" s="134"/>
      <c r="D115" s="150" t="s">
        <v>356</v>
      </c>
      <c r="I115" s="141">
        <v>0</v>
      </c>
      <c r="J115" s="141">
        <v>0</v>
      </c>
      <c r="K115" s="141">
        <v>0</v>
      </c>
      <c r="L115" s="141">
        <v>1220</v>
      </c>
    </row>
    <row r="116" spans="1:12" s="125" customFormat="1" ht="3.75" customHeight="1">
      <c r="A116" s="134"/>
      <c r="I116" s="140"/>
      <c r="J116" s="140"/>
      <c r="K116" s="140"/>
      <c r="L116" s="140"/>
    </row>
    <row r="117" spans="6:12" s="125" customFormat="1" ht="3.75" customHeight="1">
      <c r="F117" s="137"/>
      <c r="G117" s="137"/>
      <c r="H117" s="137"/>
      <c r="I117" s="151"/>
      <c r="J117" s="151"/>
      <c r="K117" s="151"/>
      <c r="L117" s="151"/>
    </row>
    <row r="118" spans="1:15" s="125" customFormat="1" ht="12.75" customHeight="1" thickBot="1">
      <c r="A118" s="134"/>
      <c r="I118" s="152">
        <f>SUM(I99:I115)</f>
        <v>-118495</v>
      </c>
      <c r="J118" s="152">
        <f>SUM(J99:J115)</f>
        <v>-849382</v>
      </c>
      <c r="K118" s="152">
        <f>SUM(K99:K115)</f>
        <v>-129482</v>
      </c>
      <c r="L118" s="152">
        <f>SUM(L99:L115)</f>
        <v>-835767</v>
      </c>
      <c r="N118" s="153"/>
      <c r="O118" s="153"/>
    </row>
    <row r="119" spans="9:15" ht="12.75" customHeight="1">
      <c r="I119" s="18"/>
      <c r="J119" s="18"/>
      <c r="K119" s="18"/>
      <c r="L119" s="18"/>
      <c r="M119" s="18"/>
      <c r="N119" s="64"/>
      <c r="O119" s="64"/>
    </row>
    <row r="120" spans="1:9" ht="12.75" customHeight="1">
      <c r="A120" s="70">
        <v>6</v>
      </c>
      <c r="B120" s="71" t="s">
        <v>160</v>
      </c>
      <c r="C120" s="71"/>
      <c r="D120" s="71"/>
      <c r="I120" s="64"/>
    </row>
    <row r="122" spans="1:12" s="104" customFormat="1" ht="39.75" customHeight="1">
      <c r="A122" s="73"/>
      <c r="B122" s="202" t="s">
        <v>363</v>
      </c>
      <c r="C122" s="202"/>
      <c r="D122" s="202"/>
      <c r="E122" s="202"/>
      <c r="F122" s="202"/>
      <c r="G122" s="202"/>
      <c r="H122" s="202"/>
      <c r="I122" s="202"/>
      <c r="J122" s="202"/>
      <c r="K122" s="202"/>
      <c r="L122" s="202"/>
    </row>
    <row r="124" spans="1:4" ht="12.75" customHeight="1">
      <c r="A124" s="70">
        <v>7</v>
      </c>
      <c r="B124" s="71" t="s">
        <v>224</v>
      </c>
      <c r="C124" s="71"/>
      <c r="D124" s="71"/>
    </row>
    <row r="125" spans="2:4" ht="12.75" customHeight="1">
      <c r="B125" s="71"/>
      <c r="C125" s="71"/>
      <c r="D125" s="71"/>
    </row>
    <row r="126" spans="1:13" s="90" customFormat="1" ht="27" customHeight="1">
      <c r="A126" s="117"/>
      <c r="B126" s="202" t="s">
        <v>364</v>
      </c>
      <c r="C126" s="202"/>
      <c r="D126" s="202"/>
      <c r="E126" s="202"/>
      <c r="F126" s="202"/>
      <c r="G126" s="202"/>
      <c r="H126" s="202"/>
      <c r="I126" s="202"/>
      <c r="J126" s="202"/>
      <c r="K126" s="202"/>
      <c r="L126" s="202"/>
      <c r="M126" s="60"/>
    </row>
    <row r="127" spans="2:4" ht="12.75" customHeight="1">
      <c r="B127" s="71"/>
      <c r="C127" s="71"/>
      <c r="D127" s="71"/>
    </row>
    <row r="128" spans="2:4" ht="12.75" customHeight="1">
      <c r="B128" s="71"/>
      <c r="C128" s="71"/>
      <c r="D128" s="71"/>
    </row>
    <row r="129" spans="1:2" ht="12.75" customHeight="1">
      <c r="A129" s="70">
        <v>8</v>
      </c>
      <c r="B129" s="71" t="s">
        <v>222</v>
      </c>
    </row>
    <row r="130" ht="12.75" customHeight="1">
      <c r="B130" s="71"/>
    </row>
    <row r="131" spans="1:12" s="90" customFormat="1" ht="13.5" customHeight="1">
      <c r="A131" s="77"/>
      <c r="B131" s="202" t="s">
        <v>365</v>
      </c>
      <c r="C131" s="202"/>
      <c r="D131" s="202"/>
      <c r="E131" s="202"/>
      <c r="F131" s="202"/>
      <c r="G131" s="202"/>
      <c r="H131" s="202"/>
      <c r="I131" s="202"/>
      <c r="J131" s="202"/>
      <c r="K131" s="202"/>
      <c r="L131" s="202"/>
    </row>
    <row r="133" spans="8:12" s="154" customFormat="1" ht="12.75" customHeight="1">
      <c r="H133" s="154" t="s">
        <v>251</v>
      </c>
      <c r="I133" s="154" t="s">
        <v>252</v>
      </c>
      <c r="K133" s="154" t="s">
        <v>253</v>
      </c>
      <c r="L133" s="154" t="s">
        <v>254</v>
      </c>
    </row>
    <row r="134" spans="6:13" s="154" customFormat="1" ht="12.75" customHeight="1">
      <c r="F134" s="154" t="s">
        <v>105</v>
      </c>
      <c r="G134" s="154" t="s">
        <v>221</v>
      </c>
      <c r="H134" s="154" t="s">
        <v>255</v>
      </c>
      <c r="I134" s="154" t="s">
        <v>256</v>
      </c>
      <c r="J134" s="154" t="s">
        <v>223</v>
      </c>
      <c r="K134" s="154" t="s">
        <v>257</v>
      </c>
      <c r="L134" s="154" t="s">
        <v>272</v>
      </c>
      <c r="M134" s="154" t="s">
        <v>165</v>
      </c>
    </row>
    <row r="135" spans="2:13" s="154" customFormat="1" ht="12.75" customHeight="1">
      <c r="B135" s="155" t="s">
        <v>258</v>
      </c>
      <c r="F135" s="154" t="s">
        <v>145</v>
      </c>
      <c r="G135" s="154" t="s">
        <v>145</v>
      </c>
      <c r="H135" s="154" t="s">
        <v>145</v>
      </c>
      <c r="I135" s="154" t="s">
        <v>145</v>
      </c>
      <c r="J135" s="154" t="s">
        <v>145</v>
      </c>
      <c r="K135" s="154" t="s">
        <v>145</v>
      </c>
      <c r="L135" s="154" t="s">
        <v>145</v>
      </c>
      <c r="M135" s="154" t="s">
        <v>145</v>
      </c>
    </row>
    <row r="136" spans="2:22" s="156" customFormat="1" ht="12.75" customHeight="1">
      <c r="B136" s="157"/>
      <c r="F136" s="158"/>
      <c r="G136" s="158"/>
      <c r="H136" s="158"/>
      <c r="I136" s="158"/>
      <c r="J136" s="158"/>
      <c r="K136" s="158"/>
      <c r="L136" s="159"/>
      <c r="M136" s="158"/>
      <c r="N136" s="158"/>
      <c r="P136" s="158"/>
      <c r="R136" s="158"/>
      <c r="T136" s="158"/>
      <c r="V136" s="158"/>
    </row>
    <row r="137" spans="2:22" s="156" customFormat="1" ht="12.75" customHeight="1">
      <c r="B137" s="157" t="s">
        <v>305</v>
      </c>
      <c r="C137" s="157"/>
      <c r="D137" s="157"/>
      <c r="F137" s="158">
        <v>642529</v>
      </c>
      <c r="G137" s="158">
        <v>863045</v>
      </c>
      <c r="H137" s="158">
        <v>346686</v>
      </c>
      <c r="I137" s="158">
        <v>163524</v>
      </c>
      <c r="J137" s="158">
        <v>43661</v>
      </c>
      <c r="K137" s="158">
        <v>43508</v>
      </c>
      <c r="L137" s="159">
        <v>265602</v>
      </c>
      <c r="M137" s="158">
        <f>SUM(F137:L137)</f>
        <v>2368555</v>
      </c>
      <c r="N137" s="158"/>
      <c r="P137" s="158"/>
      <c r="R137" s="158"/>
      <c r="T137" s="158"/>
      <c r="V137" s="158"/>
    </row>
    <row r="138" spans="2:22" s="156" customFormat="1" ht="12.75" customHeight="1">
      <c r="B138" s="157" t="s">
        <v>307</v>
      </c>
      <c r="C138" s="157"/>
      <c r="D138" s="157"/>
      <c r="F138" s="158">
        <v>0</v>
      </c>
      <c r="G138" s="158">
        <v>-724</v>
      </c>
      <c r="H138" s="158">
        <v>-41</v>
      </c>
      <c r="I138" s="158">
        <v>-1375</v>
      </c>
      <c r="J138" s="158">
        <v>-3078</v>
      </c>
      <c r="K138" s="158">
        <v>-600</v>
      </c>
      <c r="L138" s="159">
        <v>-1041</v>
      </c>
      <c r="M138" s="158">
        <f>SUM(F138:L138)</f>
        <v>-6859</v>
      </c>
      <c r="N138" s="158"/>
      <c r="P138" s="158"/>
      <c r="R138" s="158"/>
      <c r="T138" s="158"/>
      <c r="V138" s="158"/>
    </row>
    <row r="139" spans="2:22" s="156" customFormat="1" ht="3.75" customHeight="1">
      <c r="B139" s="157"/>
      <c r="F139" s="158"/>
      <c r="G139" s="158"/>
      <c r="H139" s="158"/>
      <c r="I139" s="158"/>
      <c r="J139" s="158"/>
      <c r="K139" s="158"/>
      <c r="L139" s="159"/>
      <c r="M139" s="158"/>
      <c r="N139" s="158"/>
      <c r="P139" s="158"/>
      <c r="R139" s="158"/>
      <c r="T139" s="158"/>
      <c r="V139" s="158"/>
    </row>
    <row r="140" spans="2:22" s="156" customFormat="1" ht="3.75" customHeight="1">
      <c r="B140" s="157"/>
      <c r="F140" s="160"/>
      <c r="G140" s="160"/>
      <c r="H140" s="160"/>
      <c r="I140" s="160"/>
      <c r="J140" s="160"/>
      <c r="K140" s="160"/>
      <c r="L140" s="161"/>
      <c r="M140" s="160"/>
      <c r="N140" s="158"/>
      <c r="P140" s="158"/>
      <c r="R140" s="158"/>
      <c r="T140" s="158"/>
      <c r="V140" s="158"/>
    </row>
    <row r="141" spans="2:20" s="156" customFormat="1" ht="12.75" customHeight="1">
      <c r="B141" s="157" t="s">
        <v>286</v>
      </c>
      <c r="F141" s="156">
        <f aca="true" t="shared" si="0" ref="F141:M141">SUM(F137:F140)</f>
        <v>642529</v>
      </c>
      <c r="G141" s="156">
        <f t="shared" si="0"/>
        <v>862321</v>
      </c>
      <c r="H141" s="156">
        <f t="shared" si="0"/>
        <v>346645</v>
      </c>
      <c r="I141" s="156">
        <f t="shared" si="0"/>
        <v>162149</v>
      </c>
      <c r="J141" s="156">
        <f t="shared" si="0"/>
        <v>40583</v>
      </c>
      <c r="K141" s="156">
        <f t="shared" si="0"/>
        <v>42908</v>
      </c>
      <c r="L141" s="159">
        <f t="shared" si="0"/>
        <v>264561</v>
      </c>
      <c r="M141" s="156">
        <f t="shared" si="0"/>
        <v>2361696</v>
      </c>
      <c r="T141" s="158"/>
    </row>
    <row r="142" spans="6:20" s="156" customFormat="1" ht="3.75" customHeight="1" thickBot="1">
      <c r="F142" s="162"/>
      <c r="G142" s="162"/>
      <c r="H142" s="162"/>
      <c r="I142" s="162"/>
      <c r="J142" s="162"/>
      <c r="K142" s="162"/>
      <c r="L142" s="163"/>
      <c r="T142" s="158"/>
    </row>
    <row r="143" spans="12:20" s="156" customFormat="1" ht="3.75" customHeight="1">
      <c r="L143" s="159"/>
      <c r="T143" s="158"/>
    </row>
    <row r="144" spans="2:20" s="156" customFormat="1" ht="12.75" customHeight="1">
      <c r="B144" s="157" t="s">
        <v>285</v>
      </c>
      <c r="M144" s="156">
        <v>-967757</v>
      </c>
      <c r="S144" s="159"/>
      <c r="T144" s="158"/>
    </row>
    <row r="145" spans="19:20" s="18" customFormat="1" ht="3.75" customHeight="1">
      <c r="S145" s="164"/>
      <c r="T145" s="165"/>
    </row>
    <row r="146" spans="13:20" s="18" customFormat="1" ht="3.75" customHeight="1">
      <c r="M146" s="11"/>
      <c r="S146" s="164"/>
      <c r="T146" s="165"/>
    </row>
    <row r="147" spans="13:20" s="156" customFormat="1" ht="12.75" customHeight="1">
      <c r="M147" s="156">
        <f>SUM(M141:M144)</f>
        <v>1393939</v>
      </c>
      <c r="S147" s="159"/>
      <c r="T147" s="158"/>
    </row>
    <row r="148" spans="13:20" s="18" customFormat="1" ht="3.75" customHeight="1" thickBot="1">
      <c r="M148" s="20"/>
      <c r="S148" s="164"/>
      <c r="T148" s="165"/>
    </row>
    <row r="149" spans="2:20" s="156" customFormat="1" ht="12.75" customHeight="1">
      <c r="B149" s="155" t="s">
        <v>259</v>
      </c>
      <c r="S149" s="159"/>
      <c r="T149" s="158"/>
    </row>
    <row r="150" spans="2:20" s="156" customFormat="1" ht="12.75" customHeight="1">
      <c r="B150" s="157" t="s">
        <v>304</v>
      </c>
      <c r="C150" s="157"/>
      <c r="D150" s="157"/>
      <c r="F150" s="156">
        <v>0</v>
      </c>
      <c r="G150" s="156">
        <v>90018</v>
      </c>
      <c r="H150" s="156">
        <v>-1787</v>
      </c>
      <c r="I150" s="156">
        <v>-981</v>
      </c>
      <c r="J150" s="156">
        <v>23222</v>
      </c>
      <c r="K150" s="156">
        <v>-86</v>
      </c>
      <c r="L150" s="159">
        <v>403</v>
      </c>
      <c r="M150" s="156">
        <f>SUM(F150:L150)</f>
        <v>110789</v>
      </c>
      <c r="T150" s="158"/>
    </row>
    <row r="151" spans="2:20" s="156" customFormat="1" ht="12.75" customHeight="1">
      <c r="B151" s="157" t="s">
        <v>240</v>
      </c>
      <c r="F151" s="156">
        <v>0</v>
      </c>
      <c r="G151" s="156">
        <v>17697</v>
      </c>
      <c r="H151" s="156">
        <v>441</v>
      </c>
      <c r="I151" s="156">
        <v>5122</v>
      </c>
      <c r="J151" s="156">
        <v>340</v>
      </c>
      <c r="K151" s="156">
        <v>5</v>
      </c>
      <c r="L151" s="159">
        <v>12620</v>
      </c>
      <c r="M151" s="156">
        <f>SUM(F151:L151)</f>
        <v>36225</v>
      </c>
      <c r="T151" s="158"/>
    </row>
    <row r="152" spans="2:20" s="156" customFormat="1" ht="3.75" customHeight="1">
      <c r="B152" s="157"/>
      <c r="F152" s="166"/>
      <c r="G152" s="166"/>
      <c r="H152" s="166"/>
      <c r="I152" s="166"/>
      <c r="J152" s="166"/>
      <c r="K152" s="166"/>
      <c r="L152" s="166"/>
      <c r="M152" s="166"/>
      <c r="T152" s="158"/>
    </row>
    <row r="153" spans="2:20" s="156" customFormat="1" ht="3.75" customHeight="1">
      <c r="B153" s="157"/>
      <c r="L153" s="159"/>
      <c r="T153" s="158"/>
    </row>
    <row r="154" spans="2:20" s="156" customFormat="1" ht="12.75" customHeight="1">
      <c r="B154" s="157" t="s">
        <v>309</v>
      </c>
      <c r="T154" s="158"/>
    </row>
    <row r="155" spans="2:20" s="156" customFormat="1" ht="12.75" customHeight="1">
      <c r="B155" s="157" t="s">
        <v>310</v>
      </c>
      <c r="F155" s="156">
        <f aca="true" t="shared" si="1" ref="F155:M155">SUM(F150:F153)</f>
        <v>0</v>
      </c>
      <c r="G155" s="156">
        <f t="shared" si="1"/>
        <v>107715</v>
      </c>
      <c r="H155" s="156">
        <f t="shared" si="1"/>
        <v>-1346</v>
      </c>
      <c r="I155" s="156">
        <f t="shared" si="1"/>
        <v>4141</v>
      </c>
      <c r="J155" s="156">
        <f t="shared" si="1"/>
        <v>23562</v>
      </c>
      <c r="K155" s="156">
        <f t="shared" si="1"/>
        <v>-81</v>
      </c>
      <c r="L155" s="156">
        <f t="shared" si="1"/>
        <v>13023</v>
      </c>
      <c r="M155" s="156">
        <f t="shared" si="1"/>
        <v>147014</v>
      </c>
      <c r="T155" s="158"/>
    </row>
    <row r="156" spans="2:20" s="156" customFormat="1" ht="12.75" customHeight="1">
      <c r="B156" s="157" t="s">
        <v>124</v>
      </c>
      <c r="F156" s="156">
        <v>0</v>
      </c>
      <c r="G156" s="156">
        <v>2491</v>
      </c>
      <c r="H156" s="156">
        <v>-2107</v>
      </c>
      <c r="I156" s="156">
        <v>10048</v>
      </c>
      <c r="J156" s="156">
        <v>-13657</v>
      </c>
      <c r="K156" s="156">
        <v>0</v>
      </c>
      <c r="L156" s="159">
        <v>-126257</v>
      </c>
      <c r="M156" s="156">
        <f>SUM(F156:L156)</f>
        <v>-129482</v>
      </c>
      <c r="T156" s="158"/>
    </row>
    <row r="157" spans="2:20" s="156" customFormat="1" ht="12.75" customHeight="1">
      <c r="B157" s="157" t="s">
        <v>260</v>
      </c>
      <c r="F157" s="156">
        <v>0</v>
      </c>
      <c r="G157" s="156">
        <v>-131551</v>
      </c>
      <c r="H157" s="156">
        <v>-2411</v>
      </c>
      <c r="I157" s="156">
        <v>-4105</v>
      </c>
      <c r="J157" s="156">
        <v>-8145</v>
      </c>
      <c r="K157" s="156">
        <v>-50</v>
      </c>
      <c r="L157" s="159">
        <v>-58145</v>
      </c>
      <c r="M157" s="156">
        <f>SUM(F157:L157)</f>
        <v>-204407</v>
      </c>
      <c r="T157" s="158"/>
    </row>
    <row r="158" spans="2:20" s="156" customFormat="1" ht="12.75" customHeight="1">
      <c r="B158" s="157" t="s">
        <v>262</v>
      </c>
      <c r="L158" s="159"/>
      <c r="T158" s="158"/>
    </row>
    <row r="159" spans="2:20" s="156" customFormat="1" ht="12.75" customHeight="1">
      <c r="B159" s="157" t="s">
        <v>297</v>
      </c>
      <c r="L159" s="159"/>
      <c r="T159" s="158"/>
    </row>
    <row r="160" spans="2:20" s="156" customFormat="1" ht="12.75" customHeight="1">
      <c r="B160" s="157" t="s">
        <v>298</v>
      </c>
      <c r="F160" s="167">
        <v>6761</v>
      </c>
      <c r="G160" s="156">
        <f>208+4564</f>
        <v>4772</v>
      </c>
      <c r="H160" s="156">
        <v>0</v>
      </c>
      <c r="I160" s="156">
        <v>57</v>
      </c>
      <c r="J160" s="156">
        <v>-271</v>
      </c>
      <c r="K160" s="156">
        <v>-263</v>
      </c>
      <c r="L160" s="159">
        <v>26296</v>
      </c>
      <c r="M160" s="156">
        <f>SUM(F160:L160)</f>
        <v>37352</v>
      </c>
      <c r="T160" s="158"/>
    </row>
    <row r="161" spans="2:20" s="156" customFormat="1" ht="3.75" customHeight="1">
      <c r="B161" s="157"/>
      <c r="F161" s="166"/>
      <c r="G161" s="166"/>
      <c r="H161" s="166"/>
      <c r="I161" s="166"/>
      <c r="J161" s="166"/>
      <c r="K161" s="166"/>
      <c r="L161" s="168"/>
      <c r="M161" s="166"/>
      <c r="T161" s="158"/>
    </row>
    <row r="162" spans="2:20" s="156" customFormat="1" ht="12.75" customHeight="1">
      <c r="B162" s="157" t="s">
        <v>106</v>
      </c>
      <c r="T162" s="158"/>
    </row>
    <row r="163" spans="2:20" s="156" customFormat="1" ht="12.75" customHeight="1">
      <c r="B163" s="157" t="s">
        <v>107</v>
      </c>
      <c r="F163" s="193">
        <f aca="true" t="shared" si="2" ref="F163:M163">SUM(F155:F160)</f>
        <v>6761</v>
      </c>
      <c r="G163" s="156">
        <f t="shared" si="2"/>
        <v>-16573</v>
      </c>
      <c r="H163" s="156">
        <f t="shared" si="2"/>
        <v>-5864</v>
      </c>
      <c r="I163" s="156">
        <f t="shared" si="2"/>
        <v>10141</v>
      </c>
      <c r="J163" s="156">
        <f t="shared" si="2"/>
        <v>1489</v>
      </c>
      <c r="K163" s="156">
        <f t="shared" si="2"/>
        <v>-394</v>
      </c>
      <c r="L163" s="156">
        <f t="shared" si="2"/>
        <v>-145083</v>
      </c>
      <c r="M163" s="156">
        <f t="shared" si="2"/>
        <v>-149523</v>
      </c>
      <c r="T163" s="158"/>
    </row>
    <row r="164" spans="6:20" s="156" customFormat="1" ht="3.75" customHeight="1" thickBot="1">
      <c r="F164" s="162"/>
      <c r="G164" s="162"/>
      <c r="H164" s="162"/>
      <c r="I164" s="162"/>
      <c r="J164" s="162"/>
      <c r="K164" s="162"/>
      <c r="L164" s="163"/>
      <c r="M164" s="163"/>
      <c r="T164" s="158"/>
    </row>
    <row r="165" spans="12:20" s="156" customFormat="1" ht="3.75" customHeight="1">
      <c r="L165" s="159"/>
      <c r="T165" s="158"/>
    </row>
    <row r="166" spans="2:13" ht="12.75" customHeight="1">
      <c r="B166" s="24" t="s">
        <v>70</v>
      </c>
      <c r="K166" s="169"/>
      <c r="L166" s="169"/>
      <c r="M166" s="169"/>
    </row>
    <row r="167" spans="11:13" ht="12.75" customHeight="1">
      <c r="K167" s="169"/>
      <c r="L167" s="169"/>
      <c r="M167" s="169"/>
    </row>
    <row r="168" spans="1:4" ht="12.75" customHeight="1">
      <c r="A168" s="70">
        <v>9</v>
      </c>
      <c r="B168" s="71" t="s">
        <v>125</v>
      </c>
      <c r="C168" s="71"/>
      <c r="D168" s="71"/>
    </row>
    <row r="170" spans="1:12" s="90" customFormat="1" ht="27.75" customHeight="1">
      <c r="A170" s="77"/>
      <c r="B170" s="202" t="s">
        <v>279</v>
      </c>
      <c r="C170" s="202"/>
      <c r="D170" s="202"/>
      <c r="E170" s="202"/>
      <c r="F170" s="202"/>
      <c r="G170" s="202"/>
      <c r="H170" s="202"/>
      <c r="I170" s="202"/>
      <c r="J170" s="202"/>
      <c r="K170" s="202"/>
      <c r="L170" s="202"/>
    </row>
    <row r="172" spans="1:10" ht="12.75" customHeight="1">
      <c r="A172" s="70">
        <v>10</v>
      </c>
      <c r="B172" s="211" t="s">
        <v>261</v>
      </c>
      <c r="C172" s="211"/>
      <c r="D172" s="211"/>
      <c r="E172" s="211"/>
      <c r="F172" s="211"/>
      <c r="G172" s="211"/>
      <c r="H172" s="211"/>
      <c r="I172" s="211"/>
      <c r="J172" s="211"/>
    </row>
    <row r="174" spans="1:12" s="91" customFormat="1" ht="28.5" customHeight="1">
      <c r="A174" s="100"/>
      <c r="B174" s="202" t="s">
        <v>366</v>
      </c>
      <c r="C174" s="202"/>
      <c r="D174" s="202"/>
      <c r="E174" s="202"/>
      <c r="F174" s="202"/>
      <c r="G174" s="202"/>
      <c r="H174" s="202"/>
      <c r="I174" s="202"/>
      <c r="J174" s="202"/>
      <c r="K174" s="202"/>
      <c r="L174" s="202"/>
    </row>
    <row r="177" spans="1:4" ht="12.75" customHeight="1">
      <c r="A177" s="70">
        <v>11</v>
      </c>
      <c r="B177" s="71" t="s">
        <v>155</v>
      </c>
      <c r="C177" s="71"/>
      <c r="D177" s="71"/>
    </row>
    <row r="178" spans="2:4" ht="12.75" customHeight="1">
      <c r="B178" s="71"/>
      <c r="C178" s="71"/>
      <c r="D178" s="71"/>
    </row>
    <row r="179" spans="1:12" s="90" customFormat="1" ht="25.5" customHeight="1">
      <c r="A179" s="77"/>
      <c r="B179" s="202" t="s">
        <v>367</v>
      </c>
      <c r="C179" s="202"/>
      <c r="D179" s="202"/>
      <c r="E179" s="202"/>
      <c r="F179" s="202"/>
      <c r="G179" s="202"/>
      <c r="H179" s="202"/>
      <c r="I179" s="202"/>
      <c r="J179" s="202"/>
      <c r="K179" s="202"/>
      <c r="L179" s="202"/>
    </row>
    <row r="181" spans="1:12" s="104" customFormat="1" ht="52.5" customHeight="1">
      <c r="A181" s="73"/>
      <c r="B181" s="104" t="s">
        <v>150</v>
      </c>
      <c r="C181" s="202" t="s">
        <v>332</v>
      </c>
      <c r="D181" s="202"/>
      <c r="E181" s="202"/>
      <c r="F181" s="202"/>
      <c r="G181" s="202"/>
      <c r="H181" s="202"/>
      <c r="I181" s="202"/>
      <c r="J181" s="202"/>
      <c r="K181" s="202"/>
      <c r="L181" s="202"/>
    </row>
    <row r="183" spans="1:12" s="91" customFormat="1" ht="53.25" customHeight="1">
      <c r="A183" s="100"/>
      <c r="B183" s="91" t="s">
        <v>151</v>
      </c>
      <c r="C183" s="202" t="s">
        <v>306</v>
      </c>
      <c r="D183" s="202"/>
      <c r="E183" s="202"/>
      <c r="F183" s="202"/>
      <c r="G183" s="202"/>
      <c r="H183" s="202"/>
      <c r="I183" s="202"/>
      <c r="J183" s="202"/>
      <c r="K183" s="202"/>
      <c r="L183" s="202"/>
    </row>
    <row r="185" spans="1:12" s="91" customFormat="1" ht="41.25" customHeight="1">
      <c r="A185" s="100"/>
      <c r="B185" s="91" t="s">
        <v>156</v>
      </c>
      <c r="C185" s="202" t="s">
        <v>324</v>
      </c>
      <c r="D185" s="202"/>
      <c r="E185" s="202"/>
      <c r="F185" s="202"/>
      <c r="G185" s="202"/>
      <c r="H185" s="202"/>
      <c r="I185" s="202"/>
      <c r="J185" s="202"/>
      <c r="K185" s="202"/>
      <c r="L185" s="202"/>
    </row>
    <row r="187" spans="1:12" s="91" customFormat="1" ht="54.75" customHeight="1">
      <c r="A187" s="100"/>
      <c r="B187" s="91" t="s">
        <v>322</v>
      </c>
      <c r="C187" s="202" t="s">
        <v>325</v>
      </c>
      <c r="D187" s="202"/>
      <c r="E187" s="202"/>
      <c r="F187" s="202"/>
      <c r="G187" s="202"/>
      <c r="H187" s="202"/>
      <c r="I187" s="202"/>
      <c r="J187" s="202"/>
      <c r="K187" s="202"/>
      <c r="L187" s="202"/>
    </row>
    <row r="189" spans="1:12" s="91" customFormat="1" ht="54.75" customHeight="1">
      <c r="A189" s="100"/>
      <c r="B189" s="91" t="s">
        <v>333</v>
      </c>
      <c r="C189" s="202" t="s">
        <v>63</v>
      </c>
      <c r="D189" s="202"/>
      <c r="E189" s="202"/>
      <c r="F189" s="202"/>
      <c r="G189" s="202"/>
      <c r="H189" s="202"/>
      <c r="I189" s="202"/>
      <c r="J189" s="202"/>
      <c r="K189" s="202"/>
      <c r="L189" s="202"/>
    </row>
    <row r="191" spans="1:12" s="91" customFormat="1" ht="41.25" customHeight="1">
      <c r="A191" s="100"/>
      <c r="B191" s="91" t="s">
        <v>62</v>
      </c>
      <c r="C191" s="202" t="s">
        <v>83</v>
      </c>
      <c r="D191" s="202"/>
      <c r="E191" s="202"/>
      <c r="F191" s="202"/>
      <c r="G191" s="202"/>
      <c r="H191" s="202"/>
      <c r="I191" s="202"/>
      <c r="J191" s="202"/>
      <c r="K191" s="202"/>
      <c r="L191" s="202"/>
    </row>
    <row r="193" spans="1:4" ht="12.75" customHeight="1">
      <c r="A193" s="70">
        <v>12</v>
      </c>
      <c r="B193" s="71" t="s">
        <v>173</v>
      </c>
      <c r="C193" s="71"/>
      <c r="D193" s="71"/>
    </row>
    <row r="194" spans="2:4" ht="12.75" customHeight="1">
      <c r="B194" s="71"/>
      <c r="C194" s="71"/>
      <c r="D194" s="71"/>
    </row>
    <row r="195" spans="1:12" s="104" customFormat="1" ht="27.75" customHeight="1">
      <c r="A195" s="73"/>
      <c r="B195" s="202" t="s">
        <v>24</v>
      </c>
      <c r="C195" s="202"/>
      <c r="D195" s="202"/>
      <c r="E195" s="202"/>
      <c r="F195" s="202"/>
      <c r="G195" s="202"/>
      <c r="H195" s="202"/>
      <c r="I195" s="202"/>
      <c r="J195" s="202"/>
      <c r="K195" s="202"/>
      <c r="L195" s="202"/>
    </row>
    <row r="197" spans="1:4" ht="12.75" customHeight="1">
      <c r="A197" s="70">
        <v>13</v>
      </c>
      <c r="B197" s="71" t="s">
        <v>225</v>
      </c>
      <c r="C197" s="170"/>
      <c r="D197" s="170"/>
    </row>
    <row r="198" ht="12.75" customHeight="1">
      <c r="A198" s="30"/>
    </row>
    <row r="199" spans="2:14" s="91" customFormat="1" ht="27.75" customHeight="1">
      <c r="B199" s="202" t="s">
        <v>64</v>
      </c>
      <c r="C199" s="202"/>
      <c r="D199" s="202"/>
      <c r="E199" s="202"/>
      <c r="F199" s="202"/>
      <c r="G199" s="202"/>
      <c r="H199" s="202"/>
      <c r="I199" s="202"/>
      <c r="J199" s="202"/>
      <c r="K199" s="202"/>
      <c r="L199" s="202"/>
      <c r="M199" s="171"/>
      <c r="N199" s="172"/>
    </row>
    <row r="200" ht="12.75" customHeight="1">
      <c r="A200" s="30"/>
    </row>
    <row r="201" spans="2:14" s="91" customFormat="1" ht="27.75" customHeight="1">
      <c r="B201" s="202" t="s">
        <v>65</v>
      </c>
      <c r="C201" s="202"/>
      <c r="D201" s="202"/>
      <c r="E201" s="202"/>
      <c r="F201" s="202"/>
      <c r="G201" s="202"/>
      <c r="H201" s="202"/>
      <c r="I201" s="202"/>
      <c r="J201" s="202"/>
      <c r="K201" s="202"/>
      <c r="L201" s="202"/>
      <c r="M201" s="171"/>
      <c r="N201" s="172"/>
    </row>
    <row r="202" ht="12.75" customHeight="1">
      <c r="A202" s="28"/>
    </row>
    <row r="224" ht="12.75" customHeight="1">
      <c r="A224" s="40"/>
    </row>
  </sheetData>
  <mergeCells count="31">
    <mergeCell ref="C71:L71"/>
    <mergeCell ref="C73:L73"/>
    <mergeCell ref="C75:L75"/>
    <mergeCell ref="B122:L122"/>
    <mergeCell ref="I85:J85"/>
    <mergeCell ref="K85:L85"/>
    <mergeCell ref="B79:L79"/>
    <mergeCell ref="B10:L10"/>
    <mergeCell ref="B12:L12"/>
    <mergeCell ref="B65:L65"/>
    <mergeCell ref="B69:L69"/>
    <mergeCell ref="C24:L24"/>
    <mergeCell ref="D17:L17"/>
    <mergeCell ref="D20:L20"/>
    <mergeCell ref="I39:J39"/>
    <mergeCell ref="K39:L39"/>
    <mergeCell ref="B131:L131"/>
    <mergeCell ref="B126:L126"/>
    <mergeCell ref="B201:L201"/>
    <mergeCell ref="B195:L195"/>
    <mergeCell ref="B174:L174"/>
    <mergeCell ref="C181:L181"/>
    <mergeCell ref="C187:L187"/>
    <mergeCell ref="B179:L179"/>
    <mergeCell ref="C183:L183"/>
    <mergeCell ref="C191:L191"/>
    <mergeCell ref="C185:L185"/>
    <mergeCell ref="C189:L189"/>
    <mergeCell ref="B199:L199"/>
    <mergeCell ref="B170:L170"/>
    <mergeCell ref="B172:J172"/>
  </mergeCells>
  <printOptions horizontalCentered="1"/>
  <pageMargins left="0.6" right="0.6" top="0.8" bottom="0.6" header="0.2" footer="0.2"/>
  <pageSetup firstPageNumber="5" useFirstPageNumber="1" fitToHeight="4" fitToWidth="5" horizontalDpi="600" verticalDpi="600" orientation="portrait" paperSize="9" scale="86" r:id="rId2"/>
  <headerFooter alignWithMargins="0">
    <oddFooter>&amp;C- &amp;P -</oddFooter>
  </headerFooter>
  <rowBreaks count="4" manualBreakCount="4">
    <brk id="49" max="12" man="1"/>
    <brk id="80" max="12" man="1"/>
    <brk id="127" max="12" man="1"/>
    <brk id="175" max="12" man="1"/>
  </rowBreaks>
  <drawing r:id="rId1"/>
</worksheet>
</file>

<file path=xl/worksheets/sheet6.xml><?xml version="1.0" encoding="utf-8"?>
<worksheet xmlns="http://schemas.openxmlformats.org/spreadsheetml/2006/main" xmlns:r="http://schemas.openxmlformats.org/officeDocument/2006/relationships">
  <dimension ref="A6:M189"/>
  <sheetViews>
    <sheetView workbookViewId="0" topLeftCell="A1">
      <selection activeCell="A1" sqref="A1"/>
    </sheetView>
  </sheetViews>
  <sheetFormatPr defaultColWidth="9.140625" defaultRowHeight="12.75" customHeight="1"/>
  <cols>
    <col min="1" max="1" width="3.140625" style="72" customWidth="1"/>
    <col min="2" max="2" width="3.28125" style="72" customWidth="1"/>
    <col min="3" max="3" width="2.8515625" style="72" customWidth="1"/>
    <col min="4" max="4" width="3.28125" style="72" customWidth="1"/>
    <col min="5" max="5" width="6.00390625" style="72" customWidth="1"/>
    <col min="6" max="6" width="11.57421875" style="72" customWidth="1"/>
    <col min="7" max="7" width="14.7109375" style="72" customWidth="1"/>
    <col min="8" max="8" width="12.8515625" style="72" customWidth="1"/>
    <col min="9" max="9" width="15.00390625" style="72" customWidth="1"/>
    <col min="10" max="10" width="13.7109375" style="72" customWidth="1"/>
    <col min="11" max="11" width="11.7109375" style="72" customWidth="1"/>
    <col min="12" max="12" width="4.7109375" style="72" customWidth="1"/>
    <col min="13" max="16384" width="9.140625" style="72" customWidth="1"/>
  </cols>
  <sheetData>
    <row r="6" spans="1:4" ht="12.75" customHeight="1">
      <c r="A6" s="70"/>
      <c r="B6" s="71" t="s">
        <v>376</v>
      </c>
      <c r="C6" s="71"/>
      <c r="D6" s="71"/>
    </row>
    <row r="8" spans="1:4" ht="12.75" customHeight="1">
      <c r="A8" s="70">
        <v>1</v>
      </c>
      <c r="B8" s="71" t="s">
        <v>184</v>
      </c>
      <c r="C8" s="71"/>
      <c r="D8" s="71"/>
    </row>
    <row r="9" spans="1:4" ht="9.75" customHeight="1">
      <c r="A9" s="70"/>
      <c r="B9" s="71"/>
      <c r="C9" s="71"/>
      <c r="D9" s="71"/>
    </row>
    <row r="10" spans="1:11" s="74" customFormat="1" ht="105.75" customHeight="1">
      <c r="A10" s="73"/>
      <c r="B10" s="202" t="s">
        <v>3</v>
      </c>
      <c r="C10" s="202"/>
      <c r="D10" s="202"/>
      <c r="E10" s="202"/>
      <c r="F10" s="202"/>
      <c r="G10" s="202"/>
      <c r="H10" s="202"/>
      <c r="I10" s="202"/>
      <c r="J10" s="202"/>
      <c r="K10" s="202"/>
    </row>
    <row r="11" spans="1:4" ht="9.75" customHeight="1">
      <c r="A11" s="70"/>
      <c r="B11" s="71"/>
      <c r="C11" s="71"/>
      <c r="D11" s="71"/>
    </row>
    <row r="12" spans="1:11" s="74" customFormat="1" ht="157.5" customHeight="1">
      <c r="A12" s="73"/>
      <c r="B12" s="195"/>
      <c r="C12" s="195"/>
      <c r="D12" s="195"/>
      <c r="E12" s="195"/>
      <c r="F12" s="195"/>
      <c r="G12" s="195"/>
      <c r="H12" s="195"/>
      <c r="I12" s="195"/>
      <c r="J12" s="195"/>
      <c r="K12" s="195"/>
    </row>
    <row r="13" spans="1:4" ht="9.75" customHeight="1">
      <c r="A13" s="70"/>
      <c r="B13" s="71"/>
      <c r="C13" s="71"/>
      <c r="D13" s="71"/>
    </row>
    <row r="14" spans="1:11" s="76" customFormat="1" ht="39.75" customHeight="1">
      <c r="A14" s="75"/>
      <c r="B14" s="202" t="s">
        <v>0</v>
      </c>
      <c r="C14" s="202"/>
      <c r="D14" s="202"/>
      <c r="E14" s="202"/>
      <c r="F14" s="202"/>
      <c r="G14" s="202"/>
      <c r="H14" s="202"/>
      <c r="I14" s="202"/>
      <c r="J14" s="202"/>
      <c r="K14" s="202"/>
    </row>
    <row r="15" ht="9.75" customHeight="1">
      <c r="A15" s="70"/>
    </row>
    <row r="16" spans="1:11" s="78" customFormat="1" ht="29.25" customHeight="1">
      <c r="A16" s="77"/>
      <c r="B16" s="202" t="s">
        <v>84</v>
      </c>
      <c r="C16" s="202"/>
      <c r="D16" s="202"/>
      <c r="E16" s="202"/>
      <c r="F16" s="202"/>
      <c r="G16" s="202"/>
      <c r="H16" s="202"/>
      <c r="I16" s="202"/>
      <c r="J16" s="202"/>
      <c r="K16" s="202"/>
    </row>
    <row r="17" ht="9.75" customHeight="1">
      <c r="A17" s="70"/>
    </row>
    <row r="18" spans="1:11" s="78" customFormat="1" ht="40.5" customHeight="1">
      <c r="A18" s="77"/>
      <c r="B18" s="202" t="s">
        <v>23</v>
      </c>
      <c r="C18" s="202"/>
      <c r="D18" s="202"/>
      <c r="E18" s="202"/>
      <c r="F18" s="202"/>
      <c r="G18" s="202"/>
      <c r="H18" s="202"/>
      <c r="I18" s="202"/>
      <c r="J18" s="202"/>
      <c r="K18" s="202"/>
    </row>
    <row r="19" ht="9.75" customHeight="1">
      <c r="A19" s="70"/>
    </row>
    <row r="20" spans="1:11" s="78" customFormat="1" ht="27.75" customHeight="1">
      <c r="A20" s="77"/>
      <c r="B20" s="216" t="s">
        <v>326</v>
      </c>
      <c r="C20" s="216"/>
      <c r="D20" s="216"/>
      <c r="E20" s="216"/>
      <c r="F20" s="216"/>
      <c r="G20" s="216"/>
      <c r="H20" s="216"/>
      <c r="I20" s="216"/>
      <c r="J20" s="216"/>
      <c r="K20" s="216"/>
    </row>
    <row r="21" ht="12.75" customHeight="1">
      <c r="A21" s="70"/>
    </row>
    <row r="22" spans="1:2" ht="12.75" customHeight="1">
      <c r="A22" s="70">
        <v>2</v>
      </c>
      <c r="B22" s="71" t="s">
        <v>183</v>
      </c>
    </row>
    <row r="23" spans="3:4" ht="9.75" customHeight="1">
      <c r="C23" s="71"/>
      <c r="D23" s="71"/>
    </row>
    <row r="24" spans="1:11" s="78" customFormat="1" ht="54" customHeight="1">
      <c r="A24" s="77"/>
      <c r="B24" s="202" t="s">
        <v>11</v>
      </c>
      <c r="C24" s="202"/>
      <c r="D24" s="202"/>
      <c r="E24" s="202"/>
      <c r="F24" s="202"/>
      <c r="G24" s="202"/>
      <c r="H24" s="202"/>
      <c r="I24" s="202"/>
      <c r="J24" s="202"/>
      <c r="K24" s="202"/>
    </row>
    <row r="25" ht="12.75" customHeight="1">
      <c r="A25" s="70"/>
    </row>
    <row r="26" spans="1:4" ht="12.75" customHeight="1">
      <c r="A26" s="70">
        <v>3</v>
      </c>
      <c r="B26" s="71" t="s">
        <v>186</v>
      </c>
      <c r="C26" s="71"/>
      <c r="D26" s="71"/>
    </row>
    <row r="27" ht="9.75" customHeight="1">
      <c r="A27" s="70"/>
    </row>
    <row r="28" spans="1:11" s="78" customFormat="1" ht="64.5" customHeight="1">
      <c r="A28" s="77"/>
      <c r="B28" s="202" t="s">
        <v>21</v>
      </c>
      <c r="C28" s="202"/>
      <c r="D28" s="202"/>
      <c r="E28" s="202"/>
      <c r="F28" s="202"/>
      <c r="G28" s="202"/>
      <c r="H28" s="202"/>
      <c r="I28" s="202"/>
      <c r="J28" s="202"/>
      <c r="K28" s="202"/>
    </row>
    <row r="29" ht="12.75" customHeight="1">
      <c r="A29" s="70"/>
    </row>
    <row r="30" spans="1:4" ht="12.75" customHeight="1">
      <c r="A30" s="70">
        <v>4</v>
      </c>
      <c r="B30" s="71" t="s">
        <v>187</v>
      </c>
      <c r="C30" s="71"/>
      <c r="D30" s="71"/>
    </row>
    <row r="31" spans="1:4" ht="12.75" customHeight="1">
      <c r="A31" s="30"/>
      <c r="B31" s="28"/>
      <c r="C31" s="28"/>
      <c r="D31" s="28"/>
    </row>
    <row r="32" spans="1:4" ht="12.75" customHeight="1">
      <c r="A32" s="30"/>
      <c r="B32" s="28" t="s">
        <v>280</v>
      </c>
      <c r="C32" s="28"/>
      <c r="D32" s="28"/>
    </row>
    <row r="33" ht="12.75" customHeight="1">
      <c r="A33" s="70"/>
    </row>
    <row r="34" spans="1:11" ht="12.75" customHeight="1">
      <c r="A34" s="70">
        <v>5</v>
      </c>
      <c r="B34" s="71" t="s">
        <v>146</v>
      </c>
      <c r="C34" s="71"/>
      <c r="D34" s="71"/>
      <c r="K34" s="79"/>
    </row>
    <row r="35" spans="1:4" ht="12.75" customHeight="1">
      <c r="A35" s="70"/>
      <c r="B35" s="71"/>
      <c r="C35" s="71"/>
      <c r="D35" s="71"/>
    </row>
    <row r="36" spans="1:4" ht="12.75" customHeight="1">
      <c r="A36" s="70"/>
      <c r="B36" s="28" t="s">
        <v>147</v>
      </c>
      <c r="C36" s="28"/>
      <c r="D36" s="28"/>
    </row>
    <row r="37" spans="1:12" ht="12.75" customHeight="1">
      <c r="A37" s="70"/>
      <c r="B37" s="28"/>
      <c r="C37" s="28"/>
      <c r="D37" s="28"/>
      <c r="H37" s="220" t="s">
        <v>42</v>
      </c>
      <c r="I37" s="220"/>
      <c r="J37" s="194" t="s">
        <v>368</v>
      </c>
      <c r="K37" s="194"/>
      <c r="L37" s="194"/>
    </row>
    <row r="38" spans="1:11" ht="12.75" customHeight="1">
      <c r="A38" s="70"/>
      <c r="H38" s="38">
        <v>37986</v>
      </c>
      <c r="I38" s="38">
        <v>37621</v>
      </c>
      <c r="J38" s="38">
        <f>+H38</f>
        <v>37986</v>
      </c>
      <c r="K38" s="38">
        <f>+I38</f>
        <v>37621</v>
      </c>
    </row>
    <row r="39" spans="1:11" ht="12.75" customHeight="1">
      <c r="A39" s="70"/>
      <c r="H39" s="80" t="s">
        <v>145</v>
      </c>
      <c r="I39" s="80" t="s">
        <v>145</v>
      </c>
      <c r="J39" s="80" t="s">
        <v>145</v>
      </c>
      <c r="K39" s="80" t="s">
        <v>145</v>
      </c>
    </row>
    <row r="40" spans="1:11" ht="12.75" customHeight="1">
      <c r="A40" s="70"/>
      <c r="B40" s="72" t="s">
        <v>273</v>
      </c>
      <c r="F40" s="81" t="s">
        <v>275</v>
      </c>
      <c r="H40" s="82">
        <v>5846</v>
      </c>
      <c r="I40" s="82">
        <v>6851</v>
      </c>
      <c r="J40" s="82">
        <v>19438</v>
      </c>
      <c r="K40" s="82">
        <v>16616</v>
      </c>
    </row>
    <row r="41" spans="1:11" ht="12.75" customHeight="1">
      <c r="A41" s="70"/>
      <c r="F41" s="81" t="s">
        <v>274</v>
      </c>
      <c r="H41" s="82">
        <v>986</v>
      </c>
      <c r="I41" s="82">
        <v>4205</v>
      </c>
      <c r="J41" s="82">
        <v>2726</v>
      </c>
      <c r="K41" s="82">
        <v>7380</v>
      </c>
    </row>
    <row r="42" spans="1:11" ht="12.75" customHeight="1">
      <c r="A42" s="70"/>
      <c r="B42" s="72" t="s">
        <v>289</v>
      </c>
      <c r="F42" s="81"/>
      <c r="H42" s="82"/>
      <c r="I42" s="82"/>
      <c r="J42" s="82"/>
      <c r="K42" s="82"/>
    </row>
    <row r="43" spans="1:11" ht="12.75" customHeight="1">
      <c r="A43" s="70"/>
      <c r="B43" s="72" t="s">
        <v>290</v>
      </c>
      <c r="H43" s="83">
        <v>-3346</v>
      </c>
      <c r="I43" s="83">
        <v>-88</v>
      </c>
      <c r="J43" s="83">
        <v>4252</v>
      </c>
      <c r="K43" s="83">
        <v>1198</v>
      </c>
    </row>
    <row r="44" spans="1:11" ht="12.75" customHeight="1">
      <c r="A44" s="70"/>
      <c r="B44" s="72" t="s">
        <v>113</v>
      </c>
      <c r="H44" s="84">
        <v>-11151</v>
      </c>
      <c r="I44" s="84">
        <v>7164</v>
      </c>
      <c r="J44" s="84">
        <v>-14821</v>
      </c>
      <c r="K44" s="84">
        <v>7164</v>
      </c>
    </row>
    <row r="45" spans="1:11" ht="12.75" customHeight="1">
      <c r="A45" s="70"/>
      <c r="H45" s="82">
        <f>SUM(H40:H44)</f>
        <v>-7665</v>
      </c>
      <c r="I45" s="82">
        <f>SUM(I40:I44)</f>
        <v>18132</v>
      </c>
      <c r="J45" s="82">
        <f>SUM(J40:J44)</f>
        <v>11595</v>
      </c>
      <c r="K45" s="82">
        <f>SUM(K40:K44)</f>
        <v>32358</v>
      </c>
    </row>
    <row r="46" spans="1:11" ht="12.75" customHeight="1">
      <c r="A46" s="70"/>
      <c r="B46" s="72" t="s">
        <v>323</v>
      </c>
      <c r="H46" s="82">
        <v>-1890</v>
      </c>
      <c r="I46" s="82">
        <v>51</v>
      </c>
      <c r="J46" s="82">
        <v>-2400</v>
      </c>
      <c r="K46" s="82">
        <v>-872</v>
      </c>
    </row>
    <row r="47" spans="1:13" ht="16.5" customHeight="1" thickBot="1">
      <c r="A47" s="70"/>
      <c r="H47" s="85">
        <f>SUM(H45:H46)</f>
        <v>-9555</v>
      </c>
      <c r="I47" s="85">
        <f>SUM(I45:I46)</f>
        <v>18183</v>
      </c>
      <c r="J47" s="85">
        <f>SUM(J45:J46)</f>
        <v>9195</v>
      </c>
      <c r="K47" s="85">
        <f>SUM(K45:K46)</f>
        <v>31486</v>
      </c>
      <c r="M47" s="83"/>
    </row>
    <row r="48" spans="1:11" ht="12.75" customHeight="1">
      <c r="A48" s="70"/>
      <c r="H48" s="82"/>
      <c r="I48" s="83"/>
      <c r="J48" s="83"/>
      <c r="K48" s="83"/>
    </row>
    <row r="49" spans="1:11" s="78" customFormat="1" ht="39.75" customHeight="1">
      <c r="A49" s="77"/>
      <c r="B49" s="216" t="s">
        <v>337</v>
      </c>
      <c r="C49" s="216"/>
      <c r="D49" s="216"/>
      <c r="E49" s="216"/>
      <c r="F49" s="216"/>
      <c r="G49" s="216"/>
      <c r="H49" s="216"/>
      <c r="I49" s="216"/>
      <c r="J49" s="216"/>
      <c r="K49" s="216"/>
    </row>
    <row r="50" spans="1:11" ht="12.75" customHeight="1">
      <c r="A50" s="70"/>
      <c r="I50" s="83"/>
      <c r="J50" s="83"/>
      <c r="K50" s="83"/>
    </row>
    <row r="51" spans="1:4" ht="12.75" customHeight="1">
      <c r="A51" s="70">
        <v>6</v>
      </c>
      <c r="B51" s="71" t="s">
        <v>148</v>
      </c>
      <c r="C51" s="71"/>
      <c r="D51" s="71"/>
    </row>
    <row r="52" ht="12.75" customHeight="1">
      <c r="A52" s="70"/>
    </row>
    <row r="53" spans="1:11" s="76" customFormat="1" ht="26.25" customHeight="1">
      <c r="A53" s="75"/>
      <c r="B53" s="216" t="s">
        <v>369</v>
      </c>
      <c r="C53" s="216"/>
      <c r="D53" s="216"/>
      <c r="E53" s="216"/>
      <c r="F53" s="216"/>
      <c r="G53" s="216"/>
      <c r="H53" s="216"/>
      <c r="I53" s="216"/>
      <c r="J53" s="216"/>
      <c r="K53" s="216"/>
    </row>
    <row r="54" ht="12.75" customHeight="1">
      <c r="A54" s="70"/>
    </row>
    <row r="55" spans="1:4" ht="12.75" customHeight="1">
      <c r="A55" s="70">
        <v>7</v>
      </c>
      <c r="B55" s="71" t="s">
        <v>149</v>
      </c>
      <c r="C55" s="71"/>
      <c r="D55" s="71"/>
    </row>
    <row r="56" ht="12.75" customHeight="1">
      <c r="A56" s="70"/>
    </row>
    <row r="57" spans="1:11" s="74" customFormat="1" ht="27.75" customHeight="1">
      <c r="A57" s="86"/>
      <c r="B57" s="74" t="s">
        <v>150</v>
      </c>
      <c r="C57" s="216" t="s">
        <v>92</v>
      </c>
      <c r="D57" s="216"/>
      <c r="E57" s="216"/>
      <c r="F57" s="216"/>
      <c r="G57" s="216"/>
      <c r="H57" s="216"/>
      <c r="I57" s="216"/>
      <c r="J57" s="216"/>
      <c r="K57" s="216"/>
    </row>
    <row r="58" ht="12.75" customHeight="1">
      <c r="A58" s="70"/>
    </row>
    <row r="59" spans="1:10" ht="12.75" customHeight="1">
      <c r="A59" s="70"/>
      <c r="I59" s="9" t="s">
        <v>85</v>
      </c>
      <c r="J59" s="9" t="s">
        <v>264</v>
      </c>
    </row>
    <row r="60" spans="1:10" ht="12.75" customHeight="1">
      <c r="A60" s="70"/>
      <c r="I60" s="9" t="s">
        <v>263</v>
      </c>
      <c r="J60" s="9" t="s">
        <v>370</v>
      </c>
    </row>
    <row r="61" spans="1:10" ht="12.75" customHeight="1">
      <c r="A61" s="70"/>
      <c r="I61" s="38">
        <v>37986</v>
      </c>
      <c r="J61" s="38">
        <f>+I61</f>
        <v>37986</v>
      </c>
    </row>
    <row r="62" spans="1:10" ht="12.75" customHeight="1">
      <c r="A62" s="70"/>
      <c r="I62" s="9" t="s">
        <v>145</v>
      </c>
      <c r="J62" s="9" t="s">
        <v>145</v>
      </c>
    </row>
    <row r="63" ht="3.75" customHeight="1">
      <c r="A63" s="70"/>
    </row>
    <row r="64" spans="1:10" ht="12.75" customHeight="1">
      <c r="A64" s="70"/>
      <c r="C64" s="87" t="s">
        <v>196</v>
      </c>
      <c r="D64" s="88" t="s">
        <v>118</v>
      </c>
      <c r="I64" s="79">
        <v>0</v>
      </c>
      <c r="J64" s="79">
        <v>0</v>
      </c>
    </row>
    <row r="65" spans="1:10" ht="12.75" customHeight="1">
      <c r="A65" s="70"/>
      <c r="C65" s="87" t="s">
        <v>116</v>
      </c>
      <c r="D65" s="88" t="s">
        <v>117</v>
      </c>
      <c r="I65" s="79">
        <v>23327</v>
      </c>
      <c r="J65" s="79">
        <v>130933</v>
      </c>
    </row>
    <row r="66" spans="1:10" ht="12.75" customHeight="1">
      <c r="A66" s="70"/>
      <c r="D66" s="88" t="s">
        <v>86</v>
      </c>
      <c r="I66" s="89">
        <v>412</v>
      </c>
      <c r="J66" s="89">
        <v>-34935</v>
      </c>
    </row>
    <row r="67" spans="1:7" ht="12.75" customHeight="1">
      <c r="A67" s="70"/>
      <c r="G67" s="79"/>
    </row>
    <row r="68" spans="1:11" s="92" customFormat="1" ht="27.75" customHeight="1">
      <c r="A68" s="91"/>
      <c r="B68" s="92" t="s">
        <v>151</v>
      </c>
      <c r="C68" s="216" t="s">
        <v>371</v>
      </c>
      <c r="D68" s="216"/>
      <c r="E68" s="216"/>
      <c r="F68" s="216"/>
      <c r="G68" s="216"/>
      <c r="H68" s="216"/>
      <c r="I68" s="216"/>
      <c r="J68" s="216"/>
      <c r="K68" s="216"/>
    </row>
    <row r="69" ht="12.75" customHeight="1">
      <c r="A69" s="30"/>
    </row>
    <row r="70" spans="1:10" ht="12.75" customHeight="1">
      <c r="A70" s="30"/>
      <c r="J70" s="7" t="s">
        <v>145</v>
      </c>
    </row>
    <row r="71" spans="1:10" ht="12.75" customHeight="1">
      <c r="A71" s="30"/>
      <c r="E71" s="72" t="s">
        <v>152</v>
      </c>
      <c r="J71" s="79">
        <v>340178</v>
      </c>
    </row>
    <row r="72" spans="1:10" ht="12.75" customHeight="1">
      <c r="A72" s="30"/>
      <c r="E72" s="72" t="s">
        <v>308</v>
      </c>
      <c r="J72" s="79">
        <v>119235</v>
      </c>
    </row>
    <row r="73" spans="1:10" ht="15.75" customHeight="1" thickBot="1">
      <c r="A73" s="30"/>
      <c r="E73" s="72" t="s">
        <v>153</v>
      </c>
      <c r="J73" s="93">
        <f>+J71-J72</f>
        <v>220943</v>
      </c>
    </row>
    <row r="74" spans="1:10" ht="12.75" customHeight="1">
      <c r="A74" s="70"/>
      <c r="J74" s="79"/>
    </row>
    <row r="75" spans="1:10" ht="12.75" customHeight="1" thickBot="1">
      <c r="A75" s="70"/>
      <c r="E75" s="72" t="s">
        <v>154</v>
      </c>
      <c r="J75" s="94">
        <v>164384</v>
      </c>
    </row>
    <row r="76" ht="12.75" customHeight="1">
      <c r="A76" s="70"/>
    </row>
    <row r="77" spans="1:4" ht="12.75" customHeight="1">
      <c r="A77" s="70">
        <v>8</v>
      </c>
      <c r="B77" s="71" t="s">
        <v>157</v>
      </c>
      <c r="C77" s="71"/>
      <c r="D77" s="71"/>
    </row>
    <row r="78" spans="1:4" ht="12.75" customHeight="1">
      <c r="A78" s="70"/>
      <c r="B78" s="71"/>
      <c r="C78" s="71"/>
      <c r="D78" s="71"/>
    </row>
    <row r="79" spans="1:4" ht="12.75" customHeight="1">
      <c r="A79" s="70"/>
      <c r="B79" s="95" t="s">
        <v>331</v>
      </c>
      <c r="C79" s="71"/>
      <c r="D79" s="71"/>
    </row>
    <row r="80" spans="1:4" ht="12.75" customHeight="1">
      <c r="A80" s="70"/>
      <c r="B80" s="71"/>
      <c r="C80" s="71"/>
      <c r="D80" s="71"/>
    </row>
    <row r="81" spans="1:11" s="78" customFormat="1" ht="52.5" customHeight="1">
      <c r="A81" s="77"/>
      <c r="B81" s="202" t="s">
        <v>87</v>
      </c>
      <c r="C81" s="202"/>
      <c r="D81" s="202"/>
      <c r="E81" s="202"/>
      <c r="F81" s="202"/>
      <c r="G81" s="202"/>
      <c r="H81" s="202"/>
      <c r="I81" s="202"/>
      <c r="J81" s="202"/>
      <c r="K81" s="202"/>
    </row>
    <row r="82" spans="1:4" ht="12.75" customHeight="1">
      <c r="A82" s="70"/>
      <c r="B82" s="71"/>
      <c r="C82" s="71"/>
      <c r="D82" s="71"/>
    </row>
    <row r="83" spans="1:11" s="78" customFormat="1" ht="41.25" customHeight="1">
      <c r="A83" s="77"/>
      <c r="B83" s="202" t="s">
        <v>88</v>
      </c>
      <c r="C83" s="202"/>
      <c r="D83" s="202"/>
      <c r="E83" s="202"/>
      <c r="F83" s="202"/>
      <c r="G83" s="202"/>
      <c r="H83" s="202"/>
      <c r="I83" s="202"/>
      <c r="J83" s="202"/>
      <c r="K83" s="202"/>
    </row>
    <row r="84" spans="1:4" ht="12.75" customHeight="1">
      <c r="A84" s="70"/>
      <c r="B84" s="71"/>
      <c r="C84" s="71"/>
      <c r="D84" s="71"/>
    </row>
    <row r="85" spans="1:11" s="78" customFormat="1" ht="41.25" customHeight="1">
      <c r="A85" s="77"/>
      <c r="B85" s="78" t="s">
        <v>196</v>
      </c>
      <c r="C85" s="202" t="s">
        <v>66</v>
      </c>
      <c r="D85" s="202"/>
      <c r="E85" s="202"/>
      <c r="F85" s="202"/>
      <c r="G85" s="202"/>
      <c r="H85" s="202"/>
      <c r="I85" s="202"/>
      <c r="J85" s="202"/>
      <c r="K85" s="202"/>
    </row>
    <row r="86" spans="1:4" ht="12.75" customHeight="1">
      <c r="A86" s="70"/>
      <c r="B86" s="71"/>
      <c r="C86" s="71"/>
      <c r="D86" s="71"/>
    </row>
    <row r="87" spans="1:11" s="78" customFormat="1" ht="28.5" customHeight="1">
      <c r="A87" s="77"/>
      <c r="B87" s="78" t="s">
        <v>31</v>
      </c>
      <c r="C87" s="202" t="s">
        <v>67</v>
      </c>
      <c r="D87" s="202"/>
      <c r="E87" s="202"/>
      <c r="F87" s="202"/>
      <c r="G87" s="202"/>
      <c r="H87" s="202"/>
      <c r="I87" s="202"/>
      <c r="J87" s="202"/>
      <c r="K87" s="202"/>
    </row>
    <row r="88" spans="1:4" ht="12.75" customHeight="1">
      <c r="A88" s="70"/>
      <c r="B88" s="71"/>
      <c r="C88" s="71"/>
      <c r="D88" s="71"/>
    </row>
    <row r="89" spans="1:11" s="78" customFormat="1" ht="52.5" customHeight="1">
      <c r="A89" s="77"/>
      <c r="B89" s="202" t="s">
        <v>22</v>
      </c>
      <c r="C89" s="202"/>
      <c r="D89" s="202"/>
      <c r="E89" s="202"/>
      <c r="F89" s="202"/>
      <c r="G89" s="202"/>
      <c r="H89" s="202"/>
      <c r="I89" s="202"/>
      <c r="J89" s="202"/>
      <c r="K89" s="202"/>
    </row>
    <row r="90" spans="1:4" ht="12.75" customHeight="1">
      <c r="A90" s="70"/>
      <c r="B90" s="71"/>
      <c r="C90" s="71"/>
      <c r="D90" s="71"/>
    </row>
    <row r="91" spans="1:4" s="97" customFormat="1" ht="12.75" customHeight="1">
      <c r="A91" s="70"/>
      <c r="B91" s="96" t="s">
        <v>158</v>
      </c>
      <c r="C91" s="96"/>
      <c r="D91" s="96"/>
    </row>
    <row r="92" spans="1:4" s="99" customFormat="1" ht="12.75" customHeight="1">
      <c r="A92" s="70"/>
      <c r="B92" s="98"/>
      <c r="C92" s="98"/>
      <c r="D92" s="98"/>
    </row>
    <row r="93" spans="1:11" s="92" customFormat="1" ht="77.25" customHeight="1">
      <c r="A93" s="100"/>
      <c r="B93" s="202" t="s">
        <v>10</v>
      </c>
      <c r="C93" s="202"/>
      <c r="D93" s="202"/>
      <c r="E93" s="202"/>
      <c r="F93" s="202"/>
      <c r="G93" s="202"/>
      <c r="H93" s="202"/>
      <c r="I93" s="202"/>
      <c r="J93" s="202"/>
      <c r="K93" s="202"/>
    </row>
    <row r="94" spans="1:4" s="99" customFormat="1" ht="12.75" customHeight="1">
      <c r="A94" s="70"/>
      <c r="B94" s="98"/>
      <c r="C94" s="98"/>
      <c r="D94" s="98"/>
    </row>
    <row r="95" spans="1:4" s="97" customFormat="1" ht="12.75" customHeight="1">
      <c r="A95" s="70"/>
      <c r="B95" s="96" t="s">
        <v>159</v>
      </c>
      <c r="C95" s="96"/>
      <c r="D95" s="96"/>
    </row>
    <row r="96" spans="1:4" s="97" customFormat="1" ht="12.75" customHeight="1">
      <c r="A96" s="70"/>
      <c r="B96" s="96"/>
      <c r="C96" s="96"/>
      <c r="D96" s="96"/>
    </row>
    <row r="97" spans="1:4" ht="12.75" customHeight="1">
      <c r="A97" s="70"/>
      <c r="B97" s="101" t="s">
        <v>195</v>
      </c>
      <c r="C97" s="101"/>
      <c r="D97" s="101"/>
    </row>
    <row r="98" spans="1:4" ht="12.75" customHeight="1">
      <c r="A98" s="70"/>
      <c r="B98" s="28"/>
      <c r="C98" s="28"/>
      <c r="D98" s="28"/>
    </row>
    <row r="99" spans="1:11" s="92" customFormat="1" ht="42" customHeight="1">
      <c r="A99" s="100"/>
      <c r="B99" s="102"/>
      <c r="C99" s="202" t="s">
        <v>93</v>
      </c>
      <c r="D99" s="202"/>
      <c r="E99" s="202"/>
      <c r="F99" s="202"/>
      <c r="G99" s="202"/>
      <c r="H99" s="202"/>
      <c r="I99" s="202"/>
      <c r="J99" s="202"/>
      <c r="K99" s="202"/>
    </row>
    <row r="100" spans="1:4" ht="12.75" customHeight="1">
      <c r="A100" s="70"/>
      <c r="B100" s="28"/>
      <c r="C100" s="28"/>
      <c r="D100" s="28"/>
    </row>
    <row r="101" spans="1:11" s="74" customFormat="1" ht="143.25" customHeight="1">
      <c r="A101" s="73"/>
      <c r="B101" s="103"/>
      <c r="C101" s="202"/>
      <c r="D101" s="202"/>
      <c r="E101" s="202"/>
      <c r="F101" s="202"/>
      <c r="G101" s="202"/>
      <c r="H101" s="202"/>
      <c r="I101" s="202"/>
      <c r="J101" s="202"/>
      <c r="K101" s="202"/>
    </row>
    <row r="102" spans="1:4" s="99" customFormat="1" ht="12.75" customHeight="1">
      <c r="A102" s="70"/>
      <c r="B102" s="98"/>
      <c r="C102" s="98"/>
      <c r="D102" s="98"/>
    </row>
    <row r="103" spans="1:3" ht="12.75" customHeight="1">
      <c r="A103" s="70"/>
      <c r="B103" s="104" t="s">
        <v>96</v>
      </c>
      <c r="C103" s="28" t="s">
        <v>97</v>
      </c>
    </row>
    <row r="104" spans="1:4" ht="12.75" customHeight="1">
      <c r="A104" s="70"/>
      <c r="B104" s="28"/>
      <c r="C104" s="28"/>
      <c r="D104" s="28"/>
    </row>
    <row r="105" spans="1:11" s="76" customFormat="1" ht="64.5" customHeight="1">
      <c r="A105" s="75"/>
      <c r="C105" s="202" t="s">
        <v>327</v>
      </c>
      <c r="D105" s="202"/>
      <c r="E105" s="202"/>
      <c r="F105" s="202"/>
      <c r="G105" s="202"/>
      <c r="H105" s="202"/>
      <c r="I105" s="202"/>
      <c r="J105" s="202"/>
      <c r="K105" s="202"/>
    </row>
    <row r="106" spans="1:4" ht="12.75" customHeight="1">
      <c r="A106" s="70"/>
      <c r="B106" s="28"/>
      <c r="C106" s="28"/>
      <c r="D106" s="28"/>
    </row>
    <row r="107" spans="1:3" ht="12.75" customHeight="1">
      <c r="A107" s="70"/>
      <c r="B107" s="104" t="s">
        <v>94</v>
      </c>
      <c r="C107" s="28" t="s">
        <v>95</v>
      </c>
    </row>
    <row r="108" spans="1:4" ht="12.75" customHeight="1">
      <c r="A108" s="70"/>
      <c r="B108" s="104"/>
      <c r="C108" s="28"/>
      <c r="D108" s="28"/>
    </row>
    <row r="109" spans="1:11" s="74" customFormat="1" ht="89.25" customHeight="1">
      <c r="A109" s="73"/>
      <c r="C109" s="216" t="s">
        <v>321</v>
      </c>
      <c r="D109" s="216"/>
      <c r="E109" s="216"/>
      <c r="F109" s="216"/>
      <c r="G109" s="216"/>
      <c r="H109" s="216"/>
      <c r="I109" s="216"/>
      <c r="J109" s="216"/>
      <c r="K109" s="216"/>
    </row>
    <row r="110" spans="1:4" s="99" customFormat="1" ht="12.75" customHeight="1">
      <c r="A110" s="70"/>
      <c r="B110" s="98"/>
      <c r="C110" s="98"/>
      <c r="D110" s="98"/>
    </row>
    <row r="111" spans="1:4" s="97" customFormat="1" ht="12.75" customHeight="1">
      <c r="A111" s="70"/>
      <c r="B111" s="96" t="s">
        <v>328</v>
      </c>
      <c r="C111" s="96"/>
      <c r="D111" s="96"/>
    </row>
    <row r="112" spans="1:4" s="99" customFormat="1" ht="12.75" customHeight="1">
      <c r="A112" s="70"/>
      <c r="B112" s="98"/>
      <c r="C112" s="98"/>
      <c r="D112" s="98"/>
    </row>
    <row r="113" spans="1:11" s="92" customFormat="1" ht="90.75" customHeight="1">
      <c r="A113" s="100"/>
      <c r="B113" s="92" t="s">
        <v>150</v>
      </c>
      <c r="C113" s="202" t="s">
        <v>68</v>
      </c>
      <c r="D113" s="202"/>
      <c r="E113" s="202"/>
      <c r="F113" s="202"/>
      <c r="G113" s="202"/>
      <c r="H113" s="202"/>
      <c r="I113" s="202"/>
      <c r="J113" s="202"/>
      <c r="K113" s="202"/>
    </row>
    <row r="114" spans="1:4" s="99" customFormat="1" ht="12.75" customHeight="1" hidden="1">
      <c r="A114" s="70"/>
      <c r="B114" s="98"/>
      <c r="C114" s="98"/>
      <c r="D114" s="98"/>
    </row>
    <row r="115" spans="1:11" s="92" customFormat="1" ht="78.75" customHeight="1">
      <c r="A115" s="100"/>
      <c r="B115" s="92" t="s">
        <v>151</v>
      </c>
      <c r="C115" s="202" t="s">
        <v>12</v>
      </c>
      <c r="D115" s="202"/>
      <c r="E115" s="202"/>
      <c r="F115" s="202"/>
      <c r="G115" s="202"/>
      <c r="H115" s="202"/>
      <c r="I115" s="202"/>
      <c r="J115" s="202"/>
      <c r="K115" s="202"/>
    </row>
    <row r="116" spans="1:4" ht="12.75" customHeight="1">
      <c r="A116" s="70"/>
      <c r="B116" s="71"/>
      <c r="C116" s="71"/>
      <c r="D116" s="71"/>
    </row>
    <row r="117" spans="1:4" ht="12.75" customHeight="1">
      <c r="A117" s="70">
        <v>9</v>
      </c>
      <c r="B117" s="71" t="s">
        <v>161</v>
      </c>
      <c r="C117" s="71"/>
      <c r="D117" s="71"/>
    </row>
    <row r="118" ht="12.75" customHeight="1">
      <c r="A118" s="70"/>
    </row>
    <row r="119" spans="1:11" ht="12.75" customHeight="1">
      <c r="A119" s="30"/>
      <c r="B119" s="72" t="s">
        <v>150</v>
      </c>
      <c r="C119" s="218" t="s">
        <v>372</v>
      </c>
      <c r="D119" s="218"/>
      <c r="E119" s="218"/>
      <c r="F119" s="218"/>
      <c r="G119" s="218"/>
      <c r="H119" s="218"/>
      <c r="I119" s="218"/>
      <c r="J119" s="218"/>
      <c r="K119" s="218"/>
    </row>
    <row r="120" spans="10:11" ht="12.75" customHeight="1">
      <c r="J120" s="40" t="s">
        <v>162</v>
      </c>
      <c r="K120" s="40"/>
    </row>
    <row r="121" spans="1:5" s="106" customFormat="1" ht="12.75" customHeight="1">
      <c r="A121" s="70"/>
      <c r="B121" s="72"/>
      <c r="C121" s="72"/>
      <c r="D121" s="72"/>
      <c r="E121" s="105" t="s">
        <v>143</v>
      </c>
    </row>
    <row r="122" spans="1:10" ht="12.75" customHeight="1">
      <c r="A122" s="70"/>
      <c r="E122" s="72" t="s">
        <v>163</v>
      </c>
      <c r="J122" s="79">
        <v>2220963</v>
      </c>
    </row>
    <row r="123" spans="1:11" ht="12.75" customHeight="1">
      <c r="A123" s="70"/>
      <c r="E123" s="72" t="s">
        <v>164</v>
      </c>
      <c r="I123" s="107"/>
      <c r="J123" s="79">
        <v>168006</v>
      </c>
      <c r="K123" s="107"/>
    </row>
    <row r="124" spans="1:11" ht="14.25" customHeight="1" thickBot="1">
      <c r="A124" s="70"/>
      <c r="I124" s="108" t="s">
        <v>165</v>
      </c>
      <c r="J124" s="93">
        <f>SUM(J122:J123)</f>
        <v>2388969</v>
      </c>
      <c r="K124" s="109"/>
    </row>
    <row r="125" spans="1:5" s="106" customFormat="1" ht="12.75" customHeight="1">
      <c r="A125" s="70"/>
      <c r="B125" s="72"/>
      <c r="C125" s="72"/>
      <c r="D125" s="72"/>
      <c r="E125" s="105" t="s">
        <v>166</v>
      </c>
    </row>
    <row r="126" spans="1:10" ht="12.75" customHeight="1">
      <c r="A126" s="70"/>
      <c r="E126" s="72" t="s">
        <v>163</v>
      </c>
      <c r="J126" s="79">
        <v>122895</v>
      </c>
    </row>
    <row r="127" spans="1:10" ht="12.75" customHeight="1">
      <c r="A127" s="70"/>
      <c r="E127" s="72" t="s">
        <v>164</v>
      </c>
      <c r="J127" s="79">
        <v>1138204</v>
      </c>
    </row>
    <row r="128" spans="1:11" ht="15" customHeight="1" thickBot="1">
      <c r="A128" s="70"/>
      <c r="I128" s="108" t="s">
        <v>165</v>
      </c>
      <c r="J128" s="93">
        <f>SUM(J126:J127)</f>
        <v>1261099</v>
      </c>
      <c r="K128" s="109"/>
    </row>
    <row r="129" spans="1:11" ht="12.75" customHeight="1">
      <c r="A129" s="70"/>
      <c r="I129" s="107"/>
      <c r="J129" s="89"/>
      <c r="K129" s="109"/>
    </row>
    <row r="130" spans="1:11" ht="12.75" customHeight="1">
      <c r="A130" s="30"/>
      <c r="B130" s="72" t="s">
        <v>151</v>
      </c>
      <c r="C130" s="219" t="s">
        <v>373</v>
      </c>
      <c r="D130" s="219"/>
      <c r="E130" s="219"/>
      <c r="F130" s="219"/>
      <c r="G130" s="219"/>
      <c r="H130" s="219"/>
      <c r="I130" s="219"/>
      <c r="J130" s="219"/>
      <c r="K130" s="219"/>
    </row>
    <row r="131" ht="12.75" customHeight="1">
      <c r="A131" s="30"/>
    </row>
    <row r="132" spans="1:10" ht="12.75" customHeight="1">
      <c r="A132" s="70"/>
      <c r="E132" s="110" t="s">
        <v>167</v>
      </c>
      <c r="F132" s="111"/>
      <c r="G132" s="111"/>
      <c r="H132" s="111"/>
      <c r="I132" s="111"/>
      <c r="J132" s="40" t="s">
        <v>168</v>
      </c>
    </row>
    <row r="133" spans="1:10" ht="12.75" customHeight="1">
      <c r="A133" s="70"/>
      <c r="E133" s="72" t="s">
        <v>170</v>
      </c>
      <c r="J133" s="79">
        <v>1897024</v>
      </c>
    </row>
    <row r="134" spans="1:10" ht="12.75" customHeight="1">
      <c r="A134" s="70"/>
      <c r="E134" s="72" t="s">
        <v>171</v>
      </c>
      <c r="J134" s="89">
        <v>396199</v>
      </c>
    </row>
    <row r="135" spans="1:10" ht="12.75" customHeight="1">
      <c r="A135" s="70"/>
      <c r="E135" s="72" t="s">
        <v>169</v>
      </c>
      <c r="J135" s="79">
        <v>43765</v>
      </c>
    </row>
    <row r="136" spans="1:10" ht="12.75" customHeight="1" thickBot="1">
      <c r="A136" s="70"/>
      <c r="E136" s="72" t="s">
        <v>172</v>
      </c>
      <c r="J136" s="94">
        <v>257</v>
      </c>
    </row>
    <row r="137" ht="12.75" customHeight="1">
      <c r="A137" s="70"/>
    </row>
    <row r="138" spans="1:11" s="78" customFormat="1" ht="12.75" customHeight="1">
      <c r="A138" s="77"/>
      <c r="C138" s="216" t="s">
        <v>98</v>
      </c>
      <c r="D138" s="216"/>
      <c r="E138" s="216"/>
      <c r="F138" s="216"/>
      <c r="G138" s="216"/>
      <c r="H138" s="216"/>
      <c r="I138" s="216"/>
      <c r="J138" s="216"/>
      <c r="K138" s="216"/>
    </row>
    <row r="139" ht="12.75" customHeight="1">
      <c r="A139" s="70"/>
    </row>
    <row r="140" spans="1:4" ht="12.75" customHeight="1">
      <c r="A140" s="70">
        <v>10</v>
      </c>
      <c r="B140" s="71" t="s">
        <v>174</v>
      </c>
      <c r="C140" s="71"/>
      <c r="D140" s="71"/>
    </row>
    <row r="141" ht="12.75" customHeight="1">
      <c r="A141" s="70"/>
    </row>
    <row r="142" spans="1:11" s="78" customFormat="1" ht="90" customHeight="1">
      <c r="A142" s="77"/>
      <c r="B142" s="216" t="s">
        <v>99</v>
      </c>
      <c r="C142" s="216"/>
      <c r="D142" s="216"/>
      <c r="E142" s="216"/>
      <c r="F142" s="216"/>
      <c r="G142" s="216"/>
      <c r="H142" s="216"/>
      <c r="I142" s="216"/>
      <c r="J142" s="216"/>
      <c r="K142" s="216"/>
    </row>
    <row r="143" spans="1:11" s="78" customFormat="1" ht="12.75" customHeight="1">
      <c r="A143" s="77"/>
      <c r="B143" s="76"/>
      <c r="C143" s="76"/>
      <c r="D143" s="76"/>
      <c r="E143" s="76"/>
      <c r="F143" s="76"/>
      <c r="G143" s="76"/>
      <c r="H143" s="76"/>
      <c r="I143" s="76"/>
      <c r="J143" s="76"/>
      <c r="K143" s="76"/>
    </row>
    <row r="144" spans="1:7" ht="12.75" customHeight="1">
      <c r="A144" s="70"/>
      <c r="E144" s="72" t="s">
        <v>175</v>
      </c>
      <c r="G144" s="72" t="s">
        <v>176</v>
      </c>
    </row>
    <row r="145" spans="1:9" s="113" customFormat="1" ht="12.75" customHeight="1">
      <c r="A145" s="70"/>
      <c r="B145" s="72"/>
      <c r="C145" s="72"/>
      <c r="D145" s="72"/>
      <c r="E145" s="112" t="s">
        <v>177</v>
      </c>
      <c r="G145" s="114" t="s">
        <v>178</v>
      </c>
      <c r="I145" s="112" t="s">
        <v>179</v>
      </c>
    </row>
    <row r="146" ht="12.75" customHeight="1">
      <c r="A146" s="70"/>
    </row>
    <row r="147" spans="1:11" s="78" customFormat="1" ht="78" customHeight="1">
      <c r="A147" s="77"/>
      <c r="E147" s="78" t="s">
        <v>180</v>
      </c>
      <c r="G147" s="115">
        <v>40000000</v>
      </c>
      <c r="I147" s="216" t="s">
        <v>110</v>
      </c>
      <c r="J147" s="216"/>
      <c r="K147" s="216"/>
    </row>
    <row r="148" spans="1:8" ht="12.75" customHeight="1">
      <c r="A148" s="70"/>
      <c r="H148" s="79"/>
    </row>
    <row r="149" spans="1:11" s="78" customFormat="1" ht="65.25" customHeight="1">
      <c r="A149" s="77"/>
      <c r="E149" s="78" t="s">
        <v>181</v>
      </c>
      <c r="G149" s="116">
        <v>41133791</v>
      </c>
      <c r="I149" s="216" t="s">
        <v>111</v>
      </c>
      <c r="J149" s="216"/>
      <c r="K149" s="216"/>
    </row>
    <row r="150" ht="12.75" customHeight="1">
      <c r="A150" s="70"/>
    </row>
    <row r="151" spans="1:11" s="78" customFormat="1" ht="27" customHeight="1">
      <c r="A151" s="77"/>
      <c r="B151" s="216" t="s">
        <v>299</v>
      </c>
      <c r="C151" s="216"/>
      <c r="D151" s="216"/>
      <c r="E151" s="216"/>
      <c r="F151" s="216"/>
      <c r="G151" s="216"/>
      <c r="H151" s="216"/>
      <c r="I151" s="216"/>
      <c r="J151" s="216"/>
      <c r="K151" s="216"/>
    </row>
    <row r="152" ht="12.75" customHeight="1">
      <c r="A152" s="70"/>
    </row>
    <row r="153" spans="1:11" s="78" customFormat="1" ht="25.5" customHeight="1">
      <c r="A153" s="77"/>
      <c r="B153" s="216" t="s">
        <v>291</v>
      </c>
      <c r="C153" s="216"/>
      <c r="D153" s="216"/>
      <c r="E153" s="216"/>
      <c r="F153" s="216"/>
      <c r="G153" s="216"/>
      <c r="H153" s="216"/>
      <c r="I153" s="216"/>
      <c r="J153" s="216"/>
      <c r="K153" s="216"/>
    </row>
    <row r="154" ht="12.75" customHeight="1">
      <c r="A154" s="70"/>
    </row>
    <row r="155" spans="1:4" ht="12.75" customHeight="1">
      <c r="A155" s="70">
        <v>11</v>
      </c>
      <c r="B155" s="71" t="s">
        <v>182</v>
      </c>
      <c r="C155" s="71"/>
      <c r="D155" s="71"/>
    </row>
    <row r="156" spans="1:4" ht="12.75" customHeight="1">
      <c r="A156" s="70"/>
      <c r="B156" s="71"/>
      <c r="C156" s="71"/>
      <c r="D156" s="71"/>
    </row>
    <row r="157" spans="1:11" ht="12.75" customHeight="1">
      <c r="A157" s="70"/>
      <c r="B157" s="217" t="s">
        <v>265</v>
      </c>
      <c r="C157" s="217"/>
      <c r="D157" s="217"/>
      <c r="E157" s="217"/>
      <c r="F157" s="217"/>
      <c r="G157" s="217"/>
      <c r="H157" s="217"/>
      <c r="I157" s="217"/>
      <c r="J157" s="217"/>
      <c r="K157" s="217"/>
    </row>
    <row r="158" spans="1:4" ht="12.75" customHeight="1">
      <c r="A158" s="70"/>
      <c r="B158" s="71"/>
      <c r="C158" s="71"/>
      <c r="D158" s="71"/>
    </row>
    <row r="159" spans="1:11" s="78" customFormat="1" ht="90" customHeight="1">
      <c r="A159" s="117"/>
      <c r="B159" s="90" t="s">
        <v>150</v>
      </c>
      <c r="C159" s="202" t="s">
        <v>69</v>
      </c>
      <c r="D159" s="202"/>
      <c r="E159" s="202"/>
      <c r="F159" s="202"/>
      <c r="G159" s="202"/>
      <c r="H159" s="202"/>
      <c r="I159" s="202"/>
      <c r="J159" s="202"/>
      <c r="K159" s="202"/>
    </row>
    <row r="160" spans="1:4" ht="12.75" customHeight="1" hidden="1">
      <c r="A160" s="40"/>
      <c r="C160" s="71"/>
      <c r="D160" s="71"/>
    </row>
    <row r="161" spans="1:11" s="78" customFormat="1" ht="78.75" customHeight="1">
      <c r="A161" s="117"/>
      <c r="B161" s="78" t="s">
        <v>151</v>
      </c>
      <c r="C161" s="216" t="s">
        <v>13</v>
      </c>
      <c r="D161" s="216"/>
      <c r="E161" s="216"/>
      <c r="F161" s="216"/>
      <c r="G161" s="216"/>
      <c r="H161" s="216"/>
      <c r="I161" s="216"/>
      <c r="J161" s="216"/>
      <c r="K161" s="216"/>
    </row>
    <row r="162" ht="12.75" customHeight="1">
      <c r="A162" s="40"/>
    </row>
    <row r="163" spans="1:11" s="76" customFormat="1" ht="141" customHeight="1">
      <c r="A163" s="60"/>
      <c r="B163" s="76" t="s">
        <v>156</v>
      </c>
      <c r="C163" s="216" t="s">
        <v>89</v>
      </c>
      <c r="D163" s="216"/>
      <c r="E163" s="216"/>
      <c r="F163" s="216"/>
      <c r="G163" s="216"/>
      <c r="H163" s="216"/>
      <c r="I163" s="216"/>
      <c r="J163" s="216"/>
      <c r="K163" s="216"/>
    </row>
    <row r="164" ht="12.75" customHeight="1" hidden="1">
      <c r="A164" s="40"/>
    </row>
    <row r="165" spans="1:4" ht="12.75" customHeight="1">
      <c r="A165" s="70">
        <v>12</v>
      </c>
      <c r="B165" s="71" t="s">
        <v>188</v>
      </c>
      <c r="C165" s="71"/>
      <c r="D165" s="71"/>
    </row>
    <row r="166" spans="1:4" ht="12.75" customHeight="1">
      <c r="A166" s="70"/>
      <c r="B166" s="71"/>
      <c r="C166" s="71"/>
      <c r="D166" s="71"/>
    </row>
    <row r="167" spans="1:11" s="78" customFormat="1" ht="27" customHeight="1">
      <c r="A167" s="117"/>
      <c r="B167" s="202" t="s">
        <v>374</v>
      </c>
      <c r="C167" s="202"/>
      <c r="D167" s="202"/>
      <c r="E167" s="202"/>
      <c r="F167" s="202"/>
      <c r="G167" s="202"/>
      <c r="H167" s="202"/>
      <c r="I167" s="202"/>
      <c r="J167" s="202"/>
      <c r="K167" s="202"/>
    </row>
    <row r="168" spans="1:4" ht="12.75" customHeight="1">
      <c r="A168" s="70"/>
      <c r="B168" s="71"/>
      <c r="C168" s="71"/>
      <c r="D168" s="71"/>
    </row>
    <row r="169" spans="1:11" s="28" customFormat="1" ht="12.75" customHeight="1">
      <c r="A169" s="71">
        <v>13</v>
      </c>
      <c r="B169" s="71" t="s">
        <v>7</v>
      </c>
      <c r="H169" s="118"/>
      <c r="I169" s="1"/>
      <c r="J169" s="119"/>
      <c r="K169" s="1"/>
    </row>
    <row r="170" spans="8:11" s="28" customFormat="1" ht="12.75" customHeight="1">
      <c r="H170" s="119"/>
      <c r="I170" s="1"/>
      <c r="J170" s="119"/>
      <c r="K170" s="1"/>
    </row>
    <row r="171" spans="2:11" s="28" customFormat="1" ht="12.75" customHeight="1">
      <c r="B171" s="28" t="s">
        <v>150</v>
      </c>
      <c r="C171" s="28" t="s">
        <v>8</v>
      </c>
      <c r="H171" s="119"/>
      <c r="I171" s="1"/>
      <c r="J171" s="119"/>
      <c r="K171" s="1"/>
    </row>
    <row r="172" spans="8:11" s="28" customFormat="1" ht="12.75" customHeight="1">
      <c r="H172" s="119"/>
      <c r="I172" s="1"/>
      <c r="J172" s="119"/>
      <c r="K172" s="1"/>
    </row>
    <row r="173" spans="3:11" s="90" customFormat="1" ht="42" customHeight="1">
      <c r="C173" s="202" t="s">
        <v>9</v>
      </c>
      <c r="D173" s="202"/>
      <c r="E173" s="202"/>
      <c r="F173" s="202"/>
      <c r="G173" s="202"/>
      <c r="H173" s="202"/>
      <c r="I173" s="202"/>
      <c r="J173" s="202"/>
      <c r="K173" s="202"/>
    </row>
    <row r="174" spans="8:11" s="28" customFormat="1" ht="12.75" customHeight="1">
      <c r="H174" s="119"/>
      <c r="I174" s="1"/>
      <c r="J174" s="119"/>
      <c r="K174" s="1"/>
    </row>
    <row r="175" spans="2:11" s="28" customFormat="1" ht="12.75" customHeight="1">
      <c r="B175" s="28" t="s">
        <v>151</v>
      </c>
      <c r="C175" s="28" t="s">
        <v>226</v>
      </c>
      <c r="H175" s="119"/>
      <c r="I175" s="1"/>
      <c r="J175" s="119"/>
      <c r="K175" s="1"/>
    </row>
    <row r="176" spans="8:11" s="28" customFormat="1" ht="12.75" customHeight="1">
      <c r="H176" s="119"/>
      <c r="I176" s="1"/>
      <c r="J176" s="119"/>
      <c r="K176" s="1"/>
    </row>
    <row r="177" spans="3:11" s="90" customFormat="1" ht="12.75" customHeight="1">
      <c r="C177" s="215" t="s">
        <v>280</v>
      </c>
      <c r="D177" s="215"/>
      <c r="E177" s="215"/>
      <c r="F177" s="215"/>
      <c r="G177" s="215"/>
      <c r="H177" s="215"/>
      <c r="I177" s="215"/>
      <c r="J177" s="215"/>
      <c r="K177" s="215"/>
    </row>
    <row r="178" spans="8:11" s="28" customFormat="1" ht="14.25" customHeight="1">
      <c r="H178" s="119"/>
      <c r="I178" s="1"/>
      <c r="J178" s="119"/>
      <c r="K178" s="1"/>
    </row>
    <row r="179" ht="12.75" customHeight="1">
      <c r="A179" s="70" t="s">
        <v>189</v>
      </c>
    </row>
    <row r="180" ht="12.75" customHeight="1">
      <c r="A180" s="70" t="s">
        <v>120</v>
      </c>
    </row>
    <row r="181" ht="12.75" customHeight="1">
      <c r="A181" s="70"/>
    </row>
    <row r="182" ht="12.75" customHeight="1">
      <c r="A182" s="70"/>
    </row>
    <row r="183" ht="12.75" customHeight="1">
      <c r="A183" s="70"/>
    </row>
    <row r="184" ht="12.75" customHeight="1">
      <c r="A184" s="70"/>
    </row>
    <row r="185" ht="12.75" customHeight="1">
      <c r="A185" s="70" t="s">
        <v>190</v>
      </c>
    </row>
    <row r="186" ht="12.75" customHeight="1">
      <c r="A186" s="70" t="s">
        <v>191</v>
      </c>
    </row>
    <row r="187" ht="12.75" customHeight="1">
      <c r="A187" s="70"/>
    </row>
    <row r="188" spans="1:4" ht="12.75" customHeight="1">
      <c r="A188" s="70" t="s">
        <v>375</v>
      </c>
      <c r="B188" s="120"/>
      <c r="C188" s="120"/>
      <c r="D188" s="120"/>
    </row>
    <row r="189" ht="7.5" customHeight="1">
      <c r="A189" s="70"/>
    </row>
  </sheetData>
  <mergeCells count="41">
    <mergeCell ref="C113:K113"/>
    <mergeCell ref="C99:K99"/>
    <mergeCell ref="C101:K101"/>
    <mergeCell ref="C105:K105"/>
    <mergeCell ref="C109:K109"/>
    <mergeCell ref="C68:K68"/>
    <mergeCell ref="B81:K81"/>
    <mergeCell ref="B89:K89"/>
    <mergeCell ref="B93:K93"/>
    <mergeCell ref="B83:K83"/>
    <mergeCell ref="C85:K85"/>
    <mergeCell ref="C87:K87"/>
    <mergeCell ref="B10:K10"/>
    <mergeCell ref="B12:K12"/>
    <mergeCell ref="B14:K14"/>
    <mergeCell ref="B16:K16"/>
    <mergeCell ref="C115:K115"/>
    <mergeCell ref="B18:K18"/>
    <mergeCell ref="B20:K20"/>
    <mergeCell ref="B24:K24"/>
    <mergeCell ref="B28:K28"/>
    <mergeCell ref="H37:I37"/>
    <mergeCell ref="B49:K49"/>
    <mergeCell ref="B53:K53"/>
    <mergeCell ref="J37:L37"/>
    <mergeCell ref="C57:K57"/>
    <mergeCell ref="C119:K119"/>
    <mergeCell ref="I149:K149"/>
    <mergeCell ref="C138:K138"/>
    <mergeCell ref="B142:K142"/>
    <mergeCell ref="I147:K147"/>
    <mergeCell ref="C130:K130"/>
    <mergeCell ref="B153:K153"/>
    <mergeCell ref="B157:K157"/>
    <mergeCell ref="C159:K159"/>
    <mergeCell ref="B151:K151"/>
    <mergeCell ref="C177:K177"/>
    <mergeCell ref="C161:K161"/>
    <mergeCell ref="C163:K163"/>
    <mergeCell ref="B167:K167"/>
    <mergeCell ref="C173:K173"/>
  </mergeCells>
  <printOptions horizontalCentered="1"/>
  <pageMargins left="0.6" right="0.6" top="0.8" bottom="0.6" header="0.2" footer="0.2"/>
  <pageSetup firstPageNumber="10" useFirstPageNumber="1" horizontalDpi="600" verticalDpi="600" orientation="portrait" paperSize="9" scale="85" r:id="rId2"/>
  <headerFooter alignWithMargins="0">
    <oddFooter>&amp;C - &amp;P -</oddFooter>
  </headerFooter>
  <rowBreaks count="5" manualBreakCount="5">
    <brk id="29" max="11" man="1"/>
    <brk id="76" max="11" man="1"/>
    <brk id="102" max="11" man="1"/>
    <brk id="139" max="11" man="1"/>
    <brk id="161"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Malayan United Industries Berhad</dc:title>
  <dc:subject>MSE quarterly announcement</dc:subject>
  <dc:creator>MUI Group</dc:creator>
  <cp:keywords>MUIB</cp:keywords>
  <dc:description>Strictly Private &amp; Confidential before announcement</dc:description>
  <cp:lastModifiedBy>MUI</cp:lastModifiedBy>
  <cp:lastPrinted>2004-02-27T03:38:01Z</cp:lastPrinted>
  <dcterms:created xsi:type="dcterms:W3CDTF">2002-02-25T08:33:19Z</dcterms:created>
  <dcterms:modified xsi:type="dcterms:W3CDTF">2004-02-27T03:38:18Z</dcterms:modified>
  <cp:category>Financial data</cp:category>
  <cp:version/>
  <cp:contentType/>
  <cp:contentStatus/>
</cp:coreProperties>
</file>

<file path=docProps/custom.xml><?xml version="1.0" encoding="utf-8"?>
<Properties xmlns="http://schemas.openxmlformats.org/officeDocument/2006/custom-properties" xmlns:vt="http://schemas.openxmlformats.org/officeDocument/2006/docPropsVTypes"/>
</file>