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65266" windowWidth="7800" windowHeight="8715" activeTab="0"/>
  </bookViews>
  <sheets>
    <sheet name="PL" sheetId="1" r:id="rId1"/>
    <sheet name="BS" sheetId="2" r:id="rId2"/>
    <sheet name="Equity" sheetId="3" r:id="rId3"/>
    <sheet name="CSF" sheetId="4" r:id="rId4"/>
    <sheet name="NTA" sheetId="5" r:id="rId5"/>
  </sheets>
  <definedNames>
    <definedName name="_xlnm.Print_Area" localSheetId="1">'BS'!$A$1:$M$64</definedName>
    <definedName name="_xlnm.Print_Area" localSheetId="3">'CSF'!$A$1:$N$43</definedName>
    <definedName name="_xlnm.Print_Area" localSheetId="2">'Equity'!$A$1:$P$40</definedName>
    <definedName name="_xlnm.Print_Area" localSheetId="4">'NTA'!$A$1:$O$245</definedName>
    <definedName name="_xlnm.Print_Area" localSheetId="0">'PL'!$B$1:$N$46</definedName>
  </definedNames>
  <calcPr fullCalcOnLoad="1"/>
</workbook>
</file>

<file path=xl/sharedStrings.xml><?xml version="1.0" encoding="utf-8"?>
<sst xmlns="http://schemas.openxmlformats.org/spreadsheetml/2006/main" count="516" uniqueCount="369">
  <si>
    <t>Tax paid</t>
  </si>
  <si>
    <t>Net profit before taxation</t>
  </si>
  <si>
    <t>Effects of exchange rate changes</t>
  </si>
  <si>
    <t>Non-operating items</t>
  </si>
  <si>
    <t>Net change in current assets</t>
  </si>
  <si>
    <t>Proceeds from disposal of property, plant &amp; equipment</t>
  </si>
  <si>
    <t>Purchase of property, plant &amp; equipment</t>
  </si>
  <si>
    <t>Assets held for sale</t>
  </si>
  <si>
    <t>Non-cash items</t>
  </si>
  <si>
    <t>Changes in working capital:-</t>
  </si>
  <si>
    <t>Net cash generated from operating activities</t>
  </si>
  <si>
    <t>Net cash used in investing activities</t>
  </si>
  <si>
    <t>Net cash used in financing activities</t>
  </si>
  <si>
    <t>CASH FLOWS FROM OPERATING ACTIVITIES</t>
  </si>
  <si>
    <t>CASH FLOWS FROM INVESTING ACTIVITIES</t>
  </si>
  <si>
    <t>CASH FLOWS FROM FINANCING ACTIVITIES</t>
  </si>
  <si>
    <t>CASH AND CASH EQUIVALENTS</t>
  </si>
  <si>
    <t>At end of financial period</t>
  </si>
  <si>
    <t>At beginning of financial period</t>
  </si>
  <si>
    <t>Retirement benefits paid</t>
  </si>
  <si>
    <t>MUDA HOLDINGS BERHAD ( 10427 A )</t>
  </si>
  <si>
    <t>RM'000</t>
  </si>
  <si>
    <t>Revenue</t>
  </si>
  <si>
    <t xml:space="preserve"> </t>
  </si>
  <si>
    <t>N/A</t>
  </si>
  <si>
    <t xml:space="preserve">AS AT  </t>
  </si>
  <si>
    <t>AS AT</t>
  </si>
  <si>
    <t>Share  Capital</t>
  </si>
  <si>
    <t>Other investments</t>
  </si>
  <si>
    <t>Net change in borrowings</t>
  </si>
  <si>
    <t xml:space="preserve"> ( The Unaudited Condensed Consolidated Cash Flow Statement should be read in conjunction with </t>
  </si>
  <si>
    <t xml:space="preserve">    explanatory notes to the interim financial statements. )</t>
  </si>
  <si>
    <t>There were no material changes in estimates of amounts reported in prior interim period which would have a material</t>
  </si>
  <si>
    <t>effect on the current financial quarter.</t>
  </si>
  <si>
    <t>The Company has not implemented any scheme involving the  issuance of debt or equity securities or share buyback</t>
  </si>
  <si>
    <t>Paper Milling</t>
  </si>
  <si>
    <t>Paper Packaging</t>
  </si>
  <si>
    <t>Trading</t>
  </si>
  <si>
    <t>Investments and Management</t>
  </si>
  <si>
    <t>Others</t>
  </si>
  <si>
    <t>Current</t>
  </si>
  <si>
    <t>Quarter</t>
  </si>
  <si>
    <t>(a) (i)  Total Purchases</t>
  </si>
  <si>
    <t xml:space="preserve">     (ii)  Total Disposals</t>
  </si>
  <si>
    <t xml:space="preserve">    (iii)  Total Profit on Disposal</t>
  </si>
  <si>
    <t xml:space="preserve">     (i) At Cost</t>
  </si>
  <si>
    <t xml:space="preserve">     (ii) At Book Value</t>
  </si>
  <si>
    <t xml:space="preserve">    (iii) At Market Value</t>
  </si>
  <si>
    <t>There is no outstanding corporate proposal which is not completed as at the current date.</t>
  </si>
  <si>
    <t xml:space="preserve"> Secured</t>
  </si>
  <si>
    <t xml:space="preserve"> Unsecured</t>
  </si>
  <si>
    <t>All the Malaysian companies within the Group have no foreign currency borrowings.</t>
  </si>
  <si>
    <t>Amount</t>
  </si>
  <si>
    <t>BY ORDER OF THE BOARD</t>
  </si>
  <si>
    <t>Goh Ching Yee, Janet</t>
  </si>
  <si>
    <t>Secretary</t>
  </si>
  <si>
    <t>Reserve</t>
  </si>
  <si>
    <t xml:space="preserve">Exchange </t>
  </si>
  <si>
    <t>Unappro-</t>
  </si>
  <si>
    <t xml:space="preserve">Share </t>
  </si>
  <si>
    <t>Revaluation</t>
  </si>
  <si>
    <t>-priated</t>
  </si>
  <si>
    <t>-solidation</t>
  </si>
  <si>
    <t>Total</t>
  </si>
  <si>
    <t>Currency translation differences</t>
  </si>
  <si>
    <t>Realisation of revaluation reserve</t>
  </si>
  <si>
    <t xml:space="preserve">   upon depreciation of revalued</t>
  </si>
  <si>
    <t xml:space="preserve">   assets</t>
  </si>
  <si>
    <t>31-12-2005</t>
  </si>
  <si>
    <t xml:space="preserve">'000 </t>
  </si>
  <si>
    <t>31-03-2006</t>
  </si>
  <si>
    <t>31-03-2005</t>
  </si>
  <si>
    <t xml:space="preserve">    the audited financial statements for the year ended 31 December 2005 and the accompanying </t>
  </si>
  <si>
    <t>Attributable to:</t>
  </si>
  <si>
    <t>Cost of sales</t>
  </si>
  <si>
    <t>Finance costs</t>
  </si>
  <si>
    <t>Other income</t>
  </si>
  <si>
    <t>Minority interests</t>
  </si>
  <si>
    <t>Profit for the period</t>
  </si>
  <si>
    <t>Income tax expenses</t>
  </si>
  <si>
    <t>Selling and distribution costs</t>
  </si>
  <si>
    <t>Administrative expenses</t>
  </si>
  <si>
    <t>Share of profit of associates</t>
  </si>
  <si>
    <t>Equity holders of the parent</t>
  </si>
  <si>
    <t>EQUITY AND LIABILITIES</t>
  </si>
  <si>
    <t>Minority</t>
  </si>
  <si>
    <t>Interest</t>
  </si>
  <si>
    <t>Other expenses</t>
  </si>
  <si>
    <t>31.3.2006</t>
  </si>
  <si>
    <t>31.3.2005</t>
  </si>
  <si>
    <t>explanatory notes attached to the interim financial statements.</t>
  </si>
  <si>
    <t>31-3-2006</t>
  </si>
  <si>
    <t>Property, plant and equipment</t>
  </si>
  <si>
    <t>Investment properties</t>
  </si>
  <si>
    <t xml:space="preserve">Investment in associates </t>
  </si>
  <si>
    <t>Deferred tax assets</t>
  </si>
  <si>
    <t>Inventories</t>
  </si>
  <si>
    <t>Trade Receivables</t>
  </si>
  <si>
    <t>Other Receivables</t>
  </si>
  <si>
    <t>Cash and Bank Balances</t>
  </si>
  <si>
    <t>TOTAL ASSETS</t>
  </si>
  <si>
    <t>Borrowings</t>
  </si>
  <si>
    <t>Other Payables</t>
  </si>
  <si>
    <t>Dividends payable</t>
  </si>
  <si>
    <t>TOTAL EQUITY AND LIABILITIES</t>
  </si>
  <si>
    <t>For the Three-Month Period Ended 31 March 2006</t>
  </si>
  <si>
    <t>Attributable to Equity Holders of the Parent</t>
  </si>
  <si>
    <t>Finance lease liabilities</t>
  </si>
  <si>
    <t>Unappropriated profit</t>
  </si>
  <si>
    <t>Deferred income</t>
  </si>
  <si>
    <t>Tax payable</t>
  </si>
  <si>
    <t>Capital work-in-progress</t>
  </si>
  <si>
    <t>Tax recoverable</t>
  </si>
  <si>
    <t>Amount due from associates</t>
  </si>
  <si>
    <t>At 1 January 2005</t>
  </si>
  <si>
    <t>assets</t>
  </si>
  <si>
    <t>upon depreciation of revalued</t>
  </si>
  <si>
    <t>At 31 March 2005</t>
  </si>
  <si>
    <t>At 1 January 2006</t>
  </si>
  <si>
    <t>FRS 140</t>
  </si>
  <si>
    <t>At 31 March 2006</t>
  </si>
  <si>
    <t>1.</t>
  </si>
  <si>
    <t>Auditors' Report on Preceding Annual Financial Statements</t>
  </si>
  <si>
    <t>Basis of Preparation</t>
  </si>
  <si>
    <t>The auditors' report on the financial statements for the year ended 31 December 2005 was not qualified.</t>
  </si>
  <si>
    <t>2.</t>
  </si>
  <si>
    <t>Changes in Accounting Policies</t>
  </si>
  <si>
    <t>FRS 3</t>
  </si>
  <si>
    <t>Business Combinations</t>
  </si>
  <si>
    <t>FRS 101</t>
  </si>
  <si>
    <t>Presentation of Financial Statements</t>
  </si>
  <si>
    <t xml:space="preserve">FRS 108 </t>
  </si>
  <si>
    <t xml:space="preserve">FRS 5 </t>
  </si>
  <si>
    <t>Non-current Assets Held for Sale and Discontinued Operations</t>
  </si>
  <si>
    <t>Accounting Policies, Changes in Estimates and Errors</t>
  </si>
  <si>
    <t xml:space="preserve">FRS 133 </t>
  </si>
  <si>
    <t>Earnings Per Share</t>
  </si>
  <si>
    <t>Investment Property</t>
  </si>
  <si>
    <t>Effects of adopting:</t>
  </si>
  <si>
    <t>a)</t>
  </si>
  <si>
    <t>(b) Investment in quoted securities as at 31-3-2006 :-</t>
  </si>
  <si>
    <t xml:space="preserve">FRS 3 requires that, after reassessment, any excess of the acquirer's interest in the net fair value of the acquiree's </t>
  </si>
  <si>
    <t xml:space="preserve">immediately in profit or loss. FRS 3 prohibits the recognition of negative goodwill in the balance sheet. Previously, the </t>
  </si>
  <si>
    <t>The carrying amount of reserves on consolidation as at 1 January 2006 has been derecognised with an adjustment of</t>
  </si>
  <si>
    <t>b)</t>
  </si>
  <si>
    <t>c)</t>
  </si>
  <si>
    <t>d)</t>
  </si>
  <si>
    <t>3.</t>
  </si>
  <si>
    <t>4.</t>
  </si>
  <si>
    <t>Segmental Information</t>
  </si>
  <si>
    <t>Segment Revenue</t>
  </si>
  <si>
    <t>Elimination of inter-segment sales</t>
  </si>
  <si>
    <t>Segmental Results</t>
  </si>
  <si>
    <t xml:space="preserve">Elimination </t>
  </si>
  <si>
    <t>5.</t>
  </si>
  <si>
    <t>Unusual Items due to their Nature, Size or Incidence</t>
  </si>
  <si>
    <t>There were no unusual items affecting assets, liabilities, equity, net income, or cash flows during the financial period ended 31 March 2006</t>
  </si>
  <si>
    <t>except as disclosed in Note 2.</t>
  </si>
  <si>
    <t>6.</t>
  </si>
  <si>
    <t>Comments about Seasonal or Cyclical Factors</t>
  </si>
  <si>
    <t>7.</t>
  </si>
  <si>
    <t>Dividends Paid</t>
  </si>
  <si>
    <t>8.</t>
  </si>
  <si>
    <t>Changes in Estimates</t>
  </si>
  <si>
    <t>9.</t>
  </si>
  <si>
    <t xml:space="preserve">The valuations of property, plant and equipment have been brought forward without amendment from the financial statements </t>
  </si>
  <si>
    <t>10.</t>
  </si>
  <si>
    <t>Debt and Equity Securities</t>
  </si>
  <si>
    <t>during the current financial period.</t>
  </si>
  <si>
    <t>11.</t>
  </si>
  <si>
    <t>Changes in Composition of the Group</t>
  </si>
  <si>
    <t>12.</t>
  </si>
  <si>
    <t>There were no changes in the composition of the Group during the financial period.</t>
  </si>
  <si>
    <t>Changes in Contingent Liabilities and Contingent Assets</t>
  </si>
  <si>
    <t>13.</t>
  </si>
  <si>
    <t>Subsequent Events</t>
  </si>
  <si>
    <t>There were no material events subsequent to the end of the current quarter.</t>
  </si>
  <si>
    <t>14.</t>
  </si>
  <si>
    <t>Performance Review</t>
  </si>
  <si>
    <t>Commentary on Prospects</t>
  </si>
  <si>
    <t>Income Tax Expense</t>
  </si>
  <si>
    <t>Total income tax expense</t>
  </si>
  <si>
    <t xml:space="preserve">Year </t>
  </si>
  <si>
    <t>Sale of Unquoted Investments and Properties</t>
  </si>
  <si>
    <t>There were no sales of unquoted investments and properties during the current financial period.</t>
  </si>
  <si>
    <t>Quoted Securities</t>
  </si>
  <si>
    <t>The details of quoted securities for the current financial period are as summarised below :-</t>
  </si>
  <si>
    <t>Corporate Proposals</t>
  </si>
  <si>
    <t>(i) Singapore Dollar</t>
  </si>
  <si>
    <t>Off Balance Sheet Financial Instruments</t>
  </si>
  <si>
    <t>Changes in Material Litigation</t>
  </si>
  <si>
    <t>Basic</t>
  </si>
  <si>
    <t>Basic earnings per share amounts are calculated by dividing profits for the period attributable to ordinary equity holders of the parent</t>
  </si>
  <si>
    <t>by weighted average number of ordinary shares in issue during the period, excluding treasury shares held by the Company.</t>
  </si>
  <si>
    <t>Profit attributable to ordinary equity holders</t>
  </si>
  <si>
    <t xml:space="preserve">  of the parent</t>
  </si>
  <si>
    <t>Weighted average numbers of ordinary</t>
  </si>
  <si>
    <t xml:space="preserve">  shares in issue</t>
  </si>
  <si>
    <t>Diluted</t>
  </si>
  <si>
    <t>31.12.2005</t>
  </si>
  <si>
    <t>Reserves</t>
  </si>
  <si>
    <t>Share premium</t>
  </si>
  <si>
    <t>The interim financial statements have been prepared under the historical cost convention except for the revaluation of properties</t>
  </si>
  <si>
    <t>included within property, plant and equipment and investment properties which are stated at fair value.</t>
  </si>
  <si>
    <t>FRS 2</t>
  </si>
  <si>
    <t>Share-based payment</t>
  </si>
  <si>
    <t>FRS 102</t>
  </si>
  <si>
    <t>FRS 110</t>
  </si>
  <si>
    <t>Events after the Balance Sheet Date</t>
  </si>
  <si>
    <t>FRS 116</t>
  </si>
  <si>
    <t>Property, Plant and Equipment</t>
  </si>
  <si>
    <t>FRS 121</t>
  </si>
  <si>
    <t>FRS 127</t>
  </si>
  <si>
    <t>FRS 128</t>
  </si>
  <si>
    <t>Investment in Associates</t>
  </si>
  <si>
    <t>FRS 132</t>
  </si>
  <si>
    <t>Financial Instruments: Disclosure and Presentation</t>
  </si>
  <si>
    <t>FRS 136</t>
  </si>
  <si>
    <t>Impairment of Assets</t>
  </si>
  <si>
    <t>FRS 138</t>
  </si>
  <si>
    <t>Intangible Assets</t>
  </si>
  <si>
    <t>The adoption of above FRS does not have any significant financial impact on the Group for the current quarter under review</t>
  </si>
  <si>
    <t xml:space="preserve">statements for the year ended 31 December 2005 except for the adoption of the following new/revised Financial Reporting </t>
  </si>
  <si>
    <t>except for the following:</t>
  </si>
  <si>
    <t xml:space="preserve">identifiable assets, liabilities and contingent liabilities over the cost of the business combination should be recognised </t>
  </si>
  <si>
    <t>Carrying Amount of Revalue Assets</t>
  </si>
  <si>
    <t>for the year ended 31 December 2005.</t>
  </si>
  <si>
    <t>To date</t>
  </si>
  <si>
    <t>The borrowings of the foreign subsidiary companies in their respective local currencies as at 31-3-2006 was as follow:-</t>
  </si>
  <si>
    <t>Securities Berhad. It should be read in conjunction with the audited financial statements for the year ended 31 December 2005.</t>
  </si>
  <si>
    <t>Consolidated and Separate Financial Statements</t>
  </si>
  <si>
    <t>Current taxation</t>
  </si>
  <si>
    <t>Deferred taxation</t>
  </si>
  <si>
    <t>B.</t>
  </si>
  <si>
    <t>A.</t>
  </si>
  <si>
    <t>Guarantees given by the Company</t>
  </si>
  <si>
    <t xml:space="preserve">Trade Payables </t>
  </si>
  <si>
    <t>Deferred liabilities</t>
  </si>
  <si>
    <t>Related Party Transactions</t>
  </si>
  <si>
    <t>There were no related party transactions during the quarter.</t>
  </si>
  <si>
    <t>Profit Forecast or Profit Guarantee</t>
  </si>
  <si>
    <t>The disclosure requirements for explanatory notes for the variance of actual profit after tax and minority interest and forecast profit after</t>
  </si>
  <si>
    <t>tax and minority interest and for the shortfall in profit guarantee are not applicable.</t>
  </si>
  <si>
    <t>Dividend Payable</t>
  </si>
  <si>
    <t>There were no dividends paid during the period under review.</t>
  </si>
  <si>
    <t xml:space="preserve">audited financial statements for the year ended 31 December 2005 and the accompanying </t>
  </si>
  <si>
    <t>Intangible assets</t>
  </si>
  <si>
    <t>ASSETS</t>
  </si>
  <si>
    <t>Operating profit  before working capital changes</t>
  </si>
  <si>
    <t>Net change in current liabilities</t>
  </si>
  <si>
    <t>In accordance with FRS 140, properties  rented to external parties were reclassified from property, plant and equipment to investment</t>
  </si>
  <si>
    <t>Profit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</si>
  <si>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</si>
  <si>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</si>
  <si>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</si>
  <si>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</si>
  <si>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</si>
  <si>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</si>
  <si>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</si>
  <si>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</si>
  <si>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</si>
  <si>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</si>
  <si>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</si>
  <si>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</si>
  <si>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</si>
  <si>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There were no dividend declared in the period ended 31 March 2006</t>
  </si>
  <si>
    <t>There were no off balance sheet financial instruments as at 23-5-2006.</t>
  </si>
  <si>
    <t>(ii) US Dollar</t>
  </si>
  <si>
    <t>3 Months Ended</t>
  </si>
  <si>
    <t>Gross Profit</t>
  </si>
  <si>
    <t>Profit Before Taxation</t>
  </si>
  <si>
    <t>Non-Current Assets</t>
  </si>
  <si>
    <t>Current Assets</t>
  </si>
  <si>
    <t xml:space="preserve">Minority Interest </t>
  </si>
  <si>
    <t>Total Equity</t>
  </si>
  <si>
    <t>Current Liabilities</t>
  </si>
  <si>
    <t>Total Liabilities</t>
  </si>
  <si>
    <t>Capital</t>
  </si>
  <si>
    <t>Premium</t>
  </si>
  <si>
    <t xml:space="preserve">Arising </t>
  </si>
  <si>
    <t>On Con-</t>
  </si>
  <si>
    <t>Fluctuation</t>
  </si>
  <si>
    <t>Equity</t>
  </si>
  <si>
    <t>Ended</t>
  </si>
  <si>
    <t>Adjustments For :-</t>
  </si>
  <si>
    <t>FRS 3: Business Combinations</t>
  </si>
  <si>
    <t>FRS 5: Non-Current Assets Held for Sale and Discontinued Operations</t>
  </si>
  <si>
    <t>FRS 101: Presentation of Financial Statements</t>
  </si>
  <si>
    <t>FRS 140: Investment Property</t>
  </si>
  <si>
    <t>Explanatory Notes Pursuant to Appendix 9B of The Listing Requirements of Bursa Malaysia Securities Berhad</t>
  </si>
  <si>
    <t>Explanatory Notes Pursuant to FRS 134</t>
  </si>
  <si>
    <t>As At</t>
  </si>
  <si>
    <t>Short Term Borrowings</t>
  </si>
  <si>
    <t>Long Term Borrowings</t>
  </si>
  <si>
    <t>Net (decrease)/increase</t>
  </si>
  <si>
    <t>1.1.2006</t>
  </si>
  <si>
    <t>Increase in retained earnings</t>
  </si>
  <si>
    <t>Decrease in deferred tax liabilities</t>
  </si>
  <si>
    <t>Decrease in revaluation reserve</t>
  </si>
  <si>
    <t>Non-Current Liabilities</t>
  </si>
  <si>
    <t>Equity Attributable to Equity Holders of The Parent</t>
  </si>
  <si>
    <t>Profit for The Period</t>
  </si>
  <si>
    <t xml:space="preserve">   to Equity Holders of The Parent:</t>
  </si>
  <si>
    <t xml:space="preserve">transaction rather than through continuing use.  The Group has applied the treatment prospectively in accordance with the transitional </t>
  </si>
  <si>
    <t>The interim financial statements are unaudited and have been prepared in accordance the requirements of FRS 134: Interim Financial Reporting</t>
  </si>
  <si>
    <t>Standards ("FRS") which are applicable to the Group's financial period beginning 1 January 2006:</t>
  </si>
  <si>
    <t xml:space="preserve">Group had reflected the negative goodwill as reserve. In accordance with the transitional provision of FRS 3, the Group has </t>
  </si>
  <si>
    <t>RM4.332 million made to the opening retained earnings at 1 January 2006.</t>
  </si>
  <si>
    <t>provision in the FRS for a piece of leasehold land pending completion of sale.</t>
  </si>
  <si>
    <t>The adoption of FRS 101  has affected the presentation of minority interest in the consolidated income statement, balance</t>
  </si>
  <si>
    <t xml:space="preserve">sheet and  statement of changes in equity.  Minority interests is now being presented as an allocation of total profit and loss in the </t>
  </si>
  <si>
    <t xml:space="preserve">income statement. In the consolidated balance sheet, minority interest is shown as part of  total equity and the amount attributable to </t>
  </si>
  <si>
    <t>minority interests is reported in the face of the statement of changes in equity.</t>
  </si>
  <si>
    <t xml:space="preserve">these properties were adjusted accordingly.  The change in accounting policy is applied prospectively in accordance with the transitional  </t>
  </si>
  <si>
    <t xml:space="preserve">provisions of FRS 140, therefore comparatives as at 31 December 2005 are not restated. </t>
  </si>
  <si>
    <t>The impact arising from the adoption of FRS 140 are as follows:-</t>
  </si>
  <si>
    <t>The paper milling operation of the Group are affected by the cyclical nature of international paper prices.</t>
  </si>
  <si>
    <t>Individual Quarter</t>
  </si>
  <si>
    <t>Cumulative Quarter</t>
  </si>
  <si>
    <t>Preceding Year</t>
  </si>
  <si>
    <t>Current Year Quarter</t>
  </si>
  <si>
    <t>Current Year To Date</t>
  </si>
  <si>
    <t>Corresponding Period</t>
  </si>
  <si>
    <t xml:space="preserve">The Unaudited Condensed Consolidated Income Statements should be read in conjunction with the </t>
  </si>
  <si>
    <t xml:space="preserve">The Unaudited Condensed Consolidated Balance Sheet should be read in conjunction with the </t>
  </si>
  <si>
    <t xml:space="preserve">The Unaudited Condensed Consolidated Statement of Changes in Equity should be read in conjunction with the </t>
  </si>
  <si>
    <t>applied the new accounting policy prospectively from 1 January 2006. Therefore, the comparative for 2005 were not restated.</t>
  </si>
  <si>
    <t>(iii)</t>
  </si>
  <si>
    <t>Hong Kong Dollar</t>
  </si>
  <si>
    <t>The Group's current tax charge is disproportionate to the statutory rate due to group tax relief for losses is not available to profitable companies.</t>
  </si>
  <si>
    <t>Corresponding Quarter</t>
  </si>
  <si>
    <t>Earnings Per Share Attributable</t>
  </si>
  <si>
    <t xml:space="preserve">issued by Malaysian Accounting Standards Board (''MASB'') and Paragraph 9.22 of the Listing Requirements of Bursa Malaysia </t>
  </si>
  <si>
    <t>The Effects of Changes in Foreign Exchange Rates</t>
  </si>
  <si>
    <t>FRS 5 requires a non-current asset to be classified as held for sale if its carrying value will be recovered principally through a sale</t>
  </si>
  <si>
    <t xml:space="preserve">valuers and  its value were carried forward without amendments. Revaluation reserves and the deferred taxation associated  with </t>
  </si>
  <si>
    <t xml:space="preserve"> properties.  The properties are measured using the fair value model.  These properties were revalued in 2005 by independent professional </t>
  </si>
  <si>
    <t>Net Assets per share (RM)</t>
  </si>
  <si>
    <t>Comments on Material Changes in Profit Before Taxation as Compared with Immediate Preceding Quarter</t>
  </si>
  <si>
    <t xml:space="preserve">Revenue for the quarter is maintained  at the preceding quarter level.  The selling price for the Paper Mill Division remained stable and is  </t>
  </si>
  <si>
    <t xml:space="preserve">comparabe with the preceding quarter.  However, the selling price of the Carton Division continued to be affected by the excess capacity in </t>
  </si>
  <si>
    <t>the carton industry.</t>
  </si>
  <si>
    <t>Capital work in progress incurred</t>
  </si>
  <si>
    <t xml:space="preserve">Significant accounting policies adopted by the Group in this interim financial statements are consistent with those of the audited financial </t>
  </si>
  <si>
    <t>Since the average market price is lower than the ESOS Option Price, therefore there will be no dilutive effect on the earnings per share.</t>
  </si>
  <si>
    <t>There were no  material litigations pending as at 23-5-2006.</t>
  </si>
  <si>
    <t xml:space="preserve">Despite the increase in the sales volume, profitability  of the Paper Mill Division has been adversely affected by increase in raw material, fuel oil </t>
  </si>
  <si>
    <t>and transportation costs and improvement measures adopted earlier has reduced losses of the Packaging Division.</t>
  </si>
  <si>
    <t xml:space="preserve">The performance of the second quarter is expected to be affected by  the  recent increase in electricity cost and uncertain paper price arising </t>
  </si>
  <si>
    <t>from the strengthening of the  Ringgit against the US Dollar.  However, the Board is still confident that the Group will  remain profitable in 2006.</t>
  </si>
  <si>
    <t xml:space="preserve">Milling Division increased by 7% as compared to the preceding quarter due to higher demand and stable selling price.  Sales revenue of the </t>
  </si>
  <si>
    <t>Packaging Division was affected by lower selling price due to excess capacity in the carton industry.</t>
  </si>
  <si>
    <t xml:space="preserve">The performance of the second quarter is expected to be affected by  the  recent increase in electricity cost and the uncertainty  of paper prices </t>
  </si>
  <si>
    <t xml:space="preserve">arising  from the strengthening of the  Ringgit against the US Dollar.  However, the Board is still confident that the Group will  remain profitable </t>
  </si>
  <si>
    <t>in 2006.</t>
  </si>
  <si>
    <t>The revenue of RM 146.58 million for the first quarter of 2006 was maintained at the level of the preceding quarter. Sales revenue of the Paper</t>
  </si>
  <si>
    <t>and transportation costs.  The  improvement measures adopted earlier has reduced the loss of the Packaging Division as compared to the</t>
  </si>
  <si>
    <t>preceding quarter.</t>
  </si>
  <si>
    <t>Basic, for profit / (loss) from operations (Sen)</t>
  </si>
  <si>
    <t>Diluted, for profit / (loss) from operations (Sen)</t>
  </si>
  <si>
    <t>Basic earnings / (loss) per share (Sen)</t>
  </si>
  <si>
    <t xml:space="preserve">3 Months </t>
  </si>
  <si>
    <t>Unaudited Condensed Consolidated Income Statements</t>
  </si>
  <si>
    <t>Notes</t>
  </si>
  <si>
    <t/>
  </si>
  <si>
    <t>Unaudited Condensed Consolidated Statement Of Changes In Equity</t>
  </si>
  <si>
    <t>As At 31 March 2006</t>
  </si>
  <si>
    <t>Unaudited Condensed Consolidated  Balance Sheet</t>
  </si>
  <si>
    <t>Unaudited Condensed Consolidated Cash Flow Statement</t>
  </si>
</sst>
</file>

<file path=xl/styles.xml><?xml version="1.0" encoding="utf-8"?>
<styleSheet xmlns="http://schemas.openxmlformats.org/spreadsheetml/2006/main">
  <numFmts count="57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_(* #,##0.0_);_(* \(#,##0.0\);_(* &quot;-&quot;??_);_(@_)"/>
    <numFmt numFmtId="180" formatCode="&quot;$&quot;#,##0.00"/>
    <numFmt numFmtId="181" formatCode="_(* #,##0.000_);_(* \(#,##0.000\);_(* &quot;-&quot;??_);_(@_)"/>
    <numFmt numFmtId="182" formatCode="[$£-809]#,##0.00"/>
    <numFmt numFmtId="183" formatCode="0.0000"/>
    <numFmt numFmtId="184" formatCode="0.000"/>
    <numFmt numFmtId="185" formatCode="0.0"/>
    <numFmt numFmtId="186" formatCode="#,##0.0_);[Red]\(#,##0.0\)"/>
    <numFmt numFmtId="187" formatCode="0.00000000"/>
    <numFmt numFmtId="188" formatCode="0.0000000"/>
    <numFmt numFmtId="189" formatCode="0.000000"/>
    <numFmt numFmtId="190" formatCode="0.00000"/>
    <numFmt numFmtId="191" formatCode="_(* #,##0.0_);_(* \(#,##0.0\);_(* &quot;-&quot;?_);_(@_)"/>
    <numFmt numFmtId="192" formatCode="_(* #,##0.00000_);_(* \(#,##0.00000\);_(* &quot;-&quot;?????_);_(@_)"/>
    <numFmt numFmtId="193" formatCode="#,##0.000_);[Red]\(#,##0.000\)"/>
    <numFmt numFmtId="194" formatCode="_(* #,##0.000_);_(* \(#,##0.000\);_(* &quot;-&quot;?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0.000000E+00"/>
    <numFmt numFmtId="200" formatCode="0.0000000E+00"/>
    <numFmt numFmtId="201" formatCode="0.00000000E+00"/>
    <numFmt numFmtId="202" formatCode="0.000000000E+00"/>
    <numFmt numFmtId="203" formatCode="0.0000000000E+00"/>
    <numFmt numFmtId="204" formatCode="0.00000000000E+00"/>
    <numFmt numFmtId="205" formatCode="0.000000000000E+00"/>
    <numFmt numFmtId="206" formatCode="0.00000E+00"/>
    <numFmt numFmtId="207" formatCode="0.0000E+00"/>
    <numFmt numFmtId="208" formatCode="0.000E+00"/>
    <numFmt numFmtId="209" formatCode="0.0E+00"/>
    <numFmt numFmtId="210" formatCode="0E+00"/>
    <numFmt numFmtId="211" formatCode="#,##0.0000_);[Red]\(#,##0.0000\)"/>
    <numFmt numFmtId="212" formatCode="#,##0.00000_);[Red]\(#,##0.00000\)"/>
  </numFmts>
  <fonts count="22">
    <font>
      <sz val="10"/>
      <name val="Book Antiqua"/>
      <family val="0"/>
    </font>
    <font>
      <b/>
      <sz val="10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Courier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2"/>
      <color indexed="63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71" fontId="5" fillId="0" borderId="0" xfId="15" applyFont="1" applyAlignment="1">
      <alignment horizontal="center"/>
    </xf>
    <xf numFmtId="171" fontId="7" fillId="0" borderId="0" xfId="15" applyFont="1" applyAlignment="1">
      <alignment horizontal="center"/>
    </xf>
    <xf numFmtId="171" fontId="7" fillId="0" borderId="0" xfId="15" applyFont="1" applyFill="1" applyAlignment="1">
      <alignment horizontal="center"/>
    </xf>
    <xf numFmtId="171" fontId="1" fillId="0" borderId="0" xfId="15" applyFont="1" applyAlignment="1">
      <alignment horizontal="center"/>
    </xf>
    <xf numFmtId="171" fontId="7" fillId="0" borderId="0" xfId="15" applyFont="1" applyFill="1" applyBorder="1" applyAlignment="1" quotePrefix="1">
      <alignment horizontal="center"/>
    </xf>
    <xf numFmtId="0" fontId="5" fillId="0" borderId="0" xfId="0" applyFont="1" applyFill="1" applyAlignment="1">
      <alignment horizontal="center"/>
    </xf>
    <xf numFmtId="38" fontId="5" fillId="0" borderId="0" xfId="15" applyNumberFormat="1" applyFont="1" applyAlignment="1">
      <alignment/>
    </xf>
    <xf numFmtId="38" fontId="5" fillId="0" borderId="0" xfId="15" applyNumberFormat="1" applyFont="1" applyAlignment="1" quotePrefix="1">
      <alignment/>
    </xf>
    <xf numFmtId="178" fontId="5" fillId="0" borderId="0" xfId="15" applyNumberFormat="1" applyFont="1" applyFill="1" applyAlignment="1">
      <alignment/>
    </xf>
    <xf numFmtId="178" fontId="5" fillId="0" borderId="0" xfId="15" applyNumberFormat="1" applyFont="1" applyAlignment="1">
      <alignment/>
    </xf>
    <xf numFmtId="178" fontId="5" fillId="0" borderId="0" xfId="15" applyNumberFormat="1" applyFont="1" applyAlignment="1">
      <alignment horizontal="center"/>
    </xf>
    <xf numFmtId="178" fontId="5" fillId="0" borderId="0" xfId="15" applyNumberFormat="1" applyFont="1" applyFill="1" applyAlignment="1">
      <alignment horizontal="center"/>
    </xf>
    <xf numFmtId="178" fontId="5" fillId="0" borderId="0" xfId="15" applyNumberFormat="1" applyFont="1" applyBorder="1" applyAlignment="1">
      <alignment/>
    </xf>
    <xf numFmtId="178" fontId="5" fillId="0" borderId="0" xfId="0" applyNumberFormat="1" applyFont="1" applyFill="1" applyAlignment="1">
      <alignment/>
    </xf>
    <xf numFmtId="178" fontId="5" fillId="0" borderId="0" xfId="15" applyNumberFormat="1" applyFont="1" applyAlignment="1">
      <alignment/>
    </xf>
    <xf numFmtId="171" fontId="5" fillId="0" borderId="0" xfId="15" applyFont="1" applyAlignment="1">
      <alignment/>
    </xf>
    <xf numFmtId="171" fontId="5" fillId="0" borderId="0" xfId="15" applyNumberFormat="1" applyFont="1" applyAlignment="1">
      <alignment horizontal="center"/>
    </xf>
    <xf numFmtId="171" fontId="5" fillId="0" borderId="0" xfId="15" applyNumberFormat="1" applyFont="1" applyFill="1" applyAlignment="1">
      <alignment/>
    </xf>
    <xf numFmtId="179" fontId="5" fillId="0" borderId="0" xfId="15" applyNumberFormat="1" applyFont="1" applyAlignment="1">
      <alignment/>
    </xf>
    <xf numFmtId="178" fontId="7" fillId="0" borderId="0" xfId="15" applyNumberFormat="1" applyFont="1" applyAlignment="1">
      <alignment/>
    </xf>
    <xf numFmtId="38" fontId="6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7" fontId="5" fillId="0" borderId="0" xfId="19" applyNumberFormat="1" applyFont="1" applyFill="1" applyAlignment="1" applyProtection="1">
      <alignment horizontal="left"/>
      <protection/>
    </xf>
    <xf numFmtId="179" fontId="7" fillId="0" borderId="0" xfId="15" applyNumberFormat="1" applyFont="1" applyFill="1" applyAlignment="1">
      <alignment/>
    </xf>
    <xf numFmtId="179" fontId="9" fillId="0" borderId="0" xfId="15" applyNumberFormat="1" applyFont="1" applyFill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37" fontId="10" fillId="0" borderId="0" xfId="19" applyNumberFormat="1" applyFont="1" applyFill="1" applyAlignment="1" applyProtection="1">
      <alignment horizontal="left"/>
      <protection/>
    </xf>
    <xf numFmtId="38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179" fontId="9" fillId="0" borderId="0" xfId="15" applyNumberFormat="1" applyFont="1" applyAlignment="1">
      <alignment/>
    </xf>
    <xf numFmtId="178" fontId="6" fillId="0" borderId="0" xfId="15" applyNumberFormat="1" applyFont="1" applyAlignment="1">
      <alignment/>
    </xf>
    <xf numFmtId="178" fontId="6" fillId="0" borderId="0" xfId="15" applyNumberFormat="1" applyFont="1" applyFill="1" applyAlignment="1">
      <alignment/>
    </xf>
    <xf numFmtId="0" fontId="7" fillId="0" borderId="0" xfId="0" applyFont="1" applyAlignment="1">
      <alignment/>
    </xf>
    <xf numFmtId="37" fontId="6" fillId="0" borderId="0" xfId="19" applyNumberFormat="1" applyFont="1" applyFill="1" applyAlignment="1" applyProtection="1">
      <alignment horizontal="left"/>
      <protection/>
    </xf>
    <xf numFmtId="0" fontId="9" fillId="0" borderId="0" xfId="0" applyFont="1" applyAlignment="1">
      <alignment/>
    </xf>
    <xf numFmtId="178" fontId="7" fillId="0" borderId="0" xfId="15" applyNumberFormat="1" applyFont="1" applyFill="1" applyAlignment="1">
      <alignment horizontal="center"/>
    </xf>
    <xf numFmtId="179" fontId="7" fillId="0" borderId="0" xfId="15" applyNumberFormat="1" applyFont="1" applyAlignment="1">
      <alignment horizontal="center"/>
    </xf>
    <xf numFmtId="179" fontId="7" fillId="0" borderId="0" xfId="15" applyNumberFormat="1" applyFont="1" applyFill="1" applyAlignment="1">
      <alignment horizontal="center"/>
    </xf>
    <xf numFmtId="179" fontId="7" fillId="0" borderId="0" xfId="15" applyNumberFormat="1" applyFont="1" applyFill="1" applyAlignment="1" quotePrefix="1">
      <alignment horizontal="center"/>
    </xf>
    <xf numFmtId="0" fontId="9" fillId="0" borderId="0" xfId="0" applyFont="1" applyFill="1" applyAlignment="1">
      <alignment/>
    </xf>
    <xf numFmtId="179" fontId="5" fillId="0" borderId="0" xfId="15" applyNumberFormat="1" applyFont="1" applyFill="1" applyAlignment="1">
      <alignment/>
    </xf>
    <xf numFmtId="179" fontId="4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49" fontId="4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49" fontId="7" fillId="2" borderId="0" xfId="0" applyNumberFormat="1" applyFont="1" applyFill="1" applyAlignment="1">
      <alignment horizontal="left"/>
    </xf>
    <xf numFmtId="38" fontId="7" fillId="2" borderId="0" xfId="19" applyNumberFormat="1" applyFont="1" applyFill="1" applyAlignment="1">
      <alignment horizontal="left"/>
      <protection/>
    </xf>
    <xf numFmtId="38" fontId="5" fillId="2" borderId="0" xfId="0" applyNumberFormat="1" applyFont="1" applyFill="1" applyAlignment="1">
      <alignment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38" fontId="5" fillId="2" borderId="0" xfId="19" applyNumberFormat="1" applyFont="1" applyFill="1" applyAlignment="1">
      <alignment horizontal="left"/>
      <protection/>
    </xf>
    <xf numFmtId="178" fontId="5" fillId="2" borderId="0" xfId="15" applyNumberFormat="1" applyFont="1" applyFill="1" applyAlignment="1">
      <alignment/>
    </xf>
    <xf numFmtId="38" fontId="5" fillId="2" borderId="0" xfId="19" applyNumberFormat="1" applyFont="1" applyFill="1" applyAlignment="1" applyProtection="1">
      <alignment horizontal="left"/>
      <protection/>
    </xf>
    <xf numFmtId="178" fontId="5" fillId="2" borderId="1" xfId="15" applyNumberFormat="1" applyFont="1" applyFill="1" applyBorder="1" applyAlignment="1">
      <alignment/>
    </xf>
    <xf numFmtId="38" fontId="5" fillId="2" borderId="0" xfId="19" applyNumberFormat="1" applyFont="1" applyFill="1" applyAlignment="1" applyProtection="1" quotePrefix="1">
      <alignment horizontal="left"/>
      <protection/>
    </xf>
    <xf numFmtId="37" fontId="5" fillId="2" borderId="0" xfId="19" applyNumberFormat="1" applyFont="1" applyFill="1" applyAlignment="1" applyProtection="1" quotePrefix="1">
      <alignment horizontal="left"/>
      <protection/>
    </xf>
    <xf numFmtId="37" fontId="5" fillId="2" borderId="0" xfId="19" applyNumberFormat="1" applyFont="1" applyFill="1" applyAlignment="1" applyProtection="1">
      <alignment horizontal="left"/>
      <protection/>
    </xf>
    <xf numFmtId="178" fontId="5" fillId="2" borderId="2" xfId="15" applyNumberFormat="1" applyFont="1" applyFill="1" applyBorder="1" applyAlignment="1">
      <alignment/>
    </xf>
    <xf numFmtId="179" fontId="7" fillId="2" borderId="0" xfId="15" applyNumberFormat="1" applyFont="1" applyFill="1" applyAlignment="1">
      <alignment/>
    </xf>
    <xf numFmtId="179" fontId="9" fillId="2" borderId="0" xfId="15" applyNumberFormat="1" applyFont="1" applyFill="1" applyAlignment="1">
      <alignment/>
    </xf>
    <xf numFmtId="0" fontId="10" fillId="2" borderId="0" xfId="0" applyFont="1" applyFill="1" applyAlignment="1">
      <alignment/>
    </xf>
    <xf numFmtId="178" fontId="7" fillId="2" borderId="0" xfId="15" applyNumberFormat="1" applyFont="1" applyFill="1" applyAlignment="1">
      <alignment/>
    </xf>
    <xf numFmtId="37" fontId="7" fillId="2" borderId="0" xfId="19" applyNumberFormat="1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0" fontId="4" fillId="2" borderId="0" xfId="0" applyFont="1" applyFill="1" applyAlignment="1">
      <alignment/>
    </xf>
    <xf numFmtId="178" fontId="6" fillId="2" borderId="0" xfId="15" applyNumberFormat="1" applyFont="1" applyFill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171" fontId="5" fillId="2" borderId="0" xfId="15" applyFont="1" applyFill="1" applyAlignment="1">
      <alignment horizontal="right"/>
    </xf>
    <xf numFmtId="171" fontId="7" fillId="2" borderId="0" xfId="15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78" fontId="5" fillId="2" borderId="0" xfId="15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178" fontId="5" fillId="2" borderId="0" xfId="15" applyNumberFormat="1" applyFont="1" applyFill="1" applyBorder="1" applyAlignment="1">
      <alignment/>
    </xf>
    <xf numFmtId="178" fontId="7" fillId="2" borderId="0" xfId="15" applyNumberFormat="1" applyFont="1" applyFill="1" applyBorder="1" applyAlignment="1">
      <alignment/>
    </xf>
    <xf numFmtId="180" fontId="4" fillId="2" borderId="0" xfId="0" applyNumberFormat="1" applyFont="1" applyFill="1" applyAlignment="1">
      <alignment/>
    </xf>
    <xf numFmtId="180" fontId="5" fillId="2" borderId="0" xfId="0" applyNumberFormat="1" applyFont="1" applyFill="1" applyAlignment="1">
      <alignment/>
    </xf>
    <xf numFmtId="171" fontId="5" fillId="2" borderId="0" xfId="15" applyFont="1" applyFill="1" applyAlignment="1">
      <alignment horizontal="center"/>
    </xf>
    <xf numFmtId="0" fontId="5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171" fontId="5" fillId="2" borderId="0" xfId="15" applyFont="1" applyFill="1" applyBorder="1" applyAlignment="1">
      <alignment horizontal="right"/>
    </xf>
    <xf numFmtId="0" fontId="16" fillId="2" borderId="0" xfId="0" applyFont="1" applyFill="1" applyAlignment="1">
      <alignment/>
    </xf>
    <xf numFmtId="171" fontId="11" fillId="2" borderId="0" xfId="15" applyFont="1" applyFill="1" applyAlignment="1">
      <alignment horizontal="right"/>
    </xf>
    <xf numFmtId="169" fontId="5" fillId="2" borderId="0" xfId="0" applyNumberFormat="1" applyFont="1" applyFill="1" applyAlignment="1">
      <alignment/>
    </xf>
    <xf numFmtId="169" fontId="5" fillId="2" borderId="0" xfId="15" applyNumberFormat="1" applyFont="1" applyFill="1" applyAlignment="1">
      <alignment/>
    </xf>
    <xf numFmtId="169" fontId="10" fillId="2" borderId="0" xfId="15" applyNumberFormat="1" applyFont="1" applyFill="1" applyAlignment="1">
      <alignment/>
    </xf>
    <xf numFmtId="178" fontId="10" fillId="2" borderId="0" xfId="15" applyNumberFormat="1" applyFont="1" applyFill="1" applyAlignment="1">
      <alignment horizontal="center"/>
    </xf>
    <xf numFmtId="178" fontId="5" fillId="2" borderId="0" xfId="0" applyNumberFormat="1" applyFont="1" applyFill="1" applyAlignment="1">
      <alignment/>
    </xf>
    <xf numFmtId="171" fontId="7" fillId="2" borderId="0" xfId="15" applyFont="1" applyFill="1" applyAlignment="1" quotePrefix="1">
      <alignment horizontal="right"/>
    </xf>
    <xf numFmtId="38" fontId="17" fillId="2" borderId="0" xfId="19" applyNumberFormat="1" applyFont="1" applyFill="1" applyAlignment="1" applyProtection="1">
      <alignment horizontal="left"/>
      <protection/>
    </xf>
    <xf numFmtId="15" fontId="5" fillId="2" borderId="0" xfId="0" applyNumberFormat="1" applyFont="1" applyFill="1" applyAlignment="1" quotePrefix="1">
      <alignment/>
    </xf>
    <xf numFmtId="0" fontId="7" fillId="2" borderId="0" xfId="0" applyFont="1" applyFill="1" applyAlignment="1" quotePrefix="1">
      <alignment horizontal="center"/>
    </xf>
    <xf numFmtId="178" fontId="5" fillId="2" borderId="0" xfId="15" applyNumberFormat="1" applyFont="1" applyFill="1" applyAlignment="1" quotePrefix="1">
      <alignment horizontal="center"/>
    </xf>
    <xf numFmtId="178" fontId="0" fillId="2" borderId="0" xfId="15" applyNumberFormat="1" applyFill="1" applyAlignment="1">
      <alignment/>
    </xf>
    <xf numFmtId="0" fontId="5" fillId="2" borderId="0" xfId="0" applyFont="1" applyFill="1" applyAlignment="1" quotePrefix="1">
      <alignment/>
    </xf>
    <xf numFmtId="178" fontId="5" fillId="2" borderId="0" xfId="15" applyNumberFormat="1" applyFont="1" applyFill="1" applyBorder="1" applyAlignment="1" quotePrefix="1">
      <alignment horizontal="center"/>
    </xf>
    <xf numFmtId="49" fontId="5" fillId="2" borderId="0" xfId="19" applyNumberFormat="1" applyFont="1" applyFill="1" applyAlignment="1" applyProtection="1">
      <alignment horizontal="left"/>
      <protection/>
    </xf>
    <xf numFmtId="178" fontId="10" fillId="2" borderId="0" xfId="15" applyNumberFormat="1" applyFont="1" applyFill="1" applyBorder="1" applyAlignment="1" quotePrefix="1">
      <alignment horizontal="center"/>
    </xf>
    <xf numFmtId="178" fontId="10" fillId="2" borderId="0" xfId="15" applyNumberFormat="1" applyFont="1" applyFill="1" applyAlignment="1">
      <alignment/>
    </xf>
    <xf numFmtId="178" fontId="3" fillId="2" borderId="0" xfId="15" applyNumberFormat="1" applyFont="1" applyFill="1" applyBorder="1" applyAlignment="1" quotePrefix="1">
      <alignment horizontal="center"/>
    </xf>
    <xf numFmtId="178" fontId="5" fillId="0" borderId="0" xfId="15" applyNumberFormat="1" applyFont="1" applyFill="1" applyBorder="1" applyAlignment="1">
      <alignment/>
    </xf>
    <xf numFmtId="178" fontId="5" fillId="0" borderId="0" xfId="15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171" fontId="7" fillId="0" borderId="0" xfId="15" applyFont="1" applyFill="1" applyBorder="1" applyAlignment="1">
      <alignment horizontal="center"/>
    </xf>
    <xf numFmtId="178" fontId="5" fillId="0" borderId="3" xfId="15" applyNumberFormat="1" applyFont="1" applyFill="1" applyBorder="1" applyAlignment="1">
      <alignment/>
    </xf>
    <xf numFmtId="178" fontId="5" fillId="0" borderId="3" xfId="15" applyNumberFormat="1" applyFont="1" applyBorder="1" applyAlignment="1">
      <alignment horizontal="center"/>
    </xf>
    <xf numFmtId="178" fontId="5" fillId="0" borderId="4" xfId="15" applyNumberFormat="1" applyFont="1" applyFill="1" applyBorder="1" applyAlignment="1">
      <alignment/>
    </xf>
    <xf numFmtId="178" fontId="5" fillId="0" borderId="4" xfId="15" applyNumberFormat="1" applyFont="1" applyBorder="1" applyAlignment="1">
      <alignment/>
    </xf>
    <xf numFmtId="178" fontId="5" fillId="0" borderId="4" xfId="15" applyNumberFormat="1" applyFont="1" applyBorder="1" applyAlignment="1">
      <alignment horizontal="center"/>
    </xf>
    <xf numFmtId="169" fontId="5" fillId="0" borderId="0" xfId="0" applyNumberFormat="1" applyFont="1" applyAlignment="1">
      <alignment/>
    </xf>
    <xf numFmtId="178" fontId="5" fillId="0" borderId="4" xfId="15" applyNumberFormat="1" applyFont="1" applyFill="1" applyBorder="1" applyAlignment="1">
      <alignment horizontal="center"/>
    </xf>
    <xf numFmtId="179" fontId="7" fillId="0" borderId="0" xfId="15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8" fontId="6" fillId="0" borderId="4" xfId="15" applyNumberFormat="1" applyFont="1" applyFill="1" applyBorder="1" applyAlignment="1">
      <alignment/>
    </xf>
    <xf numFmtId="178" fontId="6" fillId="0" borderId="0" xfId="15" applyNumberFormat="1" applyFont="1" applyFill="1" applyBorder="1" applyAlignment="1">
      <alignment/>
    </xf>
    <xf numFmtId="38" fontId="7" fillId="0" borderId="0" xfId="15" applyNumberFormat="1" applyFont="1" applyAlignment="1">
      <alignment/>
    </xf>
    <xf numFmtId="14" fontId="7" fillId="2" borderId="0" xfId="0" applyNumberFormat="1" applyFont="1" applyFill="1" applyBorder="1" applyAlignment="1" quotePrefix="1">
      <alignment horizontal="center"/>
    </xf>
    <xf numFmtId="38" fontId="7" fillId="2" borderId="0" xfId="19" applyNumberFormat="1" applyFont="1" applyFill="1" applyAlignment="1" applyProtection="1">
      <alignment horizontal="left"/>
      <protection/>
    </xf>
    <xf numFmtId="178" fontId="5" fillId="2" borderId="3" xfId="15" applyNumberFormat="1" applyFont="1" applyFill="1" applyBorder="1" applyAlignment="1">
      <alignment/>
    </xf>
    <xf numFmtId="179" fontId="7" fillId="0" borderId="0" xfId="15" applyNumberFormat="1" applyFont="1" applyBorder="1" applyAlignment="1">
      <alignment horizontal="center"/>
    </xf>
    <xf numFmtId="37" fontId="7" fillId="0" borderId="0" xfId="19" applyNumberFormat="1" applyFont="1" applyFill="1" applyAlignment="1" applyProtection="1">
      <alignment horizontal="left"/>
      <protection/>
    </xf>
    <xf numFmtId="0" fontId="3" fillId="2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179" fontId="5" fillId="2" borderId="0" xfId="15" applyNumberFormat="1" applyFont="1" applyFill="1" applyAlignment="1">
      <alignment/>
    </xf>
    <xf numFmtId="178" fontId="5" fillId="2" borderId="0" xfId="15" applyNumberFormat="1" applyFont="1" applyFill="1" applyBorder="1" applyAlignment="1">
      <alignment horizontal="center"/>
    </xf>
    <xf numFmtId="178" fontId="5" fillId="2" borderId="4" xfId="15" applyNumberFormat="1" applyFont="1" applyFill="1" applyBorder="1" applyAlignment="1">
      <alignment/>
    </xf>
    <xf numFmtId="178" fontId="5" fillId="2" borderId="4" xfId="15" applyNumberFormat="1" applyFont="1" applyFill="1" applyBorder="1" applyAlignment="1" quotePrefix="1">
      <alignment horizontal="center"/>
    </xf>
    <xf numFmtId="171" fontId="5" fillId="0" borderId="0" xfId="15" applyFont="1" applyFill="1" applyBorder="1" applyAlignment="1">
      <alignment/>
    </xf>
    <xf numFmtId="171" fontId="5" fillId="0" borderId="0" xfId="15" applyNumberFormat="1" applyFont="1" applyBorder="1" applyAlignment="1">
      <alignment horizontal="center"/>
    </xf>
    <xf numFmtId="171" fontId="5" fillId="0" borderId="5" xfId="15" applyFont="1" applyFill="1" applyBorder="1" applyAlignment="1">
      <alignment/>
    </xf>
    <xf numFmtId="171" fontId="5" fillId="0" borderId="5" xfId="15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7" fontId="5" fillId="2" borderId="0" xfId="19" applyNumberFormat="1" applyFont="1" applyFill="1" applyAlignment="1" applyProtection="1">
      <alignment/>
      <protection/>
    </xf>
    <xf numFmtId="179" fontId="5" fillId="2" borderId="0" xfId="15" applyNumberFormat="1" applyFont="1" applyFill="1" applyBorder="1" applyAlignment="1">
      <alignment/>
    </xf>
    <xf numFmtId="37" fontId="5" fillId="0" borderId="0" xfId="19" applyNumberFormat="1" applyFont="1" applyFill="1" applyAlignment="1" applyProtection="1">
      <alignment/>
      <protection/>
    </xf>
    <xf numFmtId="0" fontId="7" fillId="2" borderId="0" xfId="0" applyFont="1" applyFill="1" applyBorder="1" applyAlignment="1">
      <alignment horizontal="center"/>
    </xf>
    <xf numFmtId="171" fontId="5" fillId="2" borderId="0" xfId="15" applyFont="1" applyFill="1" applyBorder="1" applyAlignment="1" quotePrefix="1">
      <alignment horizontal="right"/>
    </xf>
    <xf numFmtId="178" fontId="6" fillId="2" borderId="4" xfId="15" applyNumberFormat="1" applyFont="1" applyFill="1" applyBorder="1" applyAlignment="1">
      <alignment/>
    </xf>
    <xf numFmtId="178" fontId="6" fillId="2" borderId="1" xfId="15" applyNumberFormat="1" applyFont="1" applyFill="1" applyBorder="1" applyAlignment="1">
      <alignment/>
    </xf>
    <xf numFmtId="178" fontId="4" fillId="2" borderId="0" xfId="15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171" fontId="7" fillId="2" borderId="0" xfId="15" applyFont="1" applyFill="1" applyBorder="1" applyAlignment="1">
      <alignment horizontal="center"/>
    </xf>
    <xf numFmtId="171" fontId="5" fillId="2" borderId="0" xfId="15" applyFont="1" applyFill="1" applyBorder="1" applyAlignment="1">
      <alignment horizontal="center"/>
    </xf>
    <xf numFmtId="178" fontId="5" fillId="2" borderId="6" xfId="0" applyNumberFormat="1" applyFont="1" applyFill="1" applyBorder="1" applyAlignment="1">
      <alignment/>
    </xf>
    <xf numFmtId="180" fontId="7" fillId="2" borderId="0" xfId="0" applyNumberFormat="1" applyFont="1" applyFill="1" applyAlignment="1">
      <alignment/>
    </xf>
    <xf numFmtId="180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78" fontId="5" fillId="2" borderId="0" xfId="15" applyNumberFormat="1" applyFont="1" applyFill="1" applyBorder="1" applyAlignment="1">
      <alignment/>
    </xf>
    <xf numFmtId="178" fontId="5" fillId="2" borderId="0" xfId="15" applyNumberFormat="1" applyFont="1" applyFill="1" applyAlignment="1">
      <alignment/>
    </xf>
    <xf numFmtId="171" fontId="5" fillId="2" borderId="1" xfId="15" applyNumberFormat="1" applyFont="1" applyFill="1" applyBorder="1" applyAlignment="1">
      <alignment/>
    </xf>
    <xf numFmtId="0" fontId="11" fillId="2" borderId="0" xfId="0" applyFont="1" applyFill="1" applyBorder="1" applyAlignment="1">
      <alignment horizontal="right"/>
    </xf>
    <xf numFmtId="178" fontId="5" fillId="2" borderId="0" xfId="0" applyNumberFormat="1" applyFont="1" applyFill="1" applyBorder="1" applyAlignment="1">
      <alignment/>
    </xf>
    <xf numFmtId="178" fontId="5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9" fontId="5" fillId="0" borderId="0" xfId="15" applyNumberFormat="1" applyFont="1" applyBorder="1" applyAlignment="1">
      <alignment/>
    </xf>
    <xf numFmtId="179" fontId="5" fillId="0" borderId="0" xfId="15" applyNumberFormat="1" applyFont="1" applyFill="1" applyBorder="1" applyAlignment="1">
      <alignment/>
    </xf>
    <xf numFmtId="49" fontId="19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/>
    </xf>
    <xf numFmtId="49" fontId="5" fillId="2" borderId="0" xfId="0" applyNumberFormat="1" applyFont="1" applyFill="1" applyAlignment="1">
      <alignment/>
    </xf>
    <xf numFmtId="171" fontId="5" fillId="2" borderId="0" xfId="15" applyFont="1" applyFill="1" applyAlignment="1">
      <alignment/>
    </xf>
    <xf numFmtId="178" fontId="6" fillId="0" borderId="3" xfId="15" applyNumberFormat="1" applyFont="1" applyFill="1" applyBorder="1" applyAlignment="1">
      <alignment/>
    </xf>
    <xf numFmtId="0" fontId="4" fillId="2" borderId="0" xfId="0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171" fontId="20" fillId="0" borderId="0" xfId="15" applyFont="1" applyFill="1" applyAlignment="1">
      <alignment horizontal="center"/>
    </xf>
    <xf numFmtId="171" fontId="20" fillId="0" borderId="0" xfId="15" applyFont="1" applyAlignment="1">
      <alignment horizontal="center"/>
    </xf>
    <xf numFmtId="171" fontId="21" fillId="0" borderId="0" xfId="15" applyFont="1" applyAlignment="1">
      <alignment horizontal="center"/>
    </xf>
    <xf numFmtId="0" fontId="21" fillId="0" borderId="0" xfId="0" applyFont="1" applyFill="1" applyAlignment="1">
      <alignment horizontal="center"/>
    </xf>
    <xf numFmtId="38" fontId="5" fillId="0" borderId="0" xfId="15" applyNumberFormat="1" applyFont="1" applyAlignment="1">
      <alignment horizontal="center"/>
    </xf>
    <xf numFmtId="178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Alignment="1">
      <alignment/>
    </xf>
    <xf numFmtId="0" fontId="5" fillId="0" borderId="4" xfId="0" applyFont="1" applyFill="1" applyBorder="1" applyAlignment="1">
      <alignment/>
    </xf>
    <xf numFmtId="178" fontId="5" fillId="0" borderId="3" xfId="0" applyNumberFormat="1" applyFont="1" applyFill="1" applyBorder="1" applyAlignment="1">
      <alignment/>
    </xf>
    <xf numFmtId="171" fontId="5" fillId="0" borderId="5" xfId="0" applyNumberFormat="1" applyFont="1" applyFill="1" applyBorder="1" applyAlignment="1">
      <alignment/>
    </xf>
    <xf numFmtId="171" fontId="5" fillId="0" borderId="0" xfId="0" applyNumberFormat="1" applyFont="1" applyFill="1" applyBorder="1" applyAlignment="1">
      <alignment/>
    </xf>
    <xf numFmtId="171" fontId="5" fillId="0" borderId="5" xfId="0" applyNumberFormat="1" applyFont="1" applyFill="1" applyBorder="1" applyAlignment="1">
      <alignment horizontal="center"/>
    </xf>
    <xf numFmtId="1" fontId="5" fillId="2" borderId="0" xfId="0" applyNumberFormat="1" applyFont="1" applyFill="1" applyAlignment="1">
      <alignment/>
    </xf>
    <xf numFmtId="171" fontId="5" fillId="2" borderId="0" xfId="15" applyNumberFormat="1" applyFont="1" applyFill="1" applyBorder="1" applyAlignment="1">
      <alignment/>
    </xf>
    <xf numFmtId="15" fontId="5" fillId="2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37" fontId="4" fillId="2" borderId="0" xfId="19" applyNumberFormat="1" applyFont="1" applyFill="1" applyAlignment="1" applyProtection="1">
      <alignment horizontal="center"/>
      <protection/>
    </xf>
    <xf numFmtId="37" fontId="4" fillId="0" borderId="0" xfId="19" applyNumberFormat="1" applyFont="1" applyFill="1" applyAlignment="1" applyProtection="1">
      <alignment horizontal="center"/>
      <protection/>
    </xf>
    <xf numFmtId="38" fontId="7" fillId="2" borderId="0" xfId="19" applyNumberFormat="1" applyFont="1" applyFill="1" applyAlignment="1">
      <alignment horizontal="center"/>
      <protection/>
    </xf>
    <xf numFmtId="38" fontId="4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SPNL9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5</xdr:row>
      <xdr:rowOff>133350</xdr:rowOff>
    </xdr:from>
    <xdr:to>
      <xdr:col>7</xdr:col>
      <xdr:colOff>647700</xdr:colOff>
      <xdr:row>5</xdr:row>
      <xdr:rowOff>133350</xdr:rowOff>
    </xdr:to>
    <xdr:sp>
      <xdr:nvSpPr>
        <xdr:cNvPr id="1" name="Line 3"/>
        <xdr:cNvSpPr>
          <a:spLocks/>
        </xdr:cNvSpPr>
      </xdr:nvSpPr>
      <xdr:spPr>
        <a:xfrm flipH="1">
          <a:off x="3790950" y="11049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11</xdr:col>
      <xdr:colOff>228600</xdr:colOff>
      <xdr:row>5</xdr:row>
      <xdr:rowOff>123825</xdr:rowOff>
    </xdr:from>
    <xdr:to>
      <xdr:col>11</xdr:col>
      <xdr:colOff>866775</xdr:colOff>
      <xdr:row>5</xdr:row>
      <xdr:rowOff>123825</xdr:rowOff>
    </xdr:to>
    <xdr:sp>
      <xdr:nvSpPr>
        <xdr:cNvPr id="2" name="Line 4"/>
        <xdr:cNvSpPr>
          <a:spLocks/>
        </xdr:cNvSpPr>
      </xdr:nvSpPr>
      <xdr:spPr>
        <a:xfrm>
          <a:off x="8077200" y="10953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1"/>
  <sheetViews>
    <sheetView showGridLines="0" tabSelected="1" view="pageBreakPreview" zoomScale="60" workbookViewId="0" topLeftCell="A1">
      <selection activeCell="B1" sqref="B1:N1"/>
    </sheetView>
  </sheetViews>
  <sheetFormatPr defaultColWidth="9.140625" defaultRowHeight="13.5"/>
  <cols>
    <col min="1" max="1" width="2.421875" style="1" customWidth="1"/>
    <col min="2" max="2" width="4.140625" style="11" customWidth="1"/>
    <col min="3" max="4" width="9.140625" style="11" customWidth="1"/>
    <col min="5" max="5" width="17.8515625" style="11" customWidth="1"/>
    <col min="6" max="6" width="14.8515625" style="11" customWidth="1"/>
    <col min="7" max="7" width="3.421875" style="11" customWidth="1"/>
    <col min="8" max="8" width="13.28125" style="3" customWidth="1"/>
    <col min="9" max="9" width="1.7109375" style="11" customWidth="1"/>
    <col min="10" max="10" width="13.28125" style="11" customWidth="1"/>
    <col min="11" max="11" width="2.8515625" style="3" customWidth="1"/>
    <col min="12" max="12" width="15.00390625" style="3" customWidth="1"/>
    <col min="13" max="13" width="2.7109375" style="3" customWidth="1"/>
    <col min="14" max="14" width="17.7109375" style="3" customWidth="1"/>
    <col min="15" max="15" width="13.00390625" style="11" customWidth="1"/>
    <col min="16" max="16" width="13.28125" style="11" customWidth="1"/>
    <col min="17" max="17" width="4.140625" style="11" customWidth="1"/>
    <col min="18" max="18" width="2.7109375" style="11" customWidth="1"/>
    <col min="19" max="19" width="14.7109375" style="11" customWidth="1"/>
    <col min="20" max="16384" width="9.140625" style="129" customWidth="1"/>
  </cols>
  <sheetData>
    <row r="1" spans="2:19" ht="13.5" customHeight="1">
      <c r="B1" s="217" t="s">
        <v>20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S1" s="58"/>
    </row>
    <row r="2" spans="2:10" ht="15.75">
      <c r="B2" s="4"/>
      <c r="C2" s="4"/>
      <c r="D2" s="4"/>
      <c r="G2" s="5"/>
      <c r="H2" s="6"/>
      <c r="I2" s="5"/>
      <c r="J2" s="5"/>
    </row>
    <row r="3" spans="1:19" ht="15.75">
      <c r="A3" s="7"/>
      <c r="B3" s="218" t="s">
        <v>362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8"/>
      <c r="P3" s="8"/>
      <c r="Q3" s="8"/>
      <c r="R3" s="8"/>
      <c r="S3" s="8"/>
    </row>
    <row r="4" spans="1:19" ht="15.75">
      <c r="A4" s="7"/>
      <c r="B4" s="218" t="s">
        <v>105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8"/>
      <c r="P4" s="8"/>
      <c r="Q4" s="8"/>
      <c r="R4" s="8"/>
      <c r="S4" s="8"/>
    </row>
    <row r="5" spans="1:19" ht="15.75">
      <c r="A5" s="7"/>
      <c r="B5" s="4"/>
      <c r="C5" s="4"/>
      <c r="D5" s="4"/>
      <c r="E5" s="8"/>
      <c r="F5" s="8"/>
      <c r="G5" s="8"/>
      <c r="H5" s="9"/>
      <c r="I5" s="8"/>
      <c r="J5" s="8"/>
      <c r="K5" s="9"/>
      <c r="L5" s="9"/>
      <c r="M5" s="9"/>
      <c r="N5" s="9"/>
      <c r="O5" s="8"/>
      <c r="P5" s="8"/>
      <c r="Q5" s="8"/>
      <c r="R5" s="8"/>
      <c r="S5" s="8"/>
    </row>
    <row r="6" spans="1:18" ht="15">
      <c r="A6" s="10"/>
      <c r="B6" s="5"/>
      <c r="C6" s="5"/>
      <c r="D6" s="5"/>
      <c r="E6" s="5"/>
      <c r="F6" s="5"/>
      <c r="H6" s="213" t="s">
        <v>317</v>
      </c>
      <c r="I6" s="213"/>
      <c r="J6" s="213"/>
      <c r="K6" s="197"/>
      <c r="L6" s="213" t="s">
        <v>318</v>
      </c>
      <c r="M6" s="213"/>
      <c r="N6" s="213"/>
      <c r="O6" s="13"/>
      <c r="P6" s="13"/>
      <c r="Q6" s="13"/>
      <c r="R6" s="13"/>
    </row>
    <row r="7" spans="1:18" ht="15">
      <c r="A7" s="10"/>
      <c r="B7" s="5"/>
      <c r="C7" s="5"/>
      <c r="D7" s="5"/>
      <c r="E7" s="5"/>
      <c r="F7" s="5"/>
      <c r="H7" s="195"/>
      <c r="I7" s="195"/>
      <c r="J7" s="195" t="s">
        <v>319</v>
      </c>
      <c r="K7" s="197"/>
      <c r="L7" s="195"/>
      <c r="M7" s="195"/>
      <c r="N7" s="195" t="s">
        <v>319</v>
      </c>
      <c r="O7" s="13"/>
      <c r="P7" s="13"/>
      <c r="Q7" s="13"/>
      <c r="R7" s="13"/>
    </row>
    <row r="8" spans="1:18" ht="24.75">
      <c r="A8" s="10"/>
      <c r="B8" s="5"/>
      <c r="C8" s="5"/>
      <c r="D8" s="5"/>
      <c r="E8" s="5"/>
      <c r="F8" s="5"/>
      <c r="H8" s="196" t="s">
        <v>320</v>
      </c>
      <c r="I8" s="195"/>
      <c r="J8" s="196" t="s">
        <v>330</v>
      </c>
      <c r="K8" s="197"/>
      <c r="L8" s="196" t="s">
        <v>321</v>
      </c>
      <c r="M8" s="195"/>
      <c r="N8" s="196" t="s">
        <v>322</v>
      </c>
      <c r="O8" s="13"/>
      <c r="P8" s="13"/>
      <c r="Q8" s="13"/>
      <c r="R8" s="13"/>
    </row>
    <row r="9" spans="1:18" ht="15">
      <c r="A9" s="10"/>
      <c r="B9" s="5"/>
      <c r="C9" s="5"/>
      <c r="D9" s="5"/>
      <c r="E9" s="5"/>
      <c r="F9" s="36"/>
      <c r="G9" s="5"/>
      <c r="H9" s="198" t="s">
        <v>88</v>
      </c>
      <c r="I9" s="199"/>
      <c r="J9" s="199" t="s">
        <v>89</v>
      </c>
      <c r="K9" s="197"/>
      <c r="L9" s="198" t="s">
        <v>88</v>
      </c>
      <c r="M9" s="199"/>
      <c r="N9" s="199" t="s">
        <v>89</v>
      </c>
      <c r="O9" s="15"/>
      <c r="P9" s="15"/>
      <c r="Q9" s="17"/>
      <c r="R9" s="17"/>
    </row>
    <row r="10" spans="1:18" ht="15">
      <c r="A10" s="10"/>
      <c r="B10" s="5"/>
      <c r="C10" s="5"/>
      <c r="D10" s="5"/>
      <c r="E10" s="5"/>
      <c r="F10" s="5"/>
      <c r="G10" s="5"/>
      <c r="H10" s="198" t="s">
        <v>21</v>
      </c>
      <c r="I10" s="200"/>
      <c r="J10" s="199" t="s">
        <v>21</v>
      </c>
      <c r="K10" s="201"/>
      <c r="L10" s="198" t="s">
        <v>21</v>
      </c>
      <c r="M10" s="200"/>
      <c r="N10" s="199" t="s">
        <v>21</v>
      </c>
      <c r="O10" s="14"/>
      <c r="P10" s="15"/>
      <c r="Q10" s="15"/>
      <c r="R10" s="15"/>
    </row>
    <row r="11" spans="1:18" ht="15">
      <c r="A11" s="10"/>
      <c r="B11" s="5"/>
      <c r="C11" s="5"/>
      <c r="D11" s="5"/>
      <c r="E11" s="5"/>
      <c r="F11" s="5"/>
      <c r="G11" s="5"/>
      <c r="H11" s="16"/>
      <c r="I11" s="14"/>
      <c r="J11" s="15"/>
      <c r="K11" s="19"/>
      <c r="L11" s="16"/>
      <c r="M11" s="14"/>
      <c r="N11" s="15"/>
      <c r="O11" s="14"/>
      <c r="P11" s="15"/>
      <c r="Q11" s="15"/>
      <c r="R11" s="15"/>
    </row>
    <row r="12" spans="1:19" s="185" customFormat="1" ht="15">
      <c r="A12" s="10"/>
      <c r="B12" s="20" t="s">
        <v>22</v>
      </c>
      <c r="C12" s="21"/>
      <c r="D12" s="21"/>
      <c r="E12" s="20"/>
      <c r="F12" s="20"/>
      <c r="G12" s="20"/>
      <c r="H12" s="127">
        <v>146583</v>
      </c>
      <c r="I12" s="26"/>
      <c r="J12" s="128">
        <v>144499</v>
      </c>
      <c r="L12" s="203">
        <f>H12</f>
        <v>146583</v>
      </c>
      <c r="N12" s="203">
        <f>J12</f>
        <v>144499</v>
      </c>
      <c r="O12" s="26"/>
      <c r="P12" s="128"/>
      <c r="Q12" s="128"/>
      <c r="R12" s="24"/>
      <c r="S12" s="5"/>
    </row>
    <row r="13" spans="1:19" s="185" customFormat="1" ht="15">
      <c r="A13" s="10"/>
      <c r="B13" s="20" t="s">
        <v>74</v>
      </c>
      <c r="C13" s="20"/>
      <c r="D13" s="20"/>
      <c r="E13" s="20"/>
      <c r="F13" s="20"/>
      <c r="G13" s="20"/>
      <c r="H13" s="22">
        <v>-125658</v>
      </c>
      <c r="I13" s="23"/>
      <c r="J13" s="24">
        <v>-119435</v>
      </c>
      <c r="K13" s="6"/>
      <c r="L13" s="27">
        <f>H13</f>
        <v>-125658</v>
      </c>
      <c r="M13" s="6"/>
      <c r="N13" s="27">
        <f>J13</f>
        <v>-119435</v>
      </c>
      <c r="O13" s="24"/>
      <c r="P13" s="24"/>
      <c r="Q13" s="24"/>
      <c r="R13" s="24"/>
      <c r="S13" s="5"/>
    </row>
    <row r="14" spans="1:19" s="185" customFormat="1" ht="15">
      <c r="A14" s="10"/>
      <c r="B14" s="20"/>
      <c r="C14" s="20"/>
      <c r="D14" s="20"/>
      <c r="E14" s="20"/>
      <c r="F14" s="20"/>
      <c r="G14" s="20"/>
      <c r="H14" s="137"/>
      <c r="I14" s="26"/>
      <c r="J14" s="134"/>
      <c r="K14" s="6"/>
      <c r="L14" s="205"/>
      <c r="M14" s="6"/>
      <c r="N14" s="205"/>
      <c r="O14" s="23"/>
      <c r="P14" s="24"/>
      <c r="Q14" s="23"/>
      <c r="R14" s="23"/>
      <c r="S14" s="5"/>
    </row>
    <row r="15" spans="1:19" s="185" customFormat="1" ht="15">
      <c r="A15" s="10"/>
      <c r="B15" s="48" t="s">
        <v>269</v>
      </c>
      <c r="C15" s="5"/>
      <c r="D15" s="5"/>
      <c r="E15" s="5"/>
      <c r="F15" s="5"/>
      <c r="G15" s="5"/>
      <c r="H15" s="25">
        <f>SUM(H12:H13)</f>
        <v>20925</v>
      </c>
      <c r="I15" s="23"/>
      <c r="J15" s="23">
        <f>SUM(J12:J13)</f>
        <v>25064</v>
      </c>
      <c r="K15" s="6"/>
      <c r="L15" s="27">
        <f>SUM(L12:L13)</f>
        <v>20925</v>
      </c>
      <c r="M15" s="6"/>
      <c r="N15" s="27">
        <f>SUM(N12:N13)</f>
        <v>25064</v>
      </c>
      <c r="O15" s="23"/>
      <c r="P15" s="24"/>
      <c r="Q15" s="23"/>
      <c r="R15" s="23"/>
      <c r="S15" s="5"/>
    </row>
    <row r="16" spans="1:19" s="185" customFormat="1" ht="15">
      <c r="A16" s="10"/>
      <c r="B16" s="20"/>
      <c r="C16" s="20"/>
      <c r="D16" s="20"/>
      <c r="E16" s="20"/>
      <c r="F16" s="20"/>
      <c r="G16" s="5"/>
      <c r="H16" s="22"/>
      <c r="I16" s="23"/>
      <c r="J16" s="24"/>
      <c r="K16" s="6"/>
      <c r="L16" s="6"/>
      <c r="M16" s="6"/>
      <c r="N16" s="6"/>
      <c r="O16" s="23"/>
      <c r="P16" s="24"/>
      <c r="Q16" s="24"/>
      <c r="R16" s="24"/>
      <c r="S16" s="5"/>
    </row>
    <row r="17" spans="1:19" s="185" customFormat="1" ht="15">
      <c r="A17" s="10"/>
      <c r="B17" s="20" t="s">
        <v>76</v>
      </c>
      <c r="C17" s="20"/>
      <c r="D17" s="20"/>
      <c r="E17" s="20"/>
      <c r="F17" s="20"/>
      <c r="G17" s="5"/>
      <c r="H17" s="25">
        <v>1879</v>
      </c>
      <c r="I17" s="23"/>
      <c r="J17" s="23">
        <v>1989</v>
      </c>
      <c r="K17" s="6"/>
      <c r="L17" s="27">
        <f aca="true" t="shared" si="0" ref="L17:L22">H17</f>
        <v>1879</v>
      </c>
      <c r="M17" s="6"/>
      <c r="N17" s="27">
        <f aca="true" t="shared" si="1" ref="N17:N22">J17</f>
        <v>1989</v>
      </c>
      <c r="O17" s="23"/>
      <c r="P17" s="24"/>
      <c r="Q17" s="23"/>
      <c r="R17" s="23"/>
      <c r="S17" s="5"/>
    </row>
    <row r="18" spans="1:19" s="185" customFormat="1" ht="15">
      <c r="A18" s="10"/>
      <c r="B18" s="20" t="s">
        <v>80</v>
      </c>
      <c r="C18" s="20"/>
      <c r="D18" s="20"/>
      <c r="E18" s="20"/>
      <c r="F18" s="20"/>
      <c r="G18" s="5"/>
      <c r="H18" s="25">
        <v>-8149</v>
      </c>
      <c r="I18" s="23"/>
      <c r="J18" s="23">
        <v>-8481</v>
      </c>
      <c r="K18" s="6"/>
      <c r="L18" s="27">
        <f t="shared" si="0"/>
        <v>-8149</v>
      </c>
      <c r="M18" s="6"/>
      <c r="N18" s="27">
        <f t="shared" si="1"/>
        <v>-8481</v>
      </c>
      <c r="O18" s="23"/>
      <c r="P18" s="24"/>
      <c r="Q18" s="23"/>
      <c r="R18" s="23"/>
      <c r="S18" s="5"/>
    </row>
    <row r="19" spans="1:19" s="185" customFormat="1" ht="15">
      <c r="A19" s="10"/>
      <c r="B19" s="20" t="s">
        <v>81</v>
      </c>
      <c r="C19" s="5"/>
      <c r="D19" s="20"/>
      <c r="E19" s="20"/>
      <c r="F19" s="20"/>
      <c r="G19" s="5"/>
      <c r="H19" s="22">
        <v>-9040</v>
      </c>
      <c r="I19" s="26"/>
      <c r="J19" s="26">
        <v>-10096</v>
      </c>
      <c r="K19" s="6"/>
      <c r="L19" s="22">
        <f t="shared" si="0"/>
        <v>-9040</v>
      </c>
      <c r="M19" s="6"/>
      <c r="N19" s="27">
        <f t="shared" si="1"/>
        <v>-10096</v>
      </c>
      <c r="O19" s="26"/>
      <c r="P19" s="24"/>
      <c r="Q19" s="26"/>
      <c r="R19" s="26"/>
      <c r="S19" s="5"/>
    </row>
    <row r="20" spans="1:19" s="185" customFormat="1" ht="15">
      <c r="A20" s="10"/>
      <c r="B20" s="20" t="s">
        <v>87</v>
      </c>
      <c r="C20" s="20"/>
      <c r="D20" s="20"/>
      <c r="E20" s="20"/>
      <c r="F20" s="5"/>
      <c r="G20" s="5"/>
      <c r="H20" s="25">
        <v>-862</v>
      </c>
      <c r="I20" s="26"/>
      <c r="J20" s="26">
        <v>-592</v>
      </c>
      <c r="K20" s="6"/>
      <c r="L20" s="27">
        <f t="shared" si="0"/>
        <v>-862</v>
      </c>
      <c r="M20" s="6"/>
      <c r="N20" s="27">
        <f t="shared" si="1"/>
        <v>-592</v>
      </c>
      <c r="O20" s="26"/>
      <c r="P20" s="24"/>
      <c r="Q20" s="26"/>
      <c r="R20" s="26"/>
      <c r="S20" s="5"/>
    </row>
    <row r="21" spans="1:19" s="185" customFormat="1" ht="15">
      <c r="A21" s="10"/>
      <c r="B21" s="20" t="s">
        <v>75</v>
      </c>
      <c r="C21" s="20"/>
      <c r="D21" s="20"/>
      <c r="E21" s="20"/>
      <c r="F21" s="20"/>
      <c r="G21" s="5"/>
      <c r="H21" s="27">
        <v>-3992</v>
      </c>
      <c r="I21" s="5"/>
      <c r="J21" s="136">
        <v>-3635</v>
      </c>
      <c r="K21" s="6"/>
      <c r="L21" s="27">
        <f t="shared" si="0"/>
        <v>-3992</v>
      </c>
      <c r="M21" s="6"/>
      <c r="N21" s="204">
        <f t="shared" si="1"/>
        <v>-3635</v>
      </c>
      <c r="O21" s="5"/>
      <c r="P21" s="24"/>
      <c r="Q21" s="5"/>
      <c r="R21" s="5"/>
      <c r="S21" s="5"/>
    </row>
    <row r="22" spans="1:19" s="185" customFormat="1" ht="15">
      <c r="A22" s="10"/>
      <c r="B22" s="5" t="s">
        <v>82</v>
      </c>
      <c r="C22" s="5"/>
      <c r="D22" s="5"/>
      <c r="E22" s="5"/>
      <c r="F22" s="5"/>
      <c r="G22" s="5"/>
      <c r="H22" s="25">
        <v>-2</v>
      </c>
      <c r="I22" s="23"/>
      <c r="J22" s="23">
        <v>-2</v>
      </c>
      <c r="K22" s="6"/>
      <c r="L22" s="27">
        <f t="shared" si="0"/>
        <v>-2</v>
      </c>
      <c r="M22" s="6"/>
      <c r="N22" s="27">
        <f t="shared" si="1"/>
        <v>-2</v>
      </c>
      <c r="O22" s="23"/>
      <c r="P22" s="24"/>
      <c r="Q22" s="23"/>
      <c r="R22" s="23"/>
      <c r="S22" s="5"/>
    </row>
    <row r="23" spans="1:19" s="185" customFormat="1" ht="15">
      <c r="A23" s="10"/>
      <c r="B23" s="20"/>
      <c r="C23" s="20"/>
      <c r="D23" s="20"/>
      <c r="E23" s="20"/>
      <c r="F23" s="20"/>
      <c r="G23" s="5"/>
      <c r="H23" s="133"/>
      <c r="I23" s="26"/>
      <c r="J23" s="135"/>
      <c r="K23" s="6"/>
      <c r="L23" s="205"/>
      <c r="M23" s="6"/>
      <c r="N23" s="205"/>
      <c r="O23" s="23"/>
      <c r="P23" s="24"/>
      <c r="Q23" s="24"/>
      <c r="R23" s="24"/>
      <c r="S23" s="5"/>
    </row>
    <row r="24" spans="1:19" s="185" customFormat="1" ht="15">
      <c r="A24" s="10"/>
      <c r="B24" s="143" t="s">
        <v>270</v>
      </c>
      <c r="C24" s="20"/>
      <c r="D24" s="20"/>
      <c r="E24" s="20"/>
      <c r="F24" s="20"/>
      <c r="G24" s="5"/>
      <c r="H24" s="25">
        <f>SUM(H15:H23)</f>
        <v>759</v>
      </c>
      <c r="I24" s="23"/>
      <c r="J24" s="25">
        <f>SUM(J15:J22)</f>
        <v>4247</v>
      </c>
      <c r="K24" s="6"/>
      <c r="L24" s="27">
        <f>SUM(L15:L22)</f>
        <v>759</v>
      </c>
      <c r="M24" s="6"/>
      <c r="N24" s="27">
        <f>SUM(N15:N22)</f>
        <v>4247</v>
      </c>
      <c r="O24" s="23"/>
      <c r="P24" s="24"/>
      <c r="Q24" s="23"/>
      <c r="R24" s="23"/>
      <c r="S24" s="5"/>
    </row>
    <row r="25" spans="1:19" s="185" customFormat="1" ht="15">
      <c r="A25" s="10"/>
      <c r="B25" s="20"/>
      <c r="C25" s="20"/>
      <c r="D25" s="20"/>
      <c r="E25" s="20"/>
      <c r="F25" s="20"/>
      <c r="G25" s="5"/>
      <c r="H25" s="22"/>
      <c r="I25" s="23"/>
      <c r="J25" s="24"/>
      <c r="K25" s="6"/>
      <c r="L25" s="6"/>
      <c r="M25" s="6"/>
      <c r="N25" s="6"/>
      <c r="O25" s="23"/>
      <c r="P25" s="24"/>
      <c r="Q25" s="24"/>
      <c r="R25" s="24"/>
      <c r="S25" s="5"/>
    </row>
    <row r="26" spans="1:19" s="185" customFormat="1" ht="15">
      <c r="A26" s="10"/>
      <c r="B26" s="20" t="s">
        <v>79</v>
      </c>
      <c r="C26" s="20"/>
      <c r="D26" s="20"/>
      <c r="E26" s="20"/>
      <c r="F26" s="202"/>
      <c r="G26" s="5"/>
      <c r="H26" s="25">
        <v>-564</v>
      </c>
      <c r="I26" s="23"/>
      <c r="J26" s="23">
        <v>-1579</v>
      </c>
      <c r="K26" s="6"/>
      <c r="L26" s="27">
        <f>H26</f>
        <v>-564</v>
      </c>
      <c r="M26" s="6"/>
      <c r="N26" s="27">
        <f>J26</f>
        <v>-1579</v>
      </c>
      <c r="O26" s="23"/>
      <c r="P26" s="24"/>
      <c r="Q26" s="23"/>
      <c r="R26" s="23"/>
      <c r="S26" s="5"/>
    </row>
    <row r="27" spans="1:19" s="185" customFormat="1" ht="15">
      <c r="A27" s="10"/>
      <c r="B27" s="20"/>
      <c r="C27" s="20"/>
      <c r="D27" s="20"/>
      <c r="E27" s="20"/>
      <c r="F27" s="20"/>
      <c r="G27" s="5"/>
      <c r="H27" s="133"/>
      <c r="I27" s="26"/>
      <c r="J27" s="135"/>
      <c r="K27" s="6"/>
      <c r="L27" s="205"/>
      <c r="M27" s="6"/>
      <c r="N27" s="205"/>
      <c r="O27" s="23"/>
      <c r="P27" s="24"/>
      <c r="Q27" s="24"/>
      <c r="R27" s="24"/>
      <c r="S27" s="5"/>
    </row>
    <row r="28" spans="1:19" s="185" customFormat="1" ht="15.75" thickBot="1">
      <c r="A28" s="10"/>
      <c r="B28" s="143" t="s">
        <v>301</v>
      </c>
      <c r="C28" s="20"/>
      <c r="D28" s="20"/>
      <c r="E28" s="20"/>
      <c r="F28" s="20"/>
      <c r="G28" s="5"/>
      <c r="H28" s="132">
        <f>SUM(H24:H26)</f>
        <v>195</v>
      </c>
      <c r="I28" s="26"/>
      <c r="J28" s="132">
        <f>SUM(J24:J26)</f>
        <v>2668</v>
      </c>
      <c r="K28" s="6"/>
      <c r="L28" s="132">
        <f>SUM(L24:L27)</f>
        <v>195</v>
      </c>
      <c r="M28" s="6"/>
      <c r="N28" s="132">
        <f>SUM(N24:N27)</f>
        <v>2668</v>
      </c>
      <c r="O28" s="23"/>
      <c r="P28" s="24"/>
      <c r="Q28" s="24"/>
      <c r="R28" s="24"/>
      <c r="S28" s="5"/>
    </row>
    <row r="29" spans="1:19" s="185" customFormat="1" ht="15.75" thickTop="1">
      <c r="A29" s="10"/>
      <c r="B29" s="21"/>
      <c r="C29" s="21"/>
      <c r="D29" s="21"/>
      <c r="E29" s="20"/>
      <c r="F29" s="20"/>
      <c r="G29" s="20"/>
      <c r="H29" s="6"/>
      <c r="I29" s="5"/>
      <c r="J29" s="5"/>
      <c r="K29" s="6"/>
      <c r="L29" s="6"/>
      <c r="M29" s="6"/>
      <c r="N29" s="6"/>
      <c r="O29" s="23"/>
      <c r="P29" s="24"/>
      <c r="Q29" s="24"/>
      <c r="R29" s="24"/>
      <c r="S29" s="5"/>
    </row>
    <row r="30" spans="1:19" s="185" customFormat="1" ht="15">
      <c r="A30" s="10"/>
      <c r="B30" s="20" t="s">
        <v>73</v>
      </c>
      <c r="C30" s="20"/>
      <c r="D30" s="20"/>
      <c r="E30" s="20"/>
      <c r="F30" s="20"/>
      <c r="G30" s="20"/>
      <c r="H30" s="22"/>
      <c r="I30" s="23"/>
      <c r="J30" s="24"/>
      <c r="K30" s="6"/>
      <c r="L30" s="6"/>
      <c r="M30" s="6"/>
      <c r="N30" s="6"/>
      <c r="O30" s="23"/>
      <c r="P30" s="24"/>
      <c r="Q30" s="24"/>
      <c r="R30" s="24"/>
      <c r="S30" s="5"/>
    </row>
    <row r="31" spans="1:19" s="185" customFormat="1" ht="15">
      <c r="A31" s="10"/>
      <c r="B31" s="20" t="s">
        <v>83</v>
      </c>
      <c r="C31" s="20"/>
      <c r="D31" s="20"/>
      <c r="E31" s="20"/>
      <c r="F31" s="20"/>
      <c r="G31" s="20"/>
      <c r="H31" s="25">
        <v>-134</v>
      </c>
      <c r="I31" s="23"/>
      <c r="J31" s="23">
        <v>2529</v>
      </c>
      <c r="K31" s="6"/>
      <c r="L31" s="27">
        <f>H31</f>
        <v>-134</v>
      </c>
      <c r="M31" s="6"/>
      <c r="N31" s="27">
        <f>J31</f>
        <v>2529</v>
      </c>
      <c r="O31" s="23"/>
      <c r="P31" s="24"/>
      <c r="Q31" s="23"/>
      <c r="R31" s="23"/>
      <c r="S31" s="5"/>
    </row>
    <row r="32" spans="1:19" s="185" customFormat="1" ht="15">
      <c r="A32" s="10"/>
      <c r="B32" s="5" t="s">
        <v>77</v>
      </c>
      <c r="C32" s="5"/>
      <c r="D32" s="5"/>
      <c r="E32" s="5"/>
      <c r="F32" s="5"/>
      <c r="G32" s="5"/>
      <c r="H32" s="25">
        <v>329</v>
      </c>
      <c r="I32" s="26"/>
      <c r="J32" s="23">
        <v>139</v>
      </c>
      <c r="K32" s="6"/>
      <c r="L32" s="27">
        <f>H32</f>
        <v>329</v>
      </c>
      <c r="M32" s="6"/>
      <c r="N32" s="27">
        <f>J32</f>
        <v>139</v>
      </c>
      <c r="O32" s="23"/>
      <c r="P32" s="24"/>
      <c r="Q32" s="23"/>
      <c r="R32" s="23"/>
      <c r="S32" s="5"/>
    </row>
    <row r="33" spans="1:19" s="185" customFormat="1" ht="15.75" thickBot="1">
      <c r="A33" s="10"/>
      <c r="B33" s="20"/>
      <c r="C33" s="20"/>
      <c r="D33" s="20"/>
      <c r="E33" s="20"/>
      <c r="F33" s="20"/>
      <c r="G33" s="5"/>
      <c r="H33" s="131">
        <f>SUM(H31:H32)</f>
        <v>195</v>
      </c>
      <c r="I33" s="26"/>
      <c r="J33" s="132">
        <f>SUM(J31:J32)</f>
        <v>2668</v>
      </c>
      <c r="K33" s="6"/>
      <c r="L33" s="206">
        <f>SUM(L31:L32)</f>
        <v>195</v>
      </c>
      <c r="M33" s="6"/>
      <c r="N33" s="206">
        <f>SUM(N31:N32)</f>
        <v>2668</v>
      </c>
      <c r="O33" s="23"/>
      <c r="P33" s="24"/>
      <c r="Q33" s="24"/>
      <c r="R33" s="24"/>
      <c r="S33" s="5"/>
    </row>
    <row r="34" spans="1:19" s="185" customFormat="1" ht="15.75" thickTop="1">
      <c r="A34" s="10"/>
      <c r="B34" s="20"/>
      <c r="C34" s="20"/>
      <c r="D34" s="20"/>
      <c r="E34" s="20"/>
      <c r="F34" s="20"/>
      <c r="G34" s="5"/>
      <c r="H34" s="25"/>
      <c r="I34" s="26"/>
      <c r="J34" s="26"/>
      <c r="K34" s="6"/>
      <c r="L34" s="6"/>
      <c r="M34" s="6"/>
      <c r="N34" s="6"/>
      <c r="O34" s="26"/>
      <c r="P34" s="24"/>
      <c r="Q34" s="26"/>
      <c r="R34" s="26"/>
      <c r="S34" s="5"/>
    </row>
    <row r="35" spans="1:19" s="185" customFormat="1" ht="15">
      <c r="A35" s="10"/>
      <c r="B35" s="20"/>
      <c r="C35" s="20"/>
      <c r="D35" s="20"/>
      <c r="E35" s="20"/>
      <c r="F35" s="20"/>
      <c r="G35" s="5"/>
      <c r="H35" s="25"/>
      <c r="I35" s="23"/>
      <c r="J35" s="23"/>
      <c r="K35" s="6"/>
      <c r="L35" s="6"/>
      <c r="M35" s="6"/>
      <c r="N35" s="6"/>
      <c r="O35" s="23"/>
      <c r="P35" s="24"/>
      <c r="Q35" s="23"/>
      <c r="R35" s="23"/>
      <c r="S35" s="5"/>
    </row>
    <row r="36" spans="1:19" s="185" customFormat="1" ht="15">
      <c r="A36" s="10"/>
      <c r="B36" s="5"/>
      <c r="C36" s="5"/>
      <c r="D36" s="5"/>
      <c r="E36" s="5"/>
      <c r="F36" s="5"/>
      <c r="G36" s="5"/>
      <c r="H36" s="25"/>
      <c r="I36" s="23"/>
      <c r="J36" s="23"/>
      <c r="K36" s="6"/>
      <c r="L36" s="6"/>
      <c r="M36" s="6"/>
      <c r="N36" s="6"/>
      <c r="O36" s="23"/>
      <c r="P36" s="24"/>
      <c r="Q36" s="23"/>
      <c r="R36" s="23"/>
      <c r="S36" s="5"/>
    </row>
    <row r="37" spans="1:19" s="185" customFormat="1" ht="15">
      <c r="A37" s="10"/>
      <c r="B37" s="143" t="s">
        <v>331</v>
      </c>
      <c r="C37" s="20"/>
      <c r="D37" s="20"/>
      <c r="E37" s="20"/>
      <c r="F37" s="20"/>
      <c r="G37" s="5"/>
      <c r="H37" s="25"/>
      <c r="I37" s="23"/>
      <c r="J37" s="23"/>
      <c r="K37" s="6"/>
      <c r="L37" s="6"/>
      <c r="M37" s="6"/>
      <c r="N37" s="6"/>
      <c r="O37" s="23"/>
      <c r="P37" s="24"/>
      <c r="Q37" s="23"/>
      <c r="R37" s="23"/>
      <c r="S37" s="5"/>
    </row>
    <row r="38" spans="1:19" s="185" customFormat="1" ht="15">
      <c r="A38" s="10"/>
      <c r="B38" s="143" t="s">
        <v>302</v>
      </c>
      <c r="C38" s="20"/>
      <c r="D38" s="20"/>
      <c r="E38" s="20"/>
      <c r="F38" s="20"/>
      <c r="G38" s="5"/>
      <c r="H38" s="25"/>
      <c r="I38" s="23"/>
      <c r="J38" s="23"/>
      <c r="K38" s="6"/>
      <c r="L38" s="6"/>
      <c r="M38" s="6"/>
      <c r="N38" s="6"/>
      <c r="O38" s="23"/>
      <c r="P38" s="24"/>
      <c r="Q38" s="23"/>
      <c r="R38" s="23"/>
      <c r="S38" s="5"/>
    </row>
    <row r="39" spans="1:19" s="185" customFormat="1" ht="15.75" thickBot="1">
      <c r="A39" s="10"/>
      <c r="B39" s="23" t="s">
        <v>358</v>
      </c>
      <c r="C39" s="23"/>
      <c r="D39" s="23"/>
      <c r="E39" s="23"/>
      <c r="F39" s="24"/>
      <c r="G39" s="23"/>
      <c r="H39" s="157">
        <v>-0.05</v>
      </c>
      <c r="I39" s="29"/>
      <c r="J39" s="158">
        <v>0.89</v>
      </c>
      <c r="K39" s="6"/>
      <c r="L39" s="207">
        <f>H39</f>
        <v>-0.05</v>
      </c>
      <c r="M39" s="6"/>
      <c r="N39" s="207">
        <f>J39</f>
        <v>0.89</v>
      </c>
      <c r="O39" s="29"/>
      <c r="P39" s="30"/>
      <c r="Q39" s="14"/>
      <c r="R39" s="14"/>
      <c r="S39" s="5"/>
    </row>
    <row r="40" spans="1:19" s="185" customFormat="1" ht="15.75" thickTop="1">
      <c r="A40" s="10"/>
      <c r="B40" s="23"/>
      <c r="C40" s="23"/>
      <c r="D40" s="23"/>
      <c r="E40" s="23"/>
      <c r="F40" s="28"/>
      <c r="G40" s="23"/>
      <c r="H40" s="155"/>
      <c r="I40" s="29"/>
      <c r="J40" s="156"/>
      <c r="K40" s="6"/>
      <c r="L40" s="208"/>
      <c r="M40" s="6"/>
      <c r="N40" s="208"/>
      <c r="O40" s="29"/>
      <c r="P40" s="30"/>
      <c r="Q40" s="14"/>
      <c r="R40" s="14"/>
      <c r="S40" s="5"/>
    </row>
    <row r="41" spans="1:19" s="185" customFormat="1" ht="15.75" thickBot="1">
      <c r="A41" s="10"/>
      <c r="B41" s="23" t="s">
        <v>359</v>
      </c>
      <c r="C41" s="23"/>
      <c r="D41" s="23"/>
      <c r="E41" s="23"/>
      <c r="F41" s="24"/>
      <c r="G41" s="23"/>
      <c r="H41" s="209" t="s">
        <v>24</v>
      </c>
      <c r="I41" s="29"/>
      <c r="J41" s="209" t="s">
        <v>24</v>
      </c>
      <c r="K41" s="6"/>
      <c r="L41" s="209" t="s">
        <v>24</v>
      </c>
      <c r="M41" s="6"/>
      <c r="N41" s="209" t="s">
        <v>24</v>
      </c>
      <c r="O41" s="29"/>
      <c r="P41" s="30"/>
      <c r="Q41" s="14"/>
      <c r="R41" s="14"/>
      <c r="S41" s="5"/>
    </row>
    <row r="42" spans="1:19" s="185" customFormat="1" ht="15.75" thickTop="1">
      <c r="A42" s="10"/>
      <c r="B42" s="23"/>
      <c r="C42" s="23"/>
      <c r="D42" s="23"/>
      <c r="E42" s="23"/>
      <c r="F42" s="23"/>
      <c r="G42" s="23"/>
      <c r="H42" s="31"/>
      <c r="I42" s="32"/>
      <c r="J42" s="23"/>
      <c r="K42" s="6"/>
      <c r="L42" s="6"/>
      <c r="M42" s="6"/>
      <c r="N42" s="6"/>
      <c r="O42" s="29"/>
      <c r="P42" s="29"/>
      <c r="Q42" s="29"/>
      <c r="R42" s="29"/>
      <c r="S42" s="5"/>
    </row>
    <row r="43" spans="1:19" s="185" customFormat="1" ht="15">
      <c r="A43" s="10"/>
      <c r="B43" s="23"/>
      <c r="C43" s="23"/>
      <c r="D43" s="23"/>
      <c r="E43" s="23"/>
      <c r="F43" s="23"/>
      <c r="G43" s="23"/>
      <c r="H43" s="6"/>
      <c r="I43" s="5"/>
      <c r="J43" s="22"/>
      <c r="K43" s="23"/>
      <c r="L43" s="23"/>
      <c r="M43" s="23"/>
      <c r="N43" s="23"/>
      <c r="O43" s="29"/>
      <c r="P43" s="29"/>
      <c r="Q43" s="29"/>
      <c r="R43" s="29"/>
      <c r="S43" s="5"/>
    </row>
    <row r="44" spans="1:19" s="185" customFormat="1" ht="15">
      <c r="A44" s="10"/>
      <c r="B44" s="33" t="s">
        <v>323</v>
      </c>
      <c r="C44" s="33"/>
      <c r="D44" s="33"/>
      <c r="E44" s="23"/>
      <c r="F44" s="23"/>
      <c r="G44" s="23"/>
      <c r="H44" s="6"/>
      <c r="I44" s="5"/>
      <c r="J44" s="22"/>
      <c r="K44" s="23"/>
      <c r="L44" s="23"/>
      <c r="M44" s="23"/>
      <c r="N44" s="23"/>
      <c r="O44" s="29"/>
      <c r="P44" s="29"/>
      <c r="Q44" s="29"/>
      <c r="R44" s="29"/>
      <c r="S44" s="5"/>
    </row>
    <row r="45" spans="1:19" s="185" customFormat="1" ht="15">
      <c r="A45" s="10"/>
      <c r="B45" s="33" t="s">
        <v>245</v>
      </c>
      <c r="C45" s="33"/>
      <c r="D45" s="33"/>
      <c r="E45" s="23"/>
      <c r="F45" s="23"/>
      <c r="G45" s="23"/>
      <c r="H45" s="6"/>
      <c r="I45" s="5"/>
      <c r="J45" s="22"/>
      <c r="K45" s="23"/>
      <c r="L45" s="23"/>
      <c r="M45" s="23"/>
      <c r="N45" s="23"/>
      <c r="O45" s="29"/>
      <c r="P45" s="29"/>
      <c r="Q45" s="29"/>
      <c r="R45" s="29"/>
      <c r="S45" s="5"/>
    </row>
    <row r="46" spans="1:19" s="185" customFormat="1" ht="15">
      <c r="A46" s="10"/>
      <c r="B46" s="33" t="s">
        <v>90</v>
      </c>
      <c r="C46" s="33"/>
      <c r="D46" s="33"/>
      <c r="E46" s="23"/>
      <c r="F46" s="23"/>
      <c r="G46" s="23"/>
      <c r="H46" s="6"/>
      <c r="I46" s="5"/>
      <c r="J46" s="22"/>
      <c r="K46" s="23"/>
      <c r="L46" s="23"/>
      <c r="M46" s="23"/>
      <c r="N46" s="23"/>
      <c r="O46" s="29"/>
      <c r="P46" s="29"/>
      <c r="Q46" s="29"/>
      <c r="R46" s="29"/>
      <c r="S46" s="5"/>
    </row>
    <row r="47" spans="1:19" ht="15">
      <c r="A47" s="10"/>
      <c r="B47" s="23"/>
      <c r="C47" s="23"/>
      <c r="D47" s="23"/>
      <c r="E47" s="23"/>
      <c r="F47" s="23"/>
      <c r="G47" s="23"/>
      <c r="H47" s="6"/>
      <c r="I47" s="5"/>
      <c r="J47" s="22"/>
      <c r="K47" s="23"/>
      <c r="L47" s="23"/>
      <c r="M47" s="23"/>
      <c r="N47" s="23"/>
      <c r="O47" s="23"/>
      <c r="P47" s="23"/>
      <c r="Q47" s="23"/>
      <c r="R47" s="23"/>
      <c r="S47" s="5"/>
    </row>
    <row r="48" spans="1:19" ht="16.5">
      <c r="A48" s="10"/>
      <c r="B48" s="2"/>
      <c r="C48" s="2"/>
      <c r="D48" s="2"/>
      <c r="E48" s="5"/>
      <c r="F48" s="5"/>
      <c r="G48" s="5"/>
      <c r="H48" s="6"/>
      <c r="I48" s="5"/>
      <c r="J48" s="5"/>
      <c r="K48" s="6"/>
      <c r="L48" s="6"/>
      <c r="M48" s="6"/>
      <c r="N48" s="6"/>
      <c r="O48" s="5"/>
      <c r="P48" s="5"/>
      <c r="Q48" s="5"/>
      <c r="R48" s="5"/>
      <c r="S48" s="5"/>
    </row>
    <row r="49" spans="1:19" ht="15">
      <c r="A49" s="41"/>
      <c r="B49" s="42"/>
      <c r="C49" s="42"/>
      <c r="D49" s="42"/>
      <c r="E49" s="43"/>
      <c r="F49" s="40"/>
      <c r="G49" s="40"/>
      <c r="H49" s="44"/>
      <c r="I49" s="40"/>
      <c r="J49" s="5"/>
      <c r="K49" s="6"/>
      <c r="L49" s="6"/>
      <c r="M49" s="6"/>
      <c r="N49" s="6"/>
      <c r="O49" s="45"/>
      <c r="P49" s="39"/>
      <c r="Q49" s="39"/>
      <c r="R49" s="39"/>
      <c r="S49" s="5"/>
    </row>
    <row r="50" spans="1:19" ht="15">
      <c r="A50" s="10"/>
      <c r="B50" s="5"/>
      <c r="C50" s="5"/>
      <c r="D50" s="5"/>
      <c r="E50" s="5"/>
      <c r="F50" s="5"/>
      <c r="G50" s="5"/>
      <c r="H50" s="6"/>
      <c r="I50" s="5"/>
      <c r="J50" s="5"/>
      <c r="K50" s="6"/>
      <c r="L50" s="6"/>
      <c r="M50" s="6"/>
      <c r="N50" s="6"/>
      <c r="O50" s="5"/>
      <c r="P50" s="5"/>
      <c r="Q50" s="5"/>
      <c r="R50" s="5"/>
      <c r="S50" s="5"/>
    </row>
    <row r="139" spans="1:3" ht="15.75">
      <c r="A139" s="64" t="s">
        <v>252</v>
      </c>
      <c r="B139" s="106" t="s">
        <v>178</v>
      </c>
      <c r="C139" s="84"/>
    </row>
    <row r="140" spans="1:3" ht="15.75">
      <c r="A140" s="64"/>
      <c r="B140" s="61" t="s">
        <v>339</v>
      </c>
      <c r="C140" s="84"/>
    </row>
    <row r="141" spans="1:3" ht="15.75">
      <c r="A141" s="64"/>
      <c r="B141" s="61" t="s">
        <v>340</v>
      </c>
      <c r="C141" s="84"/>
    </row>
    <row r="142" spans="1:3" ht="15.75">
      <c r="A142" s="64"/>
      <c r="B142" s="61" t="s">
        <v>341</v>
      </c>
      <c r="C142" s="84"/>
    </row>
    <row r="143" spans="1:3" ht="15.75">
      <c r="A143" s="64"/>
      <c r="B143" s="61"/>
      <c r="C143" s="84"/>
    </row>
    <row r="144" spans="1:3" ht="15.75">
      <c r="A144" s="84"/>
      <c r="B144" s="61"/>
      <c r="C144" s="61"/>
    </row>
    <row r="145" spans="1:3" ht="15.75">
      <c r="A145" s="84"/>
      <c r="B145" s="61"/>
      <c r="C145" s="61"/>
    </row>
    <row r="146" spans="1:3" ht="15.75">
      <c r="A146" s="84"/>
      <c r="B146" s="61" t="s">
        <v>356</v>
      </c>
      <c r="C146" s="61"/>
    </row>
    <row r="147" spans="1:3" ht="15.75">
      <c r="A147" s="64" t="s">
        <v>253</v>
      </c>
      <c r="B147" s="106" t="s">
        <v>357</v>
      </c>
      <c r="C147" s="84"/>
    </row>
    <row r="148" spans="1:3" ht="15.75">
      <c r="A148" s="64"/>
      <c r="B148" s="61" t="s">
        <v>346</v>
      </c>
      <c r="C148" s="84"/>
    </row>
    <row r="149" spans="1:3" ht="14.25">
      <c r="A149" s="61"/>
      <c r="B149" s="61" t="s">
        <v>347</v>
      </c>
      <c r="C149" s="61"/>
    </row>
    <row r="150" spans="1:3" ht="15">
      <c r="A150" s="61"/>
      <c r="B150" s="60"/>
      <c r="C150" s="61"/>
    </row>
    <row r="151" spans="1:3" ht="14.25">
      <c r="A151" s="61"/>
      <c r="B151" s="61"/>
      <c r="C151" s="61"/>
    </row>
    <row r="152" spans="1:3" ht="14.25">
      <c r="A152" s="61"/>
      <c r="B152" s="61"/>
      <c r="C152" s="61"/>
    </row>
    <row r="153" spans="1:3" ht="15">
      <c r="A153" s="61"/>
      <c r="B153"/>
      <c r="C153" s="61"/>
    </row>
    <row r="154" spans="1:3" ht="15.75">
      <c r="A154" s="64" t="s">
        <v>254</v>
      </c>
      <c r="B154" s="106" t="s">
        <v>179</v>
      </c>
      <c r="C154" s="84"/>
    </row>
    <row r="155" spans="1:3" ht="15.75">
      <c r="A155" s="64"/>
      <c r="B155" s="61" t="s">
        <v>348</v>
      </c>
      <c r="C155" s="84"/>
    </row>
    <row r="156" spans="1:3" ht="15.75">
      <c r="A156" s="64"/>
      <c r="B156" s="61" t="s">
        <v>349</v>
      </c>
      <c r="C156" s="84"/>
    </row>
    <row r="207" ht="12.75">
      <c r="M207" s="3">
        <f>2522+1025-3547+3611</f>
        <v>3611</v>
      </c>
    </row>
    <row r="209" ht="12.75">
      <c r="M209" s="3">
        <f>5437-5437+7765</f>
        <v>7765</v>
      </c>
    </row>
    <row r="243" spans="1:19" ht="15.75">
      <c r="A243" s="10"/>
      <c r="B243" s="8"/>
      <c r="C243" s="8"/>
      <c r="D243" s="8"/>
      <c r="E243" s="8"/>
      <c r="F243" s="8"/>
      <c r="G243" s="8"/>
      <c r="H243" s="9"/>
      <c r="I243" s="8"/>
      <c r="J243" s="8"/>
      <c r="K243" s="9"/>
      <c r="L243" s="9"/>
      <c r="M243" s="9"/>
      <c r="N243" s="9"/>
      <c r="O243" s="8"/>
      <c r="P243" s="8"/>
      <c r="Q243" s="8"/>
      <c r="R243" s="8"/>
      <c r="S243" s="8"/>
    </row>
    <row r="244" spans="1:19" ht="15.75">
      <c r="A244" s="10"/>
      <c r="B244" s="8"/>
      <c r="C244" s="8"/>
      <c r="D244" s="8"/>
      <c r="E244" s="8"/>
      <c r="F244" s="8"/>
      <c r="G244" s="8"/>
      <c r="H244" s="9"/>
      <c r="I244" s="8"/>
      <c r="J244" s="8"/>
      <c r="K244" s="9"/>
      <c r="L244" s="9"/>
      <c r="M244" s="9"/>
      <c r="N244" s="9"/>
      <c r="O244" s="8"/>
      <c r="P244" s="8"/>
      <c r="Q244" s="8"/>
      <c r="R244" s="8"/>
      <c r="S244" s="8"/>
    </row>
    <row r="245" spans="2:19" ht="15">
      <c r="B245" s="8"/>
      <c r="C245" s="8"/>
      <c r="D245" s="8"/>
      <c r="E245" s="8"/>
      <c r="F245" s="8"/>
      <c r="G245" s="8"/>
      <c r="H245" s="9"/>
      <c r="I245" s="8"/>
      <c r="J245" s="8"/>
      <c r="K245" s="9"/>
      <c r="L245" s="9"/>
      <c r="M245" s="9"/>
      <c r="N245" s="9"/>
      <c r="O245" s="8"/>
      <c r="P245" s="8"/>
      <c r="Q245" s="8"/>
      <c r="R245" s="8"/>
      <c r="S245" s="8"/>
    </row>
    <row r="246" spans="2:19" ht="15">
      <c r="B246" s="8"/>
      <c r="C246" s="8"/>
      <c r="D246" s="8"/>
      <c r="E246" s="8"/>
      <c r="F246" s="8"/>
      <c r="G246" s="8"/>
      <c r="H246" s="9"/>
      <c r="I246" s="8"/>
      <c r="J246" s="8"/>
      <c r="K246" s="9"/>
      <c r="L246" s="9"/>
      <c r="M246" s="9"/>
      <c r="N246" s="9"/>
      <c r="O246" s="8"/>
      <c r="P246" s="8"/>
      <c r="Q246" s="8"/>
      <c r="R246" s="8"/>
      <c r="S246" s="8"/>
    </row>
    <row r="247" spans="2:19" ht="15">
      <c r="B247" s="8"/>
      <c r="C247" s="8"/>
      <c r="D247" s="8"/>
      <c r="E247" s="8"/>
      <c r="F247" s="8"/>
      <c r="G247" s="8"/>
      <c r="H247" s="9"/>
      <c r="I247" s="8"/>
      <c r="J247" s="8"/>
      <c r="K247" s="9"/>
      <c r="L247" s="9"/>
      <c r="M247" s="9"/>
      <c r="N247" s="9"/>
      <c r="O247" s="8"/>
      <c r="P247" s="8"/>
      <c r="Q247" s="8"/>
      <c r="R247" s="8"/>
      <c r="S247" s="8"/>
    </row>
    <row r="248" spans="2:19" ht="15">
      <c r="B248" s="8"/>
      <c r="D248" s="8"/>
      <c r="E248" s="8"/>
      <c r="F248" s="8"/>
      <c r="G248" s="8"/>
      <c r="H248" s="9"/>
      <c r="I248" s="8"/>
      <c r="J248" s="8"/>
      <c r="K248" s="9"/>
      <c r="L248" s="9"/>
      <c r="M248" s="9"/>
      <c r="N248" s="9"/>
      <c r="O248" s="8"/>
      <c r="P248" s="8"/>
      <c r="Q248" s="8"/>
      <c r="R248" s="8"/>
      <c r="S248" s="8"/>
    </row>
    <row r="249" spans="2:19" ht="15">
      <c r="B249" s="8"/>
      <c r="C249" s="8"/>
      <c r="D249" s="8"/>
      <c r="E249" s="8"/>
      <c r="F249" s="8"/>
      <c r="G249" s="8"/>
      <c r="H249" s="9"/>
      <c r="I249" s="8"/>
      <c r="J249" s="8"/>
      <c r="K249" s="9"/>
      <c r="L249" s="9"/>
      <c r="M249" s="9"/>
      <c r="N249" s="9"/>
      <c r="O249" s="8"/>
      <c r="P249" s="8"/>
      <c r="Q249" s="8"/>
      <c r="R249" s="8"/>
      <c r="S249" s="8"/>
    </row>
    <row r="250" spans="2:19" ht="15">
      <c r="B250" s="8"/>
      <c r="C250" s="8"/>
      <c r="D250" s="8"/>
      <c r="E250" s="8"/>
      <c r="F250" s="8"/>
      <c r="G250" s="8"/>
      <c r="H250" s="9"/>
      <c r="I250" s="8"/>
      <c r="J250" s="8"/>
      <c r="K250" s="9"/>
      <c r="L250" s="9"/>
      <c r="M250" s="9"/>
      <c r="N250" s="9"/>
      <c r="O250" s="8"/>
      <c r="P250" s="8"/>
      <c r="Q250" s="8"/>
      <c r="R250" s="8"/>
      <c r="S250" s="8"/>
    </row>
    <row r="251" spans="1:19" ht="15">
      <c r="A251" s="10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1:19" ht="15">
      <c r="A252" s="10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1:19" ht="15">
      <c r="A253" s="10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2:19" ht="15">
      <c r="B254" s="8"/>
      <c r="C254" s="8"/>
      <c r="D254" s="8"/>
      <c r="E254" s="8"/>
      <c r="F254" s="8"/>
      <c r="G254" s="8"/>
      <c r="H254" s="9"/>
      <c r="I254" s="8"/>
      <c r="J254" s="8"/>
      <c r="K254" s="9"/>
      <c r="L254" s="9"/>
      <c r="M254" s="9"/>
      <c r="N254" s="9"/>
      <c r="O254" s="8"/>
      <c r="P254" s="8"/>
      <c r="Q254" s="8"/>
      <c r="R254" s="8"/>
      <c r="S254" s="8"/>
    </row>
    <row r="255" spans="2:19" ht="15">
      <c r="B255" s="8"/>
      <c r="C255" s="8"/>
      <c r="D255" s="8"/>
      <c r="E255" s="8"/>
      <c r="F255" s="8"/>
      <c r="G255" s="8"/>
      <c r="H255" s="9"/>
      <c r="I255" s="8"/>
      <c r="J255" s="8"/>
      <c r="K255" s="9"/>
      <c r="L255" s="9"/>
      <c r="M255" s="9"/>
      <c r="N255" s="9"/>
      <c r="O255" s="8"/>
      <c r="P255" s="8"/>
      <c r="Q255" s="8"/>
      <c r="R255" s="8"/>
      <c r="S255" s="8"/>
    </row>
    <row r="256" spans="2:19" ht="15">
      <c r="B256" s="8"/>
      <c r="C256" s="8"/>
      <c r="D256" s="8"/>
      <c r="E256" s="8"/>
      <c r="F256" s="8"/>
      <c r="G256" s="8"/>
      <c r="H256" s="9"/>
      <c r="I256" s="8"/>
      <c r="J256" s="8"/>
      <c r="K256" s="9"/>
      <c r="L256" s="9"/>
      <c r="M256" s="9"/>
      <c r="N256" s="9"/>
      <c r="O256" s="8"/>
      <c r="P256" s="8"/>
      <c r="Q256" s="8"/>
      <c r="R256" s="8"/>
      <c r="S256" s="8"/>
    </row>
    <row r="257" spans="2:19" ht="15">
      <c r="B257" s="8"/>
      <c r="C257" s="8"/>
      <c r="D257" s="8"/>
      <c r="E257" s="8"/>
      <c r="F257" s="8"/>
      <c r="G257" s="8"/>
      <c r="H257" s="9"/>
      <c r="I257" s="8"/>
      <c r="J257" s="8"/>
      <c r="K257" s="9"/>
      <c r="L257" s="9"/>
      <c r="M257" s="9"/>
      <c r="N257" s="9"/>
      <c r="O257" s="8"/>
      <c r="P257" s="8"/>
      <c r="Q257" s="8"/>
      <c r="R257" s="8"/>
      <c r="S257" s="8"/>
    </row>
    <row r="258" spans="2:19" ht="15">
      <c r="B258" s="8"/>
      <c r="C258" s="8"/>
      <c r="D258" s="8"/>
      <c r="E258" s="8"/>
      <c r="F258" s="8"/>
      <c r="G258" s="8"/>
      <c r="H258" s="9"/>
      <c r="I258" s="8"/>
      <c r="J258" s="8"/>
      <c r="K258" s="9"/>
      <c r="L258" s="9"/>
      <c r="M258" s="9"/>
      <c r="N258" s="9"/>
      <c r="O258" s="8"/>
      <c r="P258" s="8"/>
      <c r="Q258" s="8"/>
      <c r="R258" s="8"/>
      <c r="S258" s="8"/>
    </row>
    <row r="259" spans="2:19" ht="15">
      <c r="B259" s="8"/>
      <c r="C259" s="8"/>
      <c r="D259" s="8"/>
      <c r="E259" s="8"/>
      <c r="F259" s="8"/>
      <c r="G259" s="8"/>
      <c r="H259" s="9"/>
      <c r="I259" s="8"/>
      <c r="J259" s="8"/>
      <c r="K259" s="9"/>
      <c r="L259" s="9"/>
      <c r="M259" s="9"/>
      <c r="N259" s="9"/>
      <c r="O259" s="8"/>
      <c r="P259" s="8"/>
      <c r="Q259" s="8"/>
      <c r="R259" s="8"/>
      <c r="S259" s="8"/>
    </row>
    <row r="260" spans="2:19" ht="15">
      <c r="B260" s="8"/>
      <c r="C260" s="8"/>
      <c r="D260" s="8"/>
      <c r="E260" s="8"/>
      <c r="F260" s="8"/>
      <c r="G260" s="8"/>
      <c r="H260" s="9"/>
      <c r="I260" s="8"/>
      <c r="J260" s="8"/>
      <c r="K260" s="9"/>
      <c r="L260" s="9"/>
      <c r="M260" s="9"/>
      <c r="N260" s="9"/>
      <c r="O260" s="8"/>
      <c r="P260" s="8"/>
      <c r="Q260" s="8"/>
      <c r="R260" s="8"/>
      <c r="S260" s="8"/>
    </row>
    <row r="261" spans="2:19" ht="15">
      <c r="B261" s="8"/>
      <c r="C261" s="8"/>
      <c r="D261" s="8"/>
      <c r="E261" s="8"/>
      <c r="F261" s="8"/>
      <c r="G261" s="8"/>
      <c r="H261" s="9"/>
      <c r="I261" s="8"/>
      <c r="J261" s="8"/>
      <c r="K261" s="9"/>
      <c r="L261" s="9"/>
      <c r="M261" s="9"/>
      <c r="N261" s="9"/>
      <c r="O261" s="8"/>
      <c r="P261" s="8"/>
      <c r="Q261" s="8"/>
      <c r="R261" s="8"/>
      <c r="S261" s="8"/>
    </row>
    <row r="262" spans="2:19" ht="15">
      <c r="B262" s="8"/>
      <c r="C262" s="8"/>
      <c r="D262" s="8"/>
      <c r="E262" s="8"/>
      <c r="F262" s="8"/>
      <c r="G262" s="8"/>
      <c r="H262" s="9"/>
      <c r="I262" s="8"/>
      <c r="J262" s="8"/>
      <c r="K262" s="9"/>
      <c r="L262" s="9"/>
      <c r="M262" s="9"/>
      <c r="N262" s="9"/>
      <c r="O262" s="8"/>
      <c r="P262" s="8"/>
      <c r="Q262" s="8"/>
      <c r="R262" s="8"/>
      <c r="S262" s="8"/>
    </row>
    <row r="263" spans="2:19" ht="15">
      <c r="B263" s="8"/>
      <c r="C263" s="8"/>
      <c r="D263" s="8"/>
      <c r="E263" s="8"/>
      <c r="F263" s="8"/>
      <c r="G263" s="8"/>
      <c r="H263" s="9"/>
      <c r="I263" s="8"/>
      <c r="J263" s="8"/>
      <c r="K263" s="9"/>
      <c r="L263" s="9"/>
      <c r="M263" s="9"/>
      <c r="N263" s="9"/>
      <c r="O263" s="8"/>
      <c r="P263" s="8"/>
      <c r="Q263" s="8"/>
      <c r="R263" s="8"/>
      <c r="S263" s="8"/>
    </row>
    <row r="264" spans="2:19" ht="15">
      <c r="B264" s="8"/>
      <c r="C264" s="8"/>
      <c r="D264" s="8"/>
      <c r="E264" s="8"/>
      <c r="F264" s="8"/>
      <c r="G264" s="8"/>
      <c r="H264" s="9"/>
      <c r="I264" s="8"/>
      <c r="J264" s="8"/>
      <c r="K264" s="9"/>
      <c r="L264" s="9"/>
      <c r="M264" s="9"/>
      <c r="N264" s="9"/>
      <c r="O264" s="8"/>
      <c r="P264" s="8"/>
      <c r="Q264" s="8"/>
      <c r="R264" s="8"/>
      <c r="S264" s="8"/>
    </row>
    <row r="265" spans="2:19" ht="15">
      <c r="B265" s="8"/>
      <c r="C265" s="8"/>
      <c r="D265" s="8"/>
      <c r="E265" s="8"/>
      <c r="F265" s="8"/>
      <c r="G265" s="8"/>
      <c r="H265" s="9"/>
      <c r="I265" s="8"/>
      <c r="J265" s="8"/>
      <c r="K265" s="9"/>
      <c r="L265" s="9"/>
      <c r="M265" s="9"/>
      <c r="N265" s="9"/>
      <c r="O265" s="8"/>
      <c r="P265" s="8"/>
      <c r="Q265" s="8"/>
      <c r="R265" s="8"/>
      <c r="S265" s="8"/>
    </row>
    <row r="266" spans="2:19" ht="15">
      <c r="B266" s="8"/>
      <c r="C266" s="8"/>
      <c r="D266" s="8"/>
      <c r="E266" s="8"/>
      <c r="F266" s="8"/>
      <c r="G266" s="8"/>
      <c r="H266" s="9"/>
      <c r="I266" s="8"/>
      <c r="J266" s="8"/>
      <c r="K266" s="9"/>
      <c r="L266" s="9"/>
      <c r="M266" s="9"/>
      <c r="N266" s="9"/>
      <c r="O266" s="8"/>
      <c r="P266" s="8"/>
      <c r="Q266" s="8"/>
      <c r="R266" s="8"/>
      <c r="S266" s="8"/>
    </row>
    <row r="267" spans="2:19" ht="15">
      <c r="B267" s="8"/>
      <c r="C267" s="8"/>
      <c r="D267" s="8"/>
      <c r="E267" s="8"/>
      <c r="F267" s="8"/>
      <c r="G267" s="8"/>
      <c r="H267" s="9"/>
      <c r="I267" s="8"/>
      <c r="J267" s="8"/>
      <c r="K267" s="9"/>
      <c r="L267" s="9"/>
      <c r="M267" s="9"/>
      <c r="N267" s="9"/>
      <c r="O267" s="8"/>
      <c r="P267" s="8"/>
      <c r="Q267" s="8"/>
      <c r="R267" s="8"/>
      <c r="S267" s="8"/>
    </row>
    <row r="268" spans="2:19" ht="15">
      <c r="B268" s="8"/>
      <c r="C268" s="8"/>
      <c r="D268" s="8"/>
      <c r="E268" s="8"/>
      <c r="F268" s="8"/>
      <c r="G268" s="8"/>
      <c r="H268" s="9"/>
      <c r="I268" s="8"/>
      <c r="J268" s="8"/>
      <c r="K268" s="9"/>
      <c r="L268" s="9"/>
      <c r="M268" s="9"/>
      <c r="N268" s="9"/>
      <c r="O268" s="8"/>
      <c r="P268" s="8"/>
      <c r="Q268" s="8"/>
      <c r="R268" s="8"/>
      <c r="S268" s="8"/>
    </row>
    <row r="269" spans="2:19" ht="15">
      <c r="B269" s="8"/>
      <c r="C269" s="8"/>
      <c r="D269" s="8"/>
      <c r="E269" s="8"/>
      <c r="F269" s="8"/>
      <c r="G269" s="8"/>
      <c r="H269" s="9"/>
      <c r="I269" s="8"/>
      <c r="J269" s="8"/>
      <c r="K269" s="9"/>
      <c r="L269" s="9"/>
      <c r="M269" s="9"/>
      <c r="N269" s="9"/>
      <c r="O269" s="8"/>
      <c r="P269" s="8"/>
      <c r="Q269" s="8"/>
      <c r="R269" s="8"/>
      <c r="S269" s="8"/>
    </row>
    <row r="270" spans="2:19" ht="15">
      <c r="B270" s="8"/>
      <c r="C270" s="8"/>
      <c r="D270" s="8"/>
      <c r="E270" s="8"/>
      <c r="F270" s="8"/>
      <c r="G270" s="8"/>
      <c r="H270" s="9"/>
      <c r="I270" s="8"/>
      <c r="J270" s="8"/>
      <c r="K270" s="9"/>
      <c r="L270" s="9"/>
      <c r="M270" s="9"/>
      <c r="N270" s="9"/>
      <c r="O270" s="8"/>
      <c r="P270" s="8"/>
      <c r="Q270" s="8"/>
      <c r="R270" s="8"/>
      <c r="S270" s="8"/>
    </row>
    <row r="271" spans="2:19" ht="15">
      <c r="B271" s="8"/>
      <c r="C271" s="8"/>
      <c r="D271" s="8"/>
      <c r="E271" s="8"/>
      <c r="F271" s="8"/>
      <c r="G271" s="8"/>
      <c r="H271" s="9"/>
      <c r="I271" s="8"/>
      <c r="J271" s="8"/>
      <c r="K271" s="9"/>
      <c r="L271" s="9"/>
      <c r="M271" s="9"/>
      <c r="N271" s="9"/>
      <c r="O271" s="8"/>
      <c r="P271" s="8"/>
      <c r="Q271" s="8"/>
      <c r="R271" s="8"/>
      <c r="S271" s="8"/>
    </row>
    <row r="272" spans="2:19" ht="15">
      <c r="B272" s="8"/>
      <c r="C272" s="8"/>
      <c r="D272" s="8"/>
      <c r="E272" s="8"/>
      <c r="F272" s="8"/>
      <c r="G272" s="8"/>
      <c r="H272" s="9"/>
      <c r="I272" s="8"/>
      <c r="J272" s="8"/>
      <c r="K272" s="9"/>
      <c r="L272" s="9"/>
      <c r="M272" s="9"/>
      <c r="N272" s="9"/>
      <c r="O272" s="8"/>
      <c r="P272" s="8"/>
      <c r="Q272" s="8"/>
      <c r="R272" s="8"/>
      <c r="S272" s="8"/>
    </row>
    <row r="273" spans="2:19" ht="15">
      <c r="B273" s="8"/>
      <c r="C273" s="8"/>
      <c r="D273" s="8"/>
      <c r="E273" s="8"/>
      <c r="F273" s="8"/>
      <c r="G273" s="8"/>
      <c r="H273" s="9"/>
      <c r="I273" s="8"/>
      <c r="J273" s="8"/>
      <c r="K273" s="9"/>
      <c r="L273" s="9"/>
      <c r="M273" s="9"/>
      <c r="N273" s="9"/>
      <c r="O273" s="8"/>
      <c r="P273" s="8"/>
      <c r="Q273" s="8"/>
      <c r="R273" s="8"/>
      <c r="S273" s="8"/>
    </row>
    <row r="274" spans="2:19" ht="15">
      <c r="B274" s="8"/>
      <c r="C274" s="8"/>
      <c r="D274" s="8"/>
      <c r="E274" s="8"/>
      <c r="F274" s="8"/>
      <c r="G274" s="8"/>
      <c r="H274" s="9"/>
      <c r="I274" s="8"/>
      <c r="J274" s="8"/>
      <c r="K274" s="9"/>
      <c r="L274" s="9"/>
      <c r="M274" s="9"/>
      <c r="N274" s="9"/>
      <c r="O274" s="8"/>
      <c r="P274" s="8"/>
      <c r="Q274" s="8"/>
      <c r="R274" s="8"/>
      <c r="S274" s="8"/>
    </row>
    <row r="275" spans="2:19" ht="15">
      <c r="B275" s="8"/>
      <c r="C275" s="8"/>
      <c r="D275" s="8"/>
      <c r="E275" s="8"/>
      <c r="F275" s="8"/>
      <c r="G275" s="8"/>
      <c r="H275" s="9"/>
      <c r="I275" s="8"/>
      <c r="J275" s="8"/>
      <c r="K275" s="9"/>
      <c r="L275" s="9"/>
      <c r="M275" s="9"/>
      <c r="N275" s="9"/>
      <c r="O275" s="8"/>
      <c r="P275" s="8"/>
      <c r="Q275" s="8"/>
      <c r="R275" s="8"/>
      <c r="S275" s="8"/>
    </row>
    <row r="276" spans="2:19" ht="15">
      <c r="B276" s="8"/>
      <c r="C276" s="8"/>
      <c r="D276" s="8"/>
      <c r="E276" s="8"/>
      <c r="F276" s="8"/>
      <c r="G276" s="8"/>
      <c r="H276" s="9"/>
      <c r="I276" s="8"/>
      <c r="J276" s="8"/>
      <c r="K276" s="9"/>
      <c r="L276" s="9"/>
      <c r="M276" s="9"/>
      <c r="N276" s="9"/>
      <c r="O276" s="8"/>
      <c r="P276" s="8"/>
      <c r="Q276" s="8"/>
      <c r="R276" s="8"/>
      <c r="S276" s="8"/>
    </row>
    <row r="277" spans="2:19" ht="15">
      <c r="B277" s="8"/>
      <c r="C277" s="8"/>
      <c r="D277" s="8"/>
      <c r="E277" s="8"/>
      <c r="F277" s="8"/>
      <c r="G277" s="8"/>
      <c r="H277" s="9"/>
      <c r="I277" s="8"/>
      <c r="J277" s="8"/>
      <c r="K277" s="9"/>
      <c r="L277" s="9"/>
      <c r="M277" s="9"/>
      <c r="N277" s="9"/>
      <c r="O277" s="8"/>
      <c r="P277" s="8"/>
      <c r="Q277" s="8"/>
      <c r="R277" s="8"/>
      <c r="S277" s="8"/>
    </row>
    <row r="278" spans="2:19" ht="15">
      <c r="B278" s="8"/>
      <c r="C278" s="8"/>
      <c r="D278" s="8"/>
      <c r="E278" s="8"/>
      <c r="F278" s="8"/>
      <c r="G278" s="8"/>
      <c r="H278" s="9"/>
      <c r="I278" s="8"/>
      <c r="J278" s="8"/>
      <c r="K278" s="9"/>
      <c r="L278" s="9"/>
      <c r="M278" s="9"/>
      <c r="N278" s="9"/>
      <c r="O278" s="8"/>
      <c r="P278" s="8"/>
      <c r="Q278" s="8"/>
      <c r="R278" s="8"/>
      <c r="S278" s="8"/>
    </row>
    <row r="279" spans="2:19" ht="15">
      <c r="B279" s="8"/>
      <c r="C279" s="8"/>
      <c r="D279" s="8"/>
      <c r="E279" s="8"/>
      <c r="F279" s="8"/>
      <c r="G279" s="8"/>
      <c r="H279" s="9"/>
      <c r="I279" s="8"/>
      <c r="J279" s="8"/>
      <c r="K279" s="9"/>
      <c r="L279" s="9"/>
      <c r="M279" s="9"/>
      <c r="N279" s="9"/>
      <c r="O279" s="8"/>
      <c r="P279" s="8"/>
      <c r="Q279" s="8"/>
      <c r="R279" s="8"/>
      <c r="S279" s="8"/>
    </row>
    <row r="280" spans="2:19" ht="15">
      <c r="B280" s="8"/>
      <c r="C280" s="8"/>
      <c r="D280" s="8"/>
      <c r="E280" s="8"/>
      <c r="F280" s="8"/>
      <c r="G280" s="8"/>
      <c r="H280" s="9"/>
      <c r="I280" s="8"/>
      <c r="J280" s="8"/>
      <c r="K280" s="9"/>
      <c r="L280" s="9"/>
      <c r="M280" s="9"/>
      <c r="N280" s="9"/>
      <c r="O280" s="8"/>
      <c r="P280" s="8"/>
      <c r="Q280" s="8"/>
      <c r="R280" s="8"/>
      <c r="S280" s="8"/>
    </row>
    <row r="281" spans="2:19" ht="15">
      <c r="B281" s="8"/>
      <c r="C281" s="8"/>
      <c r="D281" s="8"/>
      <c r="E281" s="8"/>
      <c r="F281" s="8"/>
      <c r="G281" s="8"/>
      <c r="H281" s="9"/>
      <c r="I281" s="8"/>
      <c r="J281" s="8"/>
      <c r="K281" s="9"/>
      <c r="L281" s="9"/>
      <c r="M281" s="9"/>
      <c r="N281" s="9"/>
      <c r="O281" s="8"/>
      <c r="P281" s="8"/>
      <c r="Q281" s="8"/>
      <c r="R281" s="8"/>
      <c r="S281" s="8"/>
    </row>
  </sheetData>
  <mergeCells count="5">
    <mergeCell ref="L6:N6"/>
    <mergeCell ref="H6:J6"/>
    <mergeCell ref="B1:N1"/>
    <mergeCell ref="B3:N3"/>
    <mergeCell ref="B4:N4"/>
  </mergeCells>
  <printOptions horizontalCentered="1"/>
  <pageMargins left="0.7086614173228347" right="0.7086614173228347" top="0.7086614173228347" bottom="0.7086614173228347" header="0.5118110236220472" footer="0.5118110236220472"/>
  <pageSetup blackAndWhite="1" horizontalDpi="600" verticalDpi="600" orientation="portrait" paperSize="9" scale="78" r:id="rId1"/>
  <headerFooter alignWithMargins="0">
    <oddFooter>&amp;C&amp;P / &amp;N</oddFooter>
  </headerFooter>
  <rowBreaks count="3" manualBreakCount="3">
    <brk id="80" max="16" man="1"/>
    <brk id="141" max="16" man="1"/>
    <brk id="1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10"/>
  <sheetViews>
    <sheetView view="pageBreakPreview" zoomScale="60" workbookViewId="0" topLeftCell="A1">
      <selection activeCell="N2" sqref="N2"/>
    </sheetView>
  </sheetViews>
  <sheetFormatPr defaultColWidth="9.140625" defaultRowHeight="13.5"/>
  <cols>
    <col min="1" max="1" width="2.421875" style="61" customWidth="1"/>
    <col min="2" max="4" width="9.140625" style="61" customWidth="1"/>
    <col min="5" max="5" width="14.00390625" style="61" customWidth="1"/>
    <col min="6" max="7" width="9.140625" style="61" customWidth="1"/>
    <col min="8" max="8" width="9.140625" style="62" customWidth="1"/>
    <col min="9" max="9" width="9.140625" style="61" customWidth="1"/>
    <col min="10" max="10" width="13.00390625" style="61" customWidth="1"/>
    <col min="11" max="11" width="9.140625" style="61" customWidth="1"/>
    <col min="12" max="12" width="12.8515625" style="61" customWidth="1"/>
    <col min="13" max="13" width="9.140625" style="61" customWidth="1"/>
    <col min="14" max="14" width="6.28125" style="61" customWidth="1"/>
    <col min="15" max="15" width="13.00390625" style="61" customWidth="1"/>
    <col min="16" max="16384" width="9.140625" style="61" customWidth="1"/>
  </cols>
  <sheetData>
    <row r="1" spans="2:14" ht="15" customHeight="1">
      <c r="B1" s="217" t="s">
        <v>20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7" s="86" customFormat="1" ht="15.75">
      <c r="A2" s="223" t="s">
        <v>367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60"/>
      <c r="O2" s="60"/>
      <c r="P2" s="60"/>
      <c r="Q2" s="60"/>
    </row>
    <row r="3" spans="1:17" s="105" customFormat="1" ht="15">
      <c r="A3" s="64"/>
      <c r="B3" s="222" t="s">
        <v>366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61"/>
      <c r="P3" s="61"/>
      <c r="Q3" s="61"/>
    </row>
    <row r="4" spans="1:17" s="105" customFormat="1" ht="15">
      <c r="A4" s="64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61"/>
      <c r="P4" s="61"/>
      <c r="Q4" s="61"/>
    </row>
    <row r="5" spans="1:17" s="105" customFormat="1" ht="15">
      <c r="A5" s="64"/>
      <c r="B5" s="65"/>
      <c r="C5" s="65"/>
      <c r="D5" s="65"/>
      <c r="E5" s="66"/>
      <c r="F5" s="61"/>
      <c r="G5" s="61"/>
      <c r="H5" s="62"/>
      <c r="I5" s="61"/>
      <c r="J5" s="67" t="s">
        <v>25</v>
      </c>
      <c r="K5" s="61"/>
      <c r="L5" s="67" t="s">
        <v>26</v>
      </c>
      <c r="M5" s="61"/>
      <c r="N5" s="61"/>
      <c r="O5" s="61"/>
      <c r="P5" s="61"/>
      <c r="Q5" s="61"/>
    </row>
    <row r="6" spans="1:17" s="105" customFormat="1" ht="15">
      <c r="A6" s="64"/>
      <c r="B6" s="69"/>
      <c r="C6" s="69"/>
      <c r="D6" s="69"/>
      <c r="E6" s="66"/>
      <c r="F6" s="61"/>
      <c r="G6" s="61"/>
      <c r="H6" s="67"/>
      <c r="I6" s="61"/>
      <c r="J6" s="144" t="s">
        <v>91</v>
      </c>
      <c r="K6" s="61"/>
      <c r="L6" s="144" t="s">
        <v>68</v>
      </c>
      <c r="M6" s="61"/>
      <c r="N6" s="61"/>
      <c r="O6" s="61"/>
      <c r="P6" s="61"/>
      <c r="Q6" s="61"/>
    </row>
    <row r="7" spans="1:17" s="105" customFormat="1" ht="15">
      <c r="A7" s="64"/>
      <c r="B7" s="69"/>
      <c r="C7" s="69"/>
      <c r="D7" s="69"/>
      <c r="E7" s="66"/>
      <c r="F7" s="61"/>
      <c r="G7" s="61"/>
      <c r="H7" s="62"/>
      <c r="I7" s="61"/>
      <c r="J7" s="67" t="s">
        <v>21</v>
      </c>
      <c r="K7" s="61"/>
      <c r="L7" s="67" t="s">
        <v>21</v>
      </c>
      <c r="M7" s="61"/>
      <c r="N7" s="61"/>
      <c r="O7" s="61"/>
      <c r="P7" s="61"/>
      <c r="Q7" s="61"/>
    </row>
    <row r="8" spans="1:17" s="105" customFormat="1" ht="15">
      <c r="A8" s="64"/>
      <c r="B8" s="65" t="s">
        <v>247</v>
      </c>
      <c r="C8" s="69"/>
      <c r="D8" s="69"/>
      <c r="E8" s="66"/>
      <c r="F8" s="61"/>
      <c r="G8" s="61"/>
      <c r="H8" s="62"/>
      <c r="I8" s="61"/>
      <c r="J8" s="67"/>
      <c r="K8" s="61"/>
      <c r="M8" s="61"/>
      <c r="N8" s="61"/>
      <c r="O8" s="61"/>
      <c r="P8" s="61"/>
      <c r="Q8" s="61"/>
    </row>
    <row r="9" spans="1:17" s="105" customFormat="1" ht="15">
      <c r="A9" s="64"/>
      <c r="B9" s="65" t="s">
        <v>271</v>
      </c>
      <c r="C9" s="69"/>
      <c r="D9" s="69"/>
      <c r="E9" s="66"/>
      <c r="F9" s="61"/>
      <c r="G9" s="61"/>
      <c r="H9" s="62"/>
      <c r="I9" s="61"/>
      <c r="J9" s="70"/>
      <c r="K9" s="61"/>
      <c r="L9" s="70"/>
      <c r="M9" s="61"/>
      <c r="N9" s="61"/>
      <c r="O9" s="61"/>
      <c r="P9" s="61"/>
      <c r="Q9" s="61"/>
    </row>
    <row r="10" spans="1:17" s="105" customFormat="1" ht="15">
      <c r="A10" s="64"/>
      <c r="B10" s="71" t="s">
        <v>92</v>
      </c>
      <c r="C10" s="71"/>
      <c r="D10" s="71"/>
      <c r="E10" s="66"/>
      <c r="F10" s="61"/>
      <c r="G10" s="61"/>
      <c r="H10" s="62"/>
      <c r="I10" s="61"/>
      <c r="J10" s="70">
        <v>448316</v>
      </c>
      <c r="K10" s="61"/>
      <c r="L10" s="70">
        <v>467795</v>
      </c>
      <c r="M10" s="61"/>
      <c r="N10" s="210"/>
      <c r="O10" s="61"/>
      <c r="P10" s="61"/>
      <c r="Q10" s="61"/>
    </row>
    <row r="11" spans="1:17" s="105" customFormat="1" ht="15">
      <c r="A11" s="64"/>
      <c r="B11" s="71" t="s">
        <v>111</v>
      </c>
      <c r="C11" s="71"/>
      <c r="D11" s="71"/>
      <c r="E11" s="66"/>
      <c r="F11" s="61"/>
      <c r="G11" s="61"/>
      <c r="H11" s="62"/>
      <c r="I11" s="61"/>
      <c r="J11" s="70">
        <v>59782</v>
      </c>
      <c r="K11" s="61"/>
      <c r="L11" s="70">
        <v>48545</v>
      </c>
      <c r="M11" s="61"/>
      <c r="N11" s="210"/>
      <c r="O11" s="61"/>
      <c r="P11" s="61"/>
      <c r="Q11" s="61"/>
    </row>
    <row r="12" spans="1:17" s="105" customFormat="1" ht="15">
      <c r="A12" s="64"/>
      <c r="B12" s="71" t="s">
        <v>93</v>
      </c>
      <c r="C12" s="71"/>
      <c r="D12" s="71"/>
      <c r="E12" s="66"/>
      <c r="F12" s="61"/>
      <c r="G12" s="61"/>
      <c r="H12" s="62"/>
      <c r="I12" s="61"/>
      <c r="J12" s="70">
        <v>9010</v>
      </c>
      <c r="K12" s="61"/>
      <c r="L12" s="70">
        <v>0</v>
      </c>
      <c r="M12" s="61"/>
      <c r="N12" s="210"/>
      <c r="O12" s="61"/>
      <c r="P12" s="61"/>
      <c r="Q12" s="61"/>
    </row>
    <row r="13" spans="1:17" s="105" customFormat="1" ht="15">
      <c r="A13" s="64"/>
      <c r="B13" s="71" t="s">
        <v>94</v>
      </c>
      <c r="C13" s="71"/>
      <c r="D13" s="71"/>
      <c r="E13" s="66"/>
      <c r="F13" s="61"/>
      <c r="G13" s="61"/>
      <c r="H13" s="62"/>
      <c r="I13" s="61"/>
      <c r="J13" s="70">
        <v>24</v>
      </c>
      <c r="K13" s="61"/>
      <c r="L13" s="70">
        <v>25</v>
      </c>
      <c r="M13" s="61"/>
      <c r="N13" s="210"/>
      <c r="O13" s="61"/>
      <c r="P13" s="61"/>
      <c r="Q13" s="61"/>
    </row>
    <row r="14" spans="1:17" s="105" customFormat="1" ht="15">
      <c r="A14" s="64"/>
      <c r="B14" s="71" t="s">
        <v>28</v>
      </c>
      <c r="C14" s="71"/>
      <c r="D14" s="71"/>
      <c r="E14" s="66"/>
      <c r="G14" s="61"/>
      <c r="H14" s="62"/>
      <c r="I14" s="61"/>
      <c r="J14" s="70">
        <v>2108</v>
      </c>
      <c r="K14" s="61"/>
      <c r="L14" s="70">
        <v>2068</v>
      </c>
      <c r="M14" s="61"/>
      <c r="N14" s="210"/>
      <c r="O14" s="61"/>
      <c r="P14" s="61"/>
      <c r="Q14" s="61"/>
    </row>
    <row r="15" spans="1:17" s="105" customFormat="1" ht="15">
      <c r="A15" s="64"/>
      <c r="B15" s="71" t="s">
        <v>246</v>
      </c>
      <c r="C15" s="71"/>
      <c r="D15" s="71"/>
      <c r="E15" s="66"/>
      <c r="F15" s="61"/>
      <c r="G15" s="61"/>
      <c r="H15" s="62"/>
      <c r="I15" s="61"/>
      <c r="J15" s="70">
        <v>15745</v>
      </c>
      <c r="K15" s="61"/>
      <c r="L15" s="70">
        <v>15747</v>
      </c>
      <c r="M15" s="61"/>
      <c r="N15" s="210"/>
      <c r="O15" s="61"/>
      <c r="P15" s="61"/>
      <c r="Q15" s="61"/>
    </row>
    <row r="16" spans="1:17" s="105" customFormat="1" ht="15">
      <c r="A16" s="64"/>
      <c r="B16" s="71" t="s">
        <v>95</v>
      </c>
      <c r="C16" s="71"/>
      <c r="D16" s="71"/>
      <c r="G16" s="61"/>
      <c r="H16" s="62"/>
      <c r="I16" s="61"/>
      <c r="J16" s="70">
        <v>3171</v>
      </c>
      <c r="K16" s="61"/>
      <c r="L16" s="70">
        <v>3158</v>
      </c>
      <c r="M16" s="61"/>
      <c r="N16" s="210"/>
      <c r="O16" s="61"/>
      <c r="P16" s="61"/>
      <c r="Q16" s="61"/>
    </row>
    <row r="17" spans="1:17" s="105" customFormat="1" ht="15">
      <c r="A17" s="64"/>
      <c r="B17" s="71"/>
      <c r="C17" s="71"/>
      <c r="D17" s="71"/>
      <c r="E17" s="66"/>
      <c r="F17" s="61"/>
      <c r="G17" s="61"/>
      <c r="H17" s="62"/>
      <c r="I17" s="61"/>
      <c r="J17" s="72">
        <f>SUM(J10:J16)</f>
        <v>538156</v>
      </c>
      <c r="K17" s="61"/>
      <c r="L17" s="72">
        <f>SUM(L10:L16)</f>
        <v>537338</v>
      </c>
      <c r="M17" s="61"/>
      <c r="N17" s="61"/>
      <c r="O17" s="61"/>
      <c r="P17" s="61"/>
      <c r="Q17" s="61"/>
    </row>
    <row r="18" spans="1:17" s="105" customFormat="1" ht="9.75" customHeight="1">
      <c r="A18" s="64"/>
      <c r="B18" s="71"/>
      <c r="C18" s="71"/>
      <c r="D18" s="71"/>
      <c r="E18" s="66"/>
      <c r="F18" s="61"/>
      <c r="G18" s="61"/>
      <c r="H18" s="62"/>
      <c r="I18" s="61"/>
      <c r="J18" s="100"/>
      <c r="K18" s="61"/>
      <c r="L18" s="100"/>
      <c r="M18" s="61"/>
      <c r="N18" s="61"/>
      <c r="O18" s="61"/>
      <c r="P18" s="61"/>
      <c r="Q18" s="61"/>
    </row>
    <row r="19" spans="1:17" s="105" customFormat="1" ht="15">
      <c r="A19" s="64"/>
      <c r="B19" s="145" t="s">
        <v>272</v>
      </c>
      <c r="C19" s="71"/>
      <c r="D19" s="71"/>
      <c r="E19" s="66"/>
      <c r="F19" s="61"/>
      <c r="G19" s="61"/>
      <c r="H19" s="62"/>
      <c r="I19" s="61"/>
      <c r="J19" s="70"/>
      <c r="K19" s="61"/>
      <c r="L19" s="70" t="s">
        <v>23</v>
      </c>
      <c r="M19" s="61"/>
      <c r="N19" s="61"/>
      <c r="O19" s="61"/>
      <c r="P19" s="61"/>
      <c r="Q19" s="61"/>
    </row>
    <row r="20" spans="1:17" s="105" customFormat="1" ht="15">
      <c r="A20" s="64"/>
      <c r="B20" s="71" t="s">
        <v>96</v>
      </c>
      <c r="C20" s="71"/>
      <c r="D20" s="71"/>
      <c r="E20" s="66"/>
      <c r="F20" s="61"/>
      <c r="G20" s="61"/>
      <c r="H20" s="62"/>
      <c r="I20" s="61"/>
      <c r="J20" s="70">
        <v>138505</v>
      </c>
      <c r="K20" s="61"/>
      <c r="L20" s="70">
        <v>140176</v>
      </c>
      <c r="M20" s="61"/>
      <c r="N20" s="210"/>
      <c r="O20" s="61"/>
      <c r="P20" s="61"/>
      <c r="Q20" s="61"/>
    </row>
    <row r="21" spans="1:17" s="105" customFormat="1" ht="15">
      <c r="A21" s="64"/>
      <c r="B21" s="71" t="s">
        <v>97</v>
      </c>
      <c r="C21" s="73"/>
      <c r="D21" s="73"/>
      <c r="E21" s="66"/>
      <c r="F21" s="61"/>
      <c r="G21" s="61"/>
      <c r="H21" s="62"/>
      <c r="I21" s="61"/>
      <c r="J21" s="70">
        <v>125516</v>
      </c>
      <c r="K21" s="61"/>
      <c r="L21" s="70">
        <v>134564</v>
      </c>
      <c r="M21" s="61"/>
      <c r="N21" s="210"/>
      <c r="O21" s="61"/>
      <c r="P21" s="61"/>
      <c r="Q21" s="61"/>
    </row>
    <row r="22" spans="1:17" s="105" customFormat="1" ht="15">
      <c r="A22" s="64"/>
      <c r="B22" s="61" t="s">
        <v>98</v>
      </c>
      <c r="C22" s="61"/>
      <c r="D22" s="61"/>
      <c r="E22" s="66"/>
      <c r="F22" s="61"/>
      <c r="G22" s="61"/>
      <c r="H22" s="62"/>
      <c r="I22" s="61"/>
      <c r="J22" s="70">
        <v>10207</v>
      </c>
      <c r="K22" s="61"/>
      <c r="L22" s="70">
        <v>10557</v>
      </c>
      <c r="M22" s="61"/>
      <c r="N22" s="210"/>
      <c r="O22" s="61"/>
      <c r="P22" s="61"/>
      <c r="Q22" s="61"/>
    </row>
    <row r="23" spans="1:17" s="105" customFormat="1" ht="15">
      <c r="A23" s="64"/>
      <c r="B23" s="61" t="s">
        <v>113</v>
      </c>
      <c r="C23" s="61"/>
      <c r="D23" s="61"/>
      <c r="E23" s="66"/>
      <c r="F23" s="61"/>
      <c r="G23" s="61"/>
      <c r="H23" s="62"/>
      <c r="I23" s="61"/>
      <c r="J23" s="70">
        <v>950</v>
      </c>
      <c r="K23" s="61"/>
      <c r="L23" s="70">
        <v>938</v>
      </c>
      <c r="M23" s="61"/>
      <c r="N23" s="210"/>
      <c r="O23" s="61"/>
      <c r="P23" s="61"/>
      <c r="Q23" s="61"/>
    </row>
    <row r="24" spans="1:17" s="105" customFormat="1" ht="15">
      <c r="A24" s="64"/>
      <c r="B24" s="61" t="s">
        <v>112</v>
      </c>
      <c r="C24" s="61"/>
      <c r="D24" s="61"/>
      <c r="E24" s="66"/>
      <c r="F24" s="61"/>
      <c r="G24" s="61"/>
      <c r="H24" s="62"/>
      <c r="I24" s="61"/>
      <c r="J24" s="70">
        <v>3040</v>
      </c>
      <c r="K24" s="61"/>
      <c r="L24" s="70">
        <v>2350</v>
      </c>
      <c r="M24" s="61"/>
      <c r="N24" s="210"/>
      <c r="O24" s="61"/>
      <c r="P24" s="61"/>
      <c r="Q24" s="61"/>
    </row>
    <row r="25" spans="1:17" s="105" customFormat="1" ht="15">
      <c r="A25" s="64"/>
      <c r="B25" s="61" t="s">
        <v>7</v>
      </c>
      <c r="C25" s="61"/>
      <c r="D25" s="61"/>
      <c r="E25" s="66"/>
      <c r="F25" s="61"/>
      <c r="G25" s="61"/>
      <c r="H25" s="62"/>
      <c r="I25" s="61"/>
      <c r="J25" s="70">
        <v>1110</v>
      </c>
      <c r="K25" s="61"/>
      <c r="L25" s="70">
        <v>0</v>
      </c>
      <c r="M25" s="61"/>
      <c r="N25" s="210"/>
      <c r="O25" s="61"/>
      <c r="P25" s="61"/>
      <c r="Q25" s="61"/>
    </row>
    <row r="26" spans="1:17" s="105" customFormat="1" ht="15">
      <c r="A26" s="64"/>
      <c r="B26" s="71" t="s">
        <v>99</v>
      </c>
      <c r="C26" s="71"/>
      <c r="D26" s="71"/>
      <c r="E26" s="66"/>
      <c r="F26" s="61"/>
      <c r="G26" s="61"/>
      <c r="H26" s="62"/>
      <c r="I26" s="61"/>
      <c r="J26" s="70">
        <f>12370+227</f>
        <v>12597</v>
      </c>
      <c r="K26" s="61"/>
      <c r="L26" s="70">
        <f>20879+227</f>
        <v>21106</v>
      </c>
      <c r="M26" s="61"/>
      <c r="N26" s="210"/>
      <c r="O26" s="61"/>
      <c r="P26" s="61"/>
      <c r="Q26" s="61"/>
    </row>
    <row r="27" spans="1:17" s="105" customFormat="1" ht="15">
      <c r="A27" s="64"/>
      <c r="B27" s="71"/>
      <c r="C27" s="71"/>
      <c r="D27" s="71"/>
      <c r="E27" s="66"/>
      <c r="F27" s="61"/>
      <c r="G27" s="61"/>
      <c r="H27" s="62"/>
      <c r="I27" s="61"/>
      <c r="J27" s="76">
        <f>SUM(J20:J26)</f>
        <v>291925</v>
      </c>
      <c r="K27" s="61"/>
      <c r="L27" s="76">
        <f>SUM(L20:L26)</f>
        <v>309691</v>
      </c>
      <c r="M27" s="61"/>
      <c r="N27" s="61"/>
      <c r="O27" s="61"/>
      <c r="P27" s="61"/>
      <c r="Q27" s="61"/>
    </row>
    <row r="28" spans="1:17" s="105" customFormat="1" ht="15.75" thickBot="1">
      <c r="A28" s="64"/>
      <c r="B28" s="145" t="s">
        <v>100</v>
      </c>
      <c r="C28" s="71"/>
      <c r="D28" s="71"/>
      <c r="E28" s="66"/>
      <c r="F28" s="61"/>
      <c r="G28" s="61"/>
      <c r="H28" s="62"/>
      <c r="I28" s="61"/>
      <c r="J28" s="146">
        <f>J17+J27</f>
        <v>830081</v>
      </c>
      <c r="K28" s="61"/>
      <c r="L28" s="146">
        <f>L17+L27</f>
        <v>847029</v>
      </c>
      <c r="M28" s="61"/>
      <c r="N28" s="61"/>
      <c r="O28" s="61"/>
      <c r="P28" s="61"/>
      <c r="Q28" s="61"/>
    </row>
    <row r="29" spans="1:17" s="105" customFormat="1" ht="15.75" thickTop="1">
      <c r="A29" s="64"/>
      <c r="B29" s="69"/>
      <c r="C29" s="69"/>
      <c r="D29" s="69"/>
      <c r="E29" s="66"/>
      <c r="F29" s="61"/>
      <c r="G29" s="61"/>
      <c r="H29" s="62"/>
      <c r="I29" s="61"/>
      <c r="J29" s="70"/>
      <c r="K29" s="61"/>
      <c r="L29" s="70"/>
      <c r="M29" s="61"/>
      <c r="N29" s="61"/>
      <c r="O29" s="61"/>
      <c r="P29" s="61"/>
      <c r="Q29" s="61"/>
    </row>
    <row r="30" spans="1:17" s="105" customFormat="1" ht="15">
      <c r="A30" s="64"/>
      <c r="B30" s="65" t="s">
        <v>84</v>
      </c>
      <c r="C30" s="69"/>
      <c r="D30" s="69"/>
      <c r="E30" s="66"/>
      <c r="F30" s="61"/>
      <c r="G30" s="61"/>
      <c r="H30" s="62"/>
      <c r="I30" s="61"/>
      <c r="J30" s="70"/>
      <c r="K30" s="61"/>
      <c r="L30" s="70"/>
      <c r="M30" s="61"/>
      <c r="N30" s="61"/>
      <c r="O30" s="61"/>
      <c r="P30" s="61"/>
      <c r="Q30" s="61"/>
    </row>
    <row r="31" spans="1:17" s="105" customFormat="1" ht="15">
      <c r="A31" s="64"/>
      <c r="B31" s="65" t="s">
        <v>300</v>
      </c>
      <c r="C31" s="69"/>
      <c r="D31" s="69"/>
      <c r="E31" s="66"/>
      <c r="F31" s="61"/>
      <c r="G31" s="61"/>
      <c r="H31" s="62"/>
      <c r="I31" s="61"/>
      <c r="J31" s="70"/>
      <c r="K31" s="61"/>
      <c r="L31" s="70"/>
      <c r="M31" s="61"/>
      <c r="N31" s="61"/>
      <c r="O31" s="61"/>
      <c r="P31" s="61"/>
      <c r="Q31" s="61"/>
    </row>
    <row r="32" spans="1:17" s="105" customFormat="1" ht="15">
      <c r="A32" s="64"/>
      <c r="B32" s="69" t="s">
        <v>27</v>
      </c>
      <c r="C32" s="69"/>
      <c r="D32" s="69"/>
      <c r="E32" s="66"/>
      <c r="F32" s="61"/>
      <c r="G32" s="61"/>
      <c r="H32" s="62"/>
      <c r="I32" s="61"/>
      <c r="J32" s="70">
        <v>142453</v>
      </c>
      <c r="K32" s="61"/>
      <c r="L32" s="70">
        <v>142453</v>
      </c>
      <c r="M32" s="61"/>
      <c r="N32" s="61"/>
      <c r="O32" s="61"/>
      <c r="P32" s="61"/>
      <c r="Q32" s="61"/>
    </row>
    <row r="33" spans="1:17" s="105" customFormat="1" ht="15">
      <c r="A33" s="64"/>
      <c r="B33" s="69" t="s">
        <v>201</v>
      </c>
      <c r="C33" s="69"/>
      <c r="D33" s="69"/>
      <c r="E33" s="66"/>
      <c r="F33" s="61"/>
      <c r="G33" s="61"/>
      <c r="H33" s="62"/>
      <c r="I33" s="61"/>
      <c r="J33" s="70">
        <v>4772</v>
      </c>
      <c r="K33" s="61"/>
      <c r="L33" s="70">
        <v>4772</v>
      </c>
      <c r="M33" s="61"/>
      <c r="N33" s="61"/>
      <c r="O33" s="61"/>
      <c r="P33" s="61"/>
      <c r="Q33" s="61"/>
    </row>
    <row r="34" spans="1:17" s="105" customFormat="1" ht="15">
      <c r="A34" s="64"/>
      <c r="B34" s="69" t="s">
        <v>200</v>
      </c>
      <c r="C34" s="69"/>
      <c r="D34" s="69"/>
      <c r="E34" s="66"/>
      <c r="F34" s="61"/>
      <c r="G34" s="61"/>
      <c r="H34" s="62"/>
      <c r="I34" s="61"/>
      <c r="J34" s="70">
        <v>67433</v>
      </c>
      <c r="K34" s="61"/>
      <c r="L34" s="70">
        <v>74255</v>
      </c>
      <c r="M34" s="61"/>
      <c r="N34" s="61"/>
      <c r="O34" s="61"/>
      <c r="P34" s="61"/>
      <c r="Q34" s="61"/>
    </row>
    <row r="35" spans="1:17" s="105" customFormat="1" ht="15">
      <c r="A35" s="64"/>
      <c r="B35" s="69" t="s">
        <v>108</v>
      </c>
      <c r="C35" s="69"/>
      <c r="D35" s="69"/>
      <c r="E35" s="66"/>
      <c r="F35" s="61"/>
      <c r="G35" s="61"/>
      <c r="H35" s="62"/>
      <c r="I35" s="61"/>
      <c r="J35" s="153">
        <v>173135</v>
      </c>
      <c r="K35" s="61"/>
      <c r="L35" s="153">
        <v>166316</v>
      </c>
      <c r="M35" s="61"/>
      <c r="N35" s="61"/>
      <c r="O35" s="61"/>
      <c r="P35" s="61"/>
      <c r="Q35" s="61"/>
    </row>
    <row r="36" spans="1:17" s="105" customFormat="1" ht="15">
      <c r="A36" s="64"/>
      <c r="B36" s="71"/>
      <c r="C36" s="71"/>
      <c r="D36" s="71"/>
      <c r="E36" s="66"/>
      <c r="F36" s="61"/>
      <c r="G36" s="61"/>
      <c r="H36" s="62"/>
      <c r="I36" s="61"/>
      <c r="J36" s="70">
        <f>SUM(J32:J35)</f>
        <v>387793</v>
      </c>
      <c r="K36" s="61"/>
      <c r="L36" s="70">
        <f>SUM(L32:L35)</f>
        <v>387796</v>
      </c>
      <c r="M36" s="61"/>
      <c r="N36" s="61"/>
      <c r="O36" s="61"/>
      <c r="P36" s="61"/>
      <c r="Q36" s="61"/>
    </row>
    <row r="37" spans="1:17" s="105" customFormat="1" ht="15">
      <c r="A37" s="64"/>
      <c r="B37" s="145" t="s">
        <v>273</v>
      </c>
      <c r="C37" s="71"/>
      <c r="D37" s="71"/>
      <c r="E37" s="66"/>
      <c r="F37" s="61"/>
      <c r="G37" s="61"/>
      <c r="H37" s="62"/>
      <c r="I37" s="61"/>
      <c r="J37" s="70">
        <v>7647</v>
      </c>
      <c r="K37" s="61"/>
      <c r="L37" s="70">
        <v>7318</v>
      </c>
      <c r="M37" s="61"/>
      <c r="N37" s="61"/>
      <c r="O37" s="61"/>
      <c r="P37" s="61"/>
      <c r="Q37" s="61"/>
    </row>
    <row r="38" spans="1:17" s="105" customFormat="1" ht="15">
      <c r="A38" s="64"/>
      <c r="B38" s="145" t="s">
        <v>274</v>
      </c>
      <c r="C38" s="71"/>
      <c r="D38" s="71"/>
      <c r="E38" s="66"/>
      <c r="F38" s="61"/>
      <c r="G38" s="61"/>
      <c r="H38" s="62"/>
      <c r="I38" s="61"/>
      <c r="J38" s="72">
        <f>SUM(J36:J37)</f>
        <v>395440</v>
      </c>
      <c r="K38" s="61"/>
      <c r="L38" s="72">
        <f>SUM(L36:L37)</f>
        <v>395114</v>
      </c>
      <c r="M38" s="61"/>
      <c r="N38" s="61"/>
      <c r="O38" s="61"/>
      <c r="P38" s="61"/>
      <c r="Q38" s="61"/>
    </row>
    <row r="39" spans="1:17" s="105" customFormat="1" ht="15">
      <c r="A39" s="64"/>
      <c r="B39" s="71"/>
      <c r="C39" s="71"/>
      <c r="D39" s="71"/>
      <c r="E39" s="66"/>
      <c r="F39" s="61"/>
      <c r="G39" s="61"/>
      <c r="H39" s="62"/>
      <c r="I39" s="61"/>
      <c r="J39" s="100"/>
      <c r="K39" s="61"/>
      <c r="L39" s="100"/>
      <c r="M39" s="61"/>
      <c r="N39" s="61"/>
      <c r="O39" s="61"/>
      <c r="P39" s="61"/>
      <c r="Q39" s="61"/>
    </row>
    <row r="40" spans="1:17" s="105" customFormat="1" ht="15">
      <c r="A40" s="64"/>
      <c r="B40" s="65" t="s">
        <v>299</v>
      </c>
      <c r="C40" s="69"/>
      <c r="D40" s="69"/>
      <c r="E40" s="66"/>
      <c r="F40" s="61"/>
      <c r="G40" s="61"/>
      <c r="H40" s="62"/>
      <c r="I40" s="61"/>
      <c r="J40" s="70"/>
      <c r="K40" s="61"/>
      <c r="L40" s="70" t="s">
        <v>23</v>
      </c>
      <c r="M40" s="61"/>
      <c r="N40" s="61"/>
      <c r="O40" s="61"/>
      <c r="P40" s="61"/>
      <c r="Q40" s="61"/>
    </row>
    <row r="41" spans="1:17" s="105" customFormat="1" ht="15">
      <c r="A41" s="64"/>
      <c r="B41" s="105" t="s">
        <v>107</v>
      </c>
      <c r="C41" s="71"/>
      <c r="D41" s="71"/>
      <c r="F41" s="61"/>
      <c r="G41" s="61"/>
      <c r="H41" s="62"/>
      <c r="I41" s="61"/>
      <c r="J41" s="70">
        <v>4114</v>
      </c>
      <c r="K41" s="61"/>
      <c r="L41" s="70">
        <v>5298</v>
      </c>
      <c r="M41" s="61"/>
      <c r="N41" s="61"/>
      <c r="O41" s="61"/>
      <c r="P41" s="61"/>
      <c r="Q41" s="61"/>
    </row>
    <row r="42" spans="1:17" s="105" customFormat="1" ht="15">
      <c r="A42" s="64"/>
      <c r="B42" s="71" t="s">
        <v>101</v>
      </c>
      <c r="C42" s="71"/>
      <c r="D42" s="71"/>
      <c r="F42" s="61"/>
      <c r="G42" s="61"/>
      <c r="H42" s="62"/>
      <c r="I42" s="61"/>
      <c r="J42" s="70">
        <v>41698</v>
      </c>
      <c r="K42" s="61"/>
      <c r="L42" s="70">
        <v>38708</v>
      </c>
      <c r="M42" s="61"/>
      <c r="N42" s="61"/>
      <c r="O42" s="61"/>
      <c r="P42" s="61"/>
      <c r="Q42" s="61"/>
    </row>
    <row r="43" spans="1:17" s="105" customFormat="1" ht="15">
      <c r="A43" s="64"/>
      <c r="B43" s="71" t="s">
        <v>237</v>
      </c>
      <c r="C43" s="71"/>
      <c r="E43" s="66"/>
      <c r="F43" s="61"/>
      <c r="G43" s="61"/>
      <c r="H43" s="62"/>
      <c r="I43" s="61"/>
      <c r="J43" s="70">
        <f>39150+9184</f>
        <v>48334</v>
      </c>
      <c r="K43" s="61"/>
      <c r="L43" s="70">
        <f>39942+11358</f>
        <v>51300</v>
      </c>
      <c r="M43" s="61"/>
      <c r="N43" s="61"/>
      <c r="O43" s="61"/>
      <c r="P43" s="61"/>
      <c r="Q43" s="61"/>
    </row>
    <row r="44" spans="1:17" s="105" customFormat="1" ht="15">
      <c r="A44" s="64"/>
      <c r="B44" s="105" t="s">
        <v>109</v>
      </c>
      <c r="C44" s="71"/>
      <c r="D44" s="71"/>
      <c r="E44" s="66"/>
      <c r="F44" s="61"/>
      <c r="G44" s="61"/>
      <c r="H44" s="62"/>
      <c r="I44" s="61"/>
      <c r="J44" s="70">
        <v>57</v>
      </c>
      <c r="K44" s="61"/>
      <c r="L44" s="70">
        <v>61</v>
      </c>
      <c r="M44" s="61"/>
      <c r="N44" s="61"/>
      <c r="O44" s="61"/>
      <c r="P44" s="61"/>
      <c r="Q44" s="61"/>
    </row>
    <row r="45" spans="1:17" s="105" customFormat="1" ht="15">
      <c r="A45" s="64"/>
      <c r="C45" s="71"/>
      <c r="D45" s="71"/>
      <c r="F45" s="61"/>
      <c r="G45" s="61"/>
      <c r="H45" s="62"/>
      <c r="I45" s="61"/>
      <c r="J45" s="72">
        <f>SUM(J41:J44)</f>
        <v>94203</v>
      </c>
      <c r="K45" s="61"/>
      <c r="L45" s="72">
        <f>SUM(L41:L44)</f>
        <v>95367</v>
      </c>
      <c r="M45" s="61"/>
      <c r="N45" s="61"/>
      <c r="O45" s="61"/>
      <c r="P45" s="61"/>
      <c r="Q45" s="61"/>
    </row>
    <row r="46" spans="1:17" s="105" customFormat="1" ht="10.5" customHeight="1">
      <c r="A46" s="64"/>
      <c r="B46" s="71"/>
      <c r="C46" s="71"/>
      <c r="D46" s="71"/>
      <c r="E46" s="66" t="s">
        <v>23</v>
      </c>
      <c r="F46" s="61"/>
      <c r="G46" s="61"/>
      <c r="H46" s="62"/>
      <c r="I46" s="61"/>
      <c r="J46" s="100"/>
      <c r="K46" s="61"/>
      <c r="L46" s="101"/>
      <c r="M46" s="61"/>
      <c r="N46" s="61"/>
      <c r="O46" s="61"/>
      <c r="P46" s="61"/>
      <c r="Q46" s="61"/>
    </row>
    <row r="47" spans="1:17" s="105" customFormat="1" ht="15">
      <c r="A47" s="64"/>
      <c r="B47" s="145" t="s">
        <v>275</v>
      </c>
      <c r="C47" s="71"/>
      <c r="D47" s="71"/>
      <c r="E47" s="66"/>
      <c r="F47" s="61"/>
      <c r="G47" s="61"/>
      <c r="H47" s="62"/>
      <c r="I47" s="61"/>
      <c r="J47" s="70"/>
      <c r="K47" s="61"/>
      <c r="L47" s="70"/>
      <c r="M47" s="61"/>
      <c r="N47" s="61"/>
      <c r="O47" s="61"/>
      <c r="P47" s="61"/>
      <c r="Q47" s="61"/>
    </row>
    <row r="48" spans="1:17" s="105" customFormat="1" ht="15">
      <c r="A48" s="64"/>
      <c r="B48" s="105" t="s">
        <v>107</v>
      </c>
      <c r="C48" s="71"/>
      <c r="D48" s="71"/>
      <c r="E48" s="66"/>
      <c r="F48" s="61"/>
      <c r="G48" s="61"/>
      <c r="H48" s="62"/>
      <c r="I48" s="61"/>
      <c r="J48" s="70">
        <v>4717</v>
      </c>
      <c r="K48" s="61"/>
      <c r="L48" s="70">
        <v>4414</v>
      </c>
      <c r="M48" s="61"/>
      <c r="N48" s="61"/>
      <c r="O48" s="61"/>
      <c r="P48" s="61"/>
      <c r="Q48" s="61"/>
    </row>
    <row r="49" spans="1:17" s="105" customFormat="1" ht="15">
      <c r="A49" s="64"/>
      <c r="B49" s="71" t="s">
        <v>101</v>
      </c>
      <c r="C49" s="71"/>
      <c r="D49" s="71"/>
      <c r="E49" s="66"/>
      <c r="F49" s="61"/>
      <c r="G49" s="61"/>
      <c r="H49" s="62"/>
      <c r="I49" s="61"/>
      <c r="J49" s="70">
        <f>225627+50062</f>
        <v>275689</v>
      </c>
      <c r="K49" s="61"/>
      <c r="L49" s="70">
        <f>232426+50904</f>
        <v>283330</v>
      </c>
      <c r="M49" s="61"/>
      <c r="N49" s="61"/>
      <c r="O49" s="61"/>
      <c r="P49" s="61"/>
      <c r="Q49" s="61"/>
    </row>
    <row r="50" spans="1:17" s="105" customFormat="1" ht="15">
      <c r="A50" s="64"/>
      <c r="B50" s="75" t="s">
        <v>236</v>
      </c>
      <c r="C50" s="74"/>
      <c r="D50" s="74"/>
      <c r="F50" s="61"/>
      <c r="G50" s="61"/>
      <c r="H50" s="62"/>
      <c r="I50" s="61"/>
      <c r="J50" s="70">
        <v>19315</v>
      </c>
      <c r="K50" s="61"/>
      <c r="L50" s="70">
        <v>18419</v>
      </c>
      <c r="M50" s="61"/>
      <c r="N50" s="61"/>
      <c r="O50" s="61"/>
      <c r="P50" s="61"/>
      <c r="Q50" s="61"/>
    </row>
    <row r="51" spans="1:17" s="105" customFormat="1" ht="15">
      <c r="A51" s="64"/>
      <c r="B51" s="75" t="s">
        <v>102</v>
      </c>
      <c r="C51" s="75"/>
      <c r="D51" s="75"/>
      <c r="E51" s="66"/>
      <c r="F51" s="61"/>
      <c r="G51" s="61"/>
      <c r="H51" s="62"/>
      <c r="I51" s="61"/>
      <c r="J51" s="70">
        <v>28235</v>
      </c>
      <c r="K51" s="61"/>
      <c r="L51" s="70">
        <v>41365</v>
      </c>
      <c r="M51" s="61"/>
      <c r="N51" s="61"/>
      <c r="O51" s="61"/>
      <c r="P51" s="61"/>
      <c r="Q51" s="61"/>
    </row>
    <row r="52" spans="1:17" s="105" customFormat="1" ht="15">
      <c r="A52" s="64"/>
      <c r="B52" s="75" t="s">
        <v>110</v>
      </c>
      <c r="C52" s="75"/>
      <c r="D52" s="75"/>
      <c r="F52" s="61"/>
      <c r="G52" s="61"/>
      <c r="H52" s="62"/>
      <c r="I52" s="61"/>
      <c r="J52" s="70">
        <v>2226</v>
      </c>
      <c r="K52" s="61"/>
      <c r="L52" s="70">
        <v>1251</v>
      </c>
      <c r="M52" s="61"/>
      <c r="N52" s="61"/>
      <c r="O52" s="61"/>
      <c r="P52" s="61"/>
      <c r="Q52" s="61"/>
    </row>
    <row r="53" spans="1:17" s="105" customFormat="1" ht="15">
      <c r="A53" s="64"/>
      <c r="B53" s="71" t="s">
        <v>237</v>
      </c>
      <c r="C53" s="71"/>
      <c r="D53" s="71"/>
      <c r="E53" s="66"/>
      <c r="F53" s="61"/>
      <c r="G53" s="61"/>
      <c r="H53" s="62"/>
      <c r="I53" s="61"/>
      <c r="J53" s="70">
        <v>3133</v>
      </c>
      <c r="K53" s="61"/>
      <c r="L53" s="70">
        <v>646</v>
      </c>
      <c r="M53" s="61"/>
      <c r="N53" s="61"/>
      <c r="O53" s="61"/>
      <c r="P53" s="61"/>
      <c r="Q53" s="61"/>
    </row>
    <row r="54" spans="1:17" s="105" customFormat="1" ht="15">
      <c r="A54" s="64"/>
      <c r="B54" s="75" t="s">
        <v>103</v>
      </c>
      <c r="C54" s="75"/>
      <c r="D54" s="75"/>
      <c r="E54" s="66"/>
      <c r="F54" s="61"/>
      <c r="G54" s="61"/>
      <c r="H54" s="62"/>
      <c r="I54" s="61"/>
      <c r="J54" s="153">
        <v>7123</v>
      </c>
      <c r="K54" s="61"/>
      <c r="L54" s="153">
        <v>7123</v>
      </c>
      <c r="M54" s="61"/>
      <c r="N54" s="61"/>
      <c r="O54" s="61"/>
      <c r="P54" s="61"/>
      <c r="Q54" s="61"/>
    </row>
    <row r="55" spans="1:17" s="105" customFormat="1" ht="15">
      <c r="A55" s="64"/>
      <c r="B55" s="75"/>
      <c r="C55" s="75"/>
      <c r="D55" s="75"/>
      <c r="E55" s="66"/>
      <c r="F55" s="61"/>
      <c r="G55" s="61"/>
      <c r="H55" s="62"/>
      <c r="I55" s="61"/>
      <c r="J55" s="100">
        <f>SUM(J48:J54)</f>
        <v>340438</v>
      </c>
      <c r="K55" s="61"/>
      <c r="L55" s="100">
        <f>SUM(L48:L54)</f>
        <v>356548</v>
      </c>
      <c r="M55" s="61"/>
      <c r="N55" s="61"/>
      <c r="O55" s="61"/>
      <c r="P55" s="61"/>
      <c r="Q55" s="61"/>
    </row>
    <row r="56" spans="1:17" s="105" customFormat="1" ht="15">
      <c r="A56" s="64"/>
      <c r="B56" s="145" t="s">
        <v>276</v>
      </c>
      <c r="C56" s="71"/>
      <c r="D56" s="71"/>
      <c r="E56" s="66"/>
      <c r="F56" s="61"/>
      <c r="G56" s="61"/>
      <c r="H56" s="62"/>
      <c r="I56" s="61"/>
      <c r="J56" s="72">
        <f>J45+J55</f>
        <v>434641</v>
      </c>
      <c r="K56" s="61"/>
      <c r="L56" s="72">
        <f>L45+L55</f>
        <v>451915</v>
      </c>
      <c r="M56" s="61"/>
      <c r="N56" s="61"/>
      <c r="O56" s="61"/>
      <c r="P56" s="61"/>
      <c r="Q56" s="61"/>
    </row>
    <row r="57" spans="1:17" s="105" customFormat="1" ht="15.75" thickBot="1">
      <c r="A57" s="64"/>
      <c r="B57" s="145" t="s">
        <v>104</v>
      </c>
      <c r="C57" s="71"/>
      <c r="D57" s="71"/>
      <c r="E57" s="66"/>
      <c r="F57" s="61"/>
      <c r="G57" s="61"/>
      <c r="H57" s="62"/>
      <c r="I57" s="61"/>
      <c r="J57" s="146">
        <f>J56+J38</f>
        <v>830081</v>
      </c>
      <c r="K57" s="61"/>
      <c r="L57" s="146">
        <f>L56+L38</f>
        <v>847029</v>
      </c>
      <c r="M57" s="61"/>
      <c r="N57" s="114"/>
      <c r="O57" s="61"/>
      <c r="P57" s="61"/>
      <c r="Q57" s="61"/>
    </row>
    <row r="58" spans="1:17" s="105" customFormat="1" ht="15.75" thickTop="1">
      <c r="A58" s="64"/>
      <c r="B58" s="71"/>
      <c r="C58" s="71"/>
      <c r="D58" s="71"/>
      <c r="E58" s="66"/>
      <c r="F58" s="61"/>
      <c r="G58" s="61"/>
      <c r="H58" s="62"/>
      <c r="I58" s="61"/>
      <c r="J58" s="100"/>
      <c r="K58" s="61"/>
      <c r="L58" s="100"/>
      <c r="M58" s="61"/>
      <c r="N58" s="61"/>
      <c r="O58" s="61"/>
      <c r="P58" s="61"/>
      <c r="Q58" s="61"/>
    </row>
    <row r="59" spans="1:17" s="105" customFormat="1" ht="15">
      <c r="A59" s="64"/>
      <c r="B59" s="145" t="s">
        <v>337</v>
      </c>
      <c r="C59" s="71"/>
      <c r="D59" s="71"/>
      <c r="E59" s="66"/>
      <c r="F59" s="61"/>
      <c r="G59" s="61"/>
      <c r="H59" s="62"/>
      <c r="I59" s="61"/>
      <c r="J59" s="211">
        <f>J38/284906</f>
        <v>1.3879665573908588</v>
      </c>
      <c r="K59" s="61"/>
      <c r="L59" s="211">
        <f>L38/284906</f>
        <v>1.3868223203442538</v>
      </c>
      <c r="M59" s="61"/>
      <c r="N59" s="61"/>
      <c r="O59" s="61"/>
      <c r="P59" s="61"/>
      <c r="Q59" s="61"/>
    </row>
    <row r="60" spans="1:17" s="105" customFormat="1" ht="15">
      <c r="A60" s="64"/>
      <c r="B60" s="75"/>
      <c r="C60" s="75"/>
      <c r="D60" s="75"/>
      <c r="E60" s="66"/>
      <c r="F60" s="61"/>
      <c r="G60" s="61"/>
      <c r="H60" s="62"/>
      <c r="I60" s="61"/>
      <c r="J60" s="78"/>
      <c r="K60" s="79"/>
      <c r="L60" s="78"/>
      <c r="M60" s="61"/>
      <c r="N60" s="61"/>
      <c r="O60" s="61"/>
      <c r="P60" s="61"/>
      <c r="Q60" s="61"/>
    </row>
    <row r="61" spans="1:17" s="105" customFormat="1" ht="15">
      <c r="A61" s="64"/>
      <c r="B61" s="33" t="s">
        <v>324</v>
      </c>
      <c r="C61" s="80"/>
      <c r="D61" s="80"/>
      <c r="E61" s="66"/>
      <c r="F61" s="61"/>
      <c r="G61" s="61"/>
      <c r="H61" s="62"/>
      <c r="I61" s="61"/>
      <c r="J61" s="61"/>
      <c r="K61" s="77"/>
      <c r="L61" s="61"/>
      <c r="M61" s="61"/>
      <c r="N61" s="77"/>
      <c r="O61" s="77"/>
      <c r="P61" s="77"/>
      <c r="Q61" s="61"/>
    </row>
    <row r="62" spans="1:17" s="105" customFormat="1" ht="15">
      <c r="A62" s="64"/>
      <c r="B62" s="101" t="s">
        <v>245</v>
      </c>
      <c r="C62" s="80"/>
      <c r="D62" s="80"/>
      <c r="E62" s="66"/>
      <c r="F62" s="61"/>
      <c r="G62" s="61"/>
      <c r="H62" s="62"/>
      <c r="I62" s="61"/>
      <c r="J62" s="61"/>
      <c r="K62" s="77"/>
      <c r="L62" s="61"/>
      <c r="M62" s="61"/>
      <c r="N62" s="77"/>
      <c r="O62" s="77"/>
      <c r="P62" s="77"/>
      <c r="Q62" s="61"/>
    </row>
    <row r="63" spans="1:17" s="105" customFormat="1" ht="15">
      <c r="A63" s="64"/>
      <c r="B63" s="101" t="s">
        <v>90</v>
      </c>
      <c r="C63" s="75"/>
      <c r="D63" s="75"/>
      <c r="E63" s="66"/>
      <c r="F63" s="61"/>
      <c r="G63" s="61"/>
      <c r="H63" s="62"/>
      <c r="I63" s="61"/>
      <c r="J63" s="61"/>
      <c r="K63" s="61"/>
      <c r="L63" s="77"/>
      <c r="M63" s="77"/>
      <c r="N63" s="77"/>
      <c r="O63" s="77"/>
      <c r="P63" s="77"/>
      <c r="Q63" s="61"/>
    </row>
    <row r="64" spans="1:17" s="105" customFormat="1" ht="15">
      <c r="A64" s="64"/>
      <c r="B64" s="81"/>
      <c r="C64" s="75"/>
      <c r="D64" s="75"/>
      <c r="E64" s="66"/>
      <c r="F64" s="61"/>
      <c r="G64" s="61"/>
      <c r="H64" s="62"/>
      <c r="I64" s="61"/>
      <c r="J64" s="61"/>
      <c r="K64" s="61"/>
      <c r="L64" s="77"/>
      <c r="M64" s="77"/>
      <c r="N64" s="77"/>
      <c r="O64" s="77"/>
      <c r="P64" s="77"/>
      <c r="Q64" s="61"/>
    </row>
    <row r="66" spans="1:17" s="105" customFormat="1" ht="15">
      <c r="A66" s="64"/>
      <c r="B66" s="81"/>
      <c r="C66" s="81"/>
      <c r="D66" s="81"/>
      <c r="E66" s="66"/>
      <c r="F66" s="61"/>
      <c r="G66" s="61"/>
      <c r="H66" s="62"/>
      <c r="I66" s="61"/>
      <c r="J66" s="61"/>
      <c r="K66" s="61"/>
      <c r="L66" s="77"/>
      <c r="M66" s="77"/>
      <c r="N66" s="77"/>
      <c r="O66" s="77"/>
      <c r="P66" s="77"/>
      <c r="Q66" s="61"/>
    </row>
    <row r="67" spans="1:17" s="105" customFormat="1" ht="15">
      <c r="A67" s="64"/>
      <c r="B67" s="74"/>
      <c r="C67" s="74"/>
      <c r="D67" s="74"/>
      <c r="E67" s="66"/>
      <c r="F67" s="61"/>
      <c r="G67" s="61"/>
      <c r="H67" s="62"/>
      <c r="I67" s="61"/>
      <c r="J67" s="61"/>
      <c r="K67" s="61"/>
      <c r="L67" s="77"/>
      <c r="M67" s="77"/>
      <c r="N67" s="77"/>
      <c r="O67" s="77"/>
      <c r="P67" s="77"/>
      <c r="Q67" s="61"/>
    </row>
    <row r="75" spans="10:12" ht="14.25">
      <c r="J75" s="105"/>
      <c r="K75" s="105"/>
      <c r="L75" s="105"/>
    </row>
    <row r="76" spans="1:17" s="105" customFormat="1" ht="15">
      <c r="A76" s="64"/>
      <c r="B76" s="71"/>
      <c r="C76" s="75"/>
      <c r="D76" s="75"/>
      <c r="E76" s="66"/>
      <c r="F76" s="61"/>
      <c r="G76" s="61"/>
      <c r="H76" s="62"/>
      <c r="I76" s="61"/>
      <c r="J76" s="100"/>
      <c r="L76" s="100"/>
      <c r="M76" s="61"/>
      <c r="N76" s="61"/>
      <c r="O76" s="61"/>
      <c r="P76" s="61"/>
      <c r="Q76" s="61"/>
    </row>
    <row r="77" spans="10:12" ht="14.25">
      <c r="J77" s="105"/>
      <c r="K77" s="105"/>
      <c r="L77" s="105"/>
    </row>
    <row r="140" spans="1:3" ht="15.75">
      <c r="A140" s="64" t="s">
        <v>252</v>
      </c>
      <c r="B140" s="106" t="s">
        <v>178</v>
      </c>
      <c r="C140" s="84"/>
    </row>
    <row r="141" spans="1:3" ht="15.75">
      <c r="A141" s="64"/>
      <c r="B141" s="61" t="s">
        <v>339</v>
      </c>
      <c r="C141" s="84"/>
    </row>
    <row r="142" spans="1:3" ht="15.75">
      <c r="A142" s="64"/>
      <c r="B142" s="61" t="s">
        <v>340</v>
      </c>
      <c r="C142" s="84"/>
    </row>
    <row r="143" spans="1:3" ht="15.75">
      <c r="A143" s="64"/>
      <c r="B143" s="61" t="s">
        <v>341</v>
      </c>
      <c r="C143" s="84"/>
    </row>
    <row r="144" spans="1:3" ht="15.75">
      <c r="A144" s="64"/>
      <c r="C144" s="84"/>
    </row>
    <row r="145" ht="15.75">
      <c r="A145" s="84"/>
    </row>
    <row r="146" ht="15.75">
      <c r="A146" s="84"/>
    </row>
    <row r="147" spans="1:2" ht="15.75">
      <c r="A147" s="84"/>
      <c r="B147" s="61" t="s">
        <v>356</v>
      </c>
    </row>
    <row r="148" spans="1:3" ht="15.75">
      <c r="A148" s="64" t="s">
        <v>253</v>
      </c>
      <c r="B148" s="106" t="s">
        <v>357</v>
      </c>
      <c r="C148" s="84"/>
    </row>
    <row r="149" spans="1:3" ht="15.75">
      <c r="A149" s="64"/>
      <c r="B149" s="61" t="s">
        <v>346</v>
      </c>
      <c r="C149" s="84"/>
    </row>
    <row r="150" ht="14.25">
      <c r="B150" s="61" t="s">
        <v>347</v>
      </c>
    </row>
    <row r="151" ht="15">
      <c r="B151" s="60"/>
    </row>
    <row r="154" ht="15">
      <c r="B154"/>
    </row>
    <row r="155" spans="1:3" ht="15.75">
      <c r="A155" s="64" t="s">
        <v>254</v>
      </c>
      <c r="B155" s="106" t="s">
        <v>179</v>
      </c>
      <c r="C155" s="84"/>
    </row>
    <row r="156" spans="1:3" ht="15.75">
      <c r="A156" s="64"/>
      <c r="B156" s="61" t="s">
        <v>348</v>
      </c>
      <c r="C156" s="84"/>
    </row>
    <row r="157" spans="1:3" ht="15.75">
      <c r="A157" s="64"/>
      <c r="B157" s="61" t="s">
        <v>349</v>
      </c>
      <c r="C157" s="84"/>
    </row>
    <row r="208" ht="14.25">
      <c r="M208" s="61">
        <f>2522+1025-3547+3611</f>
        <v>3611</v>
      </c>
    </row>
    <row r="210" ht="14.25">
      <c r="M210" s="61">
        <f>5437-5437+7765</f>
        <v>7765</v>
      </c>
    </row>
  </sheetData>
  <mergeCells count="4">
    <mergeCell ref="B1:N1"/>
    <mergeCell ref="B3:N3"/>
    <mergeCell ref="B4:N4"/>
    <mergeCell ref="A2:M2"/>
  </mergeCells>
  <printOptions horizontalCentered="1"/>
  <pageMargins left="0.708661417322835" right="0.708661417322835" top="0.708661417322835" bottom="0.708661417322835" header="0.511811023622047" footer="0.511811023622047"/>
  <pageSetup blackAndWhite="1" horizontalDpi="600" verticalDpi="600" orientation="portrait" paperSize="9" scale="78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09"/>
  <sheetViews>
    <sheetView showGridLines="0" view="pageBreakPreview" zoomScale="75" zoomScaleSheetLayoutView="75" workbookViewId="0" topLeftCell="A1">
      <selection activeCell="O3" sqref="O3"/>
    </sheetView>
  </sheetViews>
  <sheetFormatPr defaultColWidth="9.140625" defaultRowHeight="13.5"/>
  <cols>
    <col min="1" max="1" width="2.421875" style="11" customWidth="1"/>
    <col min="2" max="2" width="2.00390625" style="11" customWidth="1"/>
    <col min="3" max="4" width="9.140625" style="11" customWidth="1"/>
    <col min="5" max="5" width="17.8515625" style="11" customWidth="1"/>
    <col min="6" max="6" width="13.7109375" style="11" customWidth="1"/>
    <col min="7" max="7" width="12.28125" style="11" customWidth="1"/>
    <col min="8" max="8" width="12.140625" style="11" customWidth="1"/>
    <col min="9" max="9" width="13.28125" style="11" customWidth="1"/>
    <col min="10" max="10" width="12.7109375" style="11" customWidth="1"/>
    <col min="11" max="11" width="13.00390625" style="11" customWidth="1"/>
    <col min="12" max="12" width="13.140625" style="11" customWidth="1"/>
    <col min="13" max="13" width="12.7109375" style="11" customWidth="1"/>
    <col min="14" max="14" width="11.00390625" style="11" customWidth="1"/>
    <col min="15" max="15" width="8.57421875" style="11" customWidth="1"/>
    <col min="16" max="16" width="12.28125" style="11" customWidth="1"/>
    <col min="17" max="16384" width="9.140625" style="11" customWidth="1"/>
  </cols>
  <sheetData>
    <row r="1" spans="1:16" ht="13.5" customHeight="1">
      <c r="A1" s="3"/>
      <c r="B1" s="217" t="s">
        <v>20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P1" s="3"/>
    </row>
    <row r="2" spans="7:11" ht="15.75">
      <c r="G2" s="5"/>
      <c r="H2" s="4"/>
      <c r="I2" s="6"/>
      <c r="J2" s="5"/>
      <c r="K2" s="5"/>
    </row>
    <row r="3" spans="1:16" ht="15.75">
      <c r="A3" s="4"/>
      <c r="B3" s="221" t="s">
        <v>365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39"/>
      <c r="P3" s="5"/>
    </row>
    <row r="4" spans="1:16" ht="15.75">
      <c r="A4" s="48"/>
      <c r="B4" s="221" t="s">
        <v>105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39"/>
      <c r="P4" s="5"/>
    </row>
    <row r="5" spans="1:16" ht="15.75">
      <c r="A5" s="48"/>
      <c r="B5" s="49"/>
      <c r="C5" s="35"/>
      <c r="D5" s="35"/>
      <c r="E5" s="35"/>
      <c r="F5" s="5"/>
      <c r="G5" s="5"/>
      <c r="H5" s="6"/>
      <c r="I5" s="22"/>
      <c r="J5" s="6"/>
      <c r="K5" s="45"/>
      <c r="L5" s="39"/>
      <c r="M5" s="39"/>
      <c r="N5" s="39"/>
      <c r="O5" s="39"/>
      <c r="P5" s="5"/>
    </row>
    <row r="6" spans="1:16" ht="15.75">
      <c r="A6" s="48"/>
      <c r="B6" s="49"/>
      <c r="C6" s="35"/>
      <c r="D6" s="35"/>
      <c r="E6" s="35"/>
      <c r="F6" s="5"/>
      <c r="G6" s="214" t="s">
        <v>106</v>
      </c>
      <c r="H6" s="214"/>
      <c r="I6" s="214"/>
      <c r="J6" s="214"/>
      <c r="K6" s="214"/>
      <c r="L6" s="214"/>
      <c r="M6" s="214"/>
      <c r="N6" s="53" t="s">
        <v>85</v>
      </c>
      <c r="O6" s="53"/>
      <c r="P6" s="36" t="s">
        <v>63</v>
      </c>
    </row>
    <row r="7" spans="1:16" ht="15">
      <c r="A7" s="50"/>
      <c r="B7" s="37"/>
      <c r="C7" s="35"/>
      <c r="D7" s="35"/>
      <c r="E7" s="35"/>
      <c r="F7" s="5"/>
      <c r="G7" s="36"/>
      <c r="H7" s="12"/>
      <c r="I7" s="51" t="s">
        <v>56</v>
      </c>
      <c r="J7" s="12"/>
      <c r="K7" s="52"/>
      <c r="L7" s="38"/>
      <c r="M7" s="38"/>
      <c r="N7" s="138" t="s">
        <v>86</v>
      </c>
      <c r="O7" s="138"/>
      <c r="P7" s="140" t="s">
        <v>282</v>
      </c>
    </row>
    <row r="8" spans="1:16" ht="15">
      <c r="A8" s="50"/>
      <c r="B8" s="37"/>
      <c r="C8" s="35"/>
      <c r="D8" s="35"/>
      <c r="E8" s="35"/>
      <c r="F8" s="5"/>
      <c r="G8" s="36"/>
      <c r="H8" s="12"/>
      <c r="I8" s="51" t="s">
        <v>279</v>
      </c>
      <c r="J8" s="12" t="s">
        <v>57</v>
      </c>
      <c r="L8" s="53" t="s">
        <v>58</v>
      </c>
      <c r="M8" s="53"/>
      <c r="N8" s="53"/>
      <c r="O8" s="53"/>
      <c r="P8" s="5"/>
    </row>
    <row r="9" spans="1:13" ht="15">
      <c r="A9" s="50"/>
      <c r="B9" s="37"/>
      <c r="C9" s="35"/>
      <c r="D9" s="35"/>
      <c r="E9" s="35"/>
      <c r="F9" s="5"/>
      <c r="G9" s="36" t="s">
        <v>59</v>
      </c>
      <c r="H9" s="36" t="s">
        <v>59</v>
      </c>
      <c r="I9" s="51" t="s">
        <v>280</v>
      </c>
      <c r="J9" s="12" t="s">
        <v>281</v>
      </c>
      <c r="K9" s="52" t="s">
        <v>60</v>
      </c>
      <c r="L9" s="54" t="s">
        <v>61</v>
      </c>
      <c r="M9" s="54"/>
    </row>
    <row r="10" spans="1:16" ht="15">
      <c r="A10" s="50"/>
      <c r="B10" s="37"/>
      <c r="C10" s="35"/>
      <c r="D10" s="35"/>
      <c r="E10" s="35"/>
      <c r="F10" s="5"/>
      <c r="G10" s="140" t="s">
        <v>277</v>
      </c>
      <c r="H10" s="130" t="s">
        <v>278</v>
      </c>
      <c r="I10" s="18" t="s">
        <v>62</v>
      </c>
      <c r="J10" s="147" t="s">
        <v>56</v>
      </c>
      <c r="K10" s="147" t="s">
        <v>56</v>
      </c>
      <c r="L10" s="138" t="s">
        <v>251</v>
      </c>
      <c r="M10" s="140" t="s">
        <v>63</v>
      </c>
      <c r="N10" s="139"/>
      <c r="O10" s="139"/>
      <c r="P10" s="150"/>
    </row>
    <row r="11" spans="1:16" ht="15">
      <c r="A11" s="50"/>
      <c r="B11" s="37"/>
      <c r="C11" s="35"/>
      <c r="D11" s="35"/>
      <c r="E11" s="35"/>
      <c r="F11" s="5"/>
      <c r="G11" s="36" t="s">
        <v>21</v>
      </c>
      <c r="H11" s="36" t="s">
        <v>21</v>
      </c>
      <c r="I11" s="36" t="s">
        <v>21</v>
      </c>
      <c r="J11" s="36" t="s">
        <v>21</v>
      </c>
      <c r="K11" s="36" t="s">
        <v>21</v>
      </c>
      <c r="L11" s="36" t="s">
        <v>21</v>
      </c>
      <c r="M11" s="36" t="s">
        <v>21</v>
      </c>
      <c r="N11" s="36" t="s">
        <v>21</v>
      </c>
      <c r="O11" s="36"/>
      <c r="P11" s="36" t="s">
        <v>21</v>
      </c>
    </row>
    <row r="12" spans="1:16" ht="15.75">
      <c r="A12" s="50"/>
      <c r="B12" s="148" t="s">
        <v>114</v>
      </c>
      <c r="C12" s="35"/>
      <c r="D12" s="35"/>
      <c r="E12" s="35"/>
      <c r="F12" s="5"/>
      <c r="G12" s="47">
        <v>142453</v>
      </c>
      <c r="H12" s="47">
        <v>4772</v>
      </c>
      <c r="I12" s="47">
        <v>4256</v>
      </c>
      <c r="J12" s="47">
        <v>8090</v>
      </c>
      <c r="K12" s="47">
        <v>49400</v>
      </c>
      <c r="L12" s="47">
        <v>165335</v>
      </c>
      <c r="M12" s="47">
        <f>SUM(G12:L12)</f>
        <v>374306</v>
      </c>
      <c r="N12" s="47">
        <v>6635</v>
      </c>
      <c r="O12" s="47"/>
      <c r="P12" s="47">
        <f>SUM(M12:N12)</f>
        <v>380941</v>
      </c>
    </row>
    <row r="13" spans="1:16" ht="15.75">
      <c r="A13" s="50"/>
      <c r="B13" s="49"/>
      <c r="C13" s="34"/>
      <c r="D13" s="34"/>
      <c r="E13" s="34"/>
      <c r="F13" s="8"/>
      <c r="G13" s="142"/>
      <c r="H13" s="142"/>
      <c r="I13" s="142"/>
      <c r="J13" s="142"/>
      <c r="K13" s="142"/>
      <c r="L13" s="142"/>
      <c r="M13" s="142"/>
      <c r="N13" s="142"/>
      <c r="O13" s="142"/>
      <c r="P13" s="142"/>
    </row>
    <row r="14" spans="1:16" ht="15.75">
      <c r="A14" s="50"/>
      <c r="B14" s="49" t="s">
        <v>64</v>
      </c>
      <c r="C14" s="34"/>
      <c r="D14" s="34"/>
      <c r="E14" s="34"/>
      <c r="F14" s="8"/>
      <c r="G14" s="46"/>
      <c r="H14" s="47"/>
      <c r="I14" s="47"/>
      <c r="J14" s="47">
        <v>-439</v>
      </c>
      <c r="K14" s="46"/>
      <c r="L14" s="47"/>
      <c r="M14" s="47">
        <f>SUM(G14:L14)</f>
        <v>-439</v>
      </c>
      <c r="N14" s="47">
        <v>260</v>
      </c>
      <c r="O14" s="47"/>
      <c r="P14" s="47">
        <f>SUM(M14:N14)</f>
        <v>-179</v>
      </c>
    </row>
    <row r="15" spans="1:16" ht="15.75">
      <c r="A15" s="50"/>
      <c r="B15" s="49" t="s">
        <v>65</v>
      </c>
      <c r="C15" s="34"/>
      <c r="D15" s="34"/>
      <c r="E15" s="34"/>
      <c r="F15" s="8"/>
      <c r="G15" s="46"/>
      <c r="H15" s="47"/>
      <c r="I15" s="47"/>
      <c r="J15" s="47"/>
      <c r="K15" s="46"/>
      <c r="L15" s="47"/>
      <c r="M15" s="47"/>
      <c r="N15" s="47"/>
      <c r="O15" s="47"/>
      <c r="P15" s="47"/>
    </row>
    <row r="16" spans="1:16" ht="15.75">
      <c r="A16" s="50"/>
      <c r="C16" s="49" t="s">
        <v>116</v>
      </c>
      <c r="D16" s="34"/>
      <c r="E16" s="34"/>
      <c r="F16" s="8"/>
      <c r="G16" s="46"/>
      <c r="H16" s="47"/>
      <c r="I16" s="47"/>
      <c r="J16" s="47"/>
      <c r="K16" s="46"/>
      <c r="L16" s="47"/>
      <c r="M16" s="47"/>
      <c r="N16" s="47"/>
      <c r="O16" s="47"/>
      <c r="P16" s="47"/>
    </row>
    <row r="17" spans="1:16" ht="15.75">
      <c r="A17" s="50"/>
      <c r="C17" s="49" t="s">
        <v>115</v>
      </c>
      <c r="D17" s="34"/>
      <c r="E17" s="34"/>
      <c r="F17" s="8"/>
      <c r="G17" s="46"/>
      <c r="H17" s="47"/>
      <c r="I17" s="47"/>
      <c r="J17" s="47"/>
      <c r="K17" s="46">
        <v>-144</v>
      </c>
      <c r="L17" s="47">
        <v>144</v>
      </c>
      <c r="M17" s="47">
        <f>SUM(G17:L17)</f>
        <v>0</v>
      </c>
      <c r="N17" s="47"/>
      <c r="O17" s="47"/>
      <c r="P17" s="47">
        <f>SUM(M17:N17)</f>
        <v>0</v>
      </c>
    </row>
    <row r="18" spans="1:17" ht="15.75">
      <c r="A18" s="50"/>
      <c r="B18" s="5" t="s">
        <v>78</v>
      </c>
      <c r="D18" s="34"/>
      <c r="E18" s="34"/>
      <c r="F18" s="8"/>
      <c r="G18" s="142"/>
      <c r="H18" s="142"/>
      <c r="I18" s="142"/>
      <c r="J18" s="142"/>
      <c r="K18" s="142"/>
      <c r="L18" s="142">
        <v>2529</v>
      </c>
      <c r="M18" s="142">
        <f>SUM(G18:L18)</f>
        <v>2529</v>
      </c>
      <c r="N18" s="142">
        <f>139</f>
        <v>139</v>
      </c>
      <c r="O18" s="142"/>
      <c r="P18" s="142">
        <f>SUM(M18:N18)</f>
        <v>2668</v>
      </c>
      <c r="Q18" s="159"/>
    </row>
    <row r="19" spans="1:16" ht="15.75">
      <c r="A19" s="50"/>
      <c r="B19" s="5"/>
      <c r="D19" s="34"/>
      <c r="E19" s="34"/>
      <c r="F19" s="8"/>
      <c r="G19" s="141"/>
      <c r="H19" s="141"/>
      <c r="I19" s="141"/>
      <c r="J19" s="141"/>
      <c r="K19" s="141"/>
      <c r="L19" s="141"/>
      <c r="M19" s="141"/>
      <c r="N19" s="141"/>
      <c r="O19" s="141"/>
      <c r="P19" s="141"/>
    </row>
    <row r="20" spans="1:16" ht="16.5" thickBot="1">
      <c r="A20" s="50"/>
      <c r="B20" s="148" t="s">
        <v>117</v>
      </c>
      <c r="C20" s="34"/>
      <c r="D20" s="34"/>
      <c r="E20" s="34"/>
      <c r="F20" s="9"/>
      <c r="G20" s="192">
        <f>SUM(G12:G19)</f>
        <v>142453</v>
      </c>
      <c r="H20" s="192">
        <f aca="true" t="shared" si="0" ref="H20:P20">SUM(H12:H19)</f>
        <v>4772</v>
      </c>
      <c r="I20" s="192">
        <f t="shared" si="0"/>
        <v>4256</v>
      </c>
      <c r="J20" s="192">
        <f t="shared" si="0"/>
        <v>7651</v>
      </c>
      <c r="K20" s="192">
        <f t="shared" si="0"/>
        <v>49256</v>
      </c>
      <c r="L20" s="192">
        <f t="shared" si="0"/>
        <v>168008</v>
      </c>
      <c r="M20" s="192">
        <f t="shared" si="0"/>
        <v>376396</v>
      </c>
      <c r="N20" s="192">
        <f>SUM(N12:N19)</f>
        <v>7034</v>
      </c>
      <c r="O20" s="192">
        <f t="shared" si="0"/>
        <v>0</v>
      </c>
      <c r="P20" s="192">
        <f t="shared" si="0"/>
        <v>383430</v>
      </c>
    </row>
    <row r="21" spans="1:16" ht="16.5" thickTop="1">
      <c r="A21" s="50"/>
      <c r="B21" s="148"/>
      <c r="C21" s="34"/>
      <c r="D21" s="34"/>
      <c r="E21" s="34"/>
      <c r="F21" s="9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6" ht="15">
      <c r="A22" s="55"/>
      <c r="B22" s="148" t="s">
        <v>118</v>
      </c>
      <c r="C22" s="35"/>
      <c r="D22" s="35"/>
      <c r="E22" s="35"/>
      <c r="F22" s="5"/>
      <c r="G22" s="23">
        <v>142453</v>
      </c>
      <c r="H22" s="22">
        <v>4772</v>
      </c>
      <c r="I22" s="23">
        <v>4332</v>
      </c>
      <c r="J22" s="22">
        <v>6442</v>
      </c>
      <c r="K22" s="23">
        <v>63481</v>
      </c>
      <c r="L22" s="22">
        <v>166316</v>
      </c>
      <c r="M22" s="22">
        <f>SUM(G22:L22)</f>
        <v>387796</v>
      </c>
      <c r="N22" s="22">
        <v>7318</v>
      </c>
      <c r="O22" s="56"/>
      <c r="P22" s="23">
        <f>SUM(M22:O22)</f>
        <v>395114</v>
      </c>
    </row>
    <row r="23" spans="1:16" ht="15.75">
      <c r="A23" s="55"/>
      <c r="B23" s="148"/>
      <c r="C23" s="34"/>
      <c r="D23" s="35"/>
      <c r="E23" s="35"/>
      <c r="F23" s="5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15.75">
      <c r="A24" s="55"/>
      <c r="B24" s="162" t="s">
        <v>138</v>
      </c>
      <c r="C24" s="34"/>
      <c r="D24" s="35"/>
      <c r="E24" s="35"/>
      <c r="F24" s="5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ht="15">
      <c r="A25" s="55"/>
      <c r="B25" s="148"/>
      <c r="C25" s="35" t="s">
        <v>127</v>
      </c>
      <c r="D25" s="35"/>
      <c r="E25" s="35"/>
      <c r="F25" s="5"/>
      <c r="G25" s="23"/>
      <c r="H25" s="23"/>
      <c r="I25" s="23">
        <v>-4332</v>
      </c>
      <c r="J25" s="23"/>
      <c r="K25" s="23"/>
      <c r="L25" s="23">
        <f>-I25</f>
        <v>4332</v>
      </c>
      <c r="M25" s="23">
        <f>SUM(G25:L25)</f>
        <v>0</v>
      </c>
      <c r="N25" s="23"/>
      <c r="O25" s="23"/>
      <c r="P25" s="23">
        <f>SUM(M25:O25)</f>
        <v>0</v>
      </c>
    </row>
    <row r="26" spans="1:16" ht="15">
      <c r="A26" s="55"/>
      <c r="B26" s="148"/>
      <c r="C26" s="35" t="s">
        <v>119</v>
      </c>
      <c r="D26" s="35"/>
      <c r="E26" s="35"/>
      <c r="F26" s="5"/>
      <c r="G26" s="5"/>
      <c r="H26" s="6"/>
      <c r="I26" s="5"/>
      <c r="J26" s="6"/>
      <c r="K26" s="23">
        <v>-1762</v>
      </c>
      <c r="L26" s="22">
        <v>2453</v>
      </c>
      <c r="M26" s="23">
        <f>SUM(G26:L26)</f>
        <v>691</v>
      </c>
      <c r="N26" s="56"/>
      <c r="O26" s="56"/>
      <c r="P26" s="23">
        <f>SUM(M26:O26)</f>
        <v>691</v>
      </c>
    </row>
    <row r="27" spans="1:16" ht="15">
      <c r="A27" s="55"/>
      <c r="B27" s="148"/>
      <c r="C27" s="35"/>
      <c r="D27" s="35"/>
      <c r="E27" s="35"/>
      <c r="F27" s="5"/>
      <c r="G27" s="183">
        <f aca="true" t="shared" si="1" ref="G27:P27">SUM(G22:G26)</f>
        <v>142453</v>
      </c>
      <c r="H27" s="183">
        <f t="shared" si="1"/>
        <v>4772</v>
      </c>
      <c r="I27" s="183">
        <f t="shared" si="1"/>
        <v>0</v>
      </c>
      <c r="J27" s="183">
        <f t="shared" si="1"/>
        <v>6442</v>
      </c>
      <c r="K27" s="183">
        <f t="shared" si="1"/>
        <v>61719</v>
      </c>
      <c r="L27" s="183">
        <f t="shared" si="1"/>
        <v>173101</v>
      </c>
      <c r="M27" s="183">
        <f t="shared" si="1"/>
        <v>388487</v>
      </c>
      <c r="N27" s="183">
        <f t="shared" si="1"/>
        <v>7318</v>
      </c>
      <c r="O27" s="183">
        <f t="shared" si="1"/>
        <v>0</v>
      </c>
      <c r="P27" s="183">
        <f t="shared" si="1"/>
        <v>395805</v>
      </c>
    </row>
    <row r="28" spans="1:16" ht="15">
      <c r="A28" s="55"/>
      <c r="B28" s="148"/>
      <c r="C28" s="35"/>
      <c r="D28" s="35"/>
      <c r="E28" s="35"/>
      <c r="F28" s="5"/>
      <c r="G28" s="184"/>
      <c r="H28" s="185"/>
      <c r="I28" s="184"/>
      <c r="J28" s="185"/>
      <c r="K28" s="186"/>
      <c r="L28" s="187"/>
      <c r="M28" s="187"/>
      <c r="N28" s="187"/>
      <c r="O28" s="187"/>
      <c r="P28" s="184"/>
    </row>
    <row r="29" spans="1:16" ht="15.75">
      <c r="A29" s="50"/>
      <c r="B29" s="49" t="s">
        <v>64</v>
      </c>
      <c r="F29" s="8"/>
      <c r="G29" s="142">
        <v>0</v>
      </c>
      <c r="H29" s="142">
        <v>0</v>
      </c>
      <c r="I29" s="142">
        <v>0</v>
      </c>
      <c r="J29" s="142">
        <v>-560</v>
      </c>
      <c r="K29" s="142">
        <v>0</v>
      </c>
      <c r="L29" s="142"/>
      <c r="M29" s="142">
        <f>SUM(G29:L29)</f>
        <v>-560</v>
      </c>
      <c r="N29" s="142"/>
      <c r="O29" s="142"/>
      <c r="P29" s="142">
        <f>SUM(M29:N29)</f>
        <v>-560</v>
      </c>
    </row>
    <row r="30" spans="1:16" ht="15.75">
      <c r="A30" s="50"/>
      <c r="B30" s="49" t="s">
        <v>65</v>
      </c>
      <c r="C30" s="34"/>
      <c r="D30" s="34"/>
      <c r="E30" s="34"/>
      <c r="F30" s="8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15.75">
      <c r="A31" s="50"/>
      <c r="B31" s="49" t="s">
        <v>66</v>
      </c>
      <c r="C31" s="34"/>
      <c r="D31" s="34"/>
      <c r="E31" s="34"/>
      <c r="F31" s="8"/>
      <c r="G31" s="46"/>
      <c r="H31" s="47"/>
      <c r="I31" s="47"/>
      <c r="J31" s="47"/>
      <c r="K31" s="46"/>
      <c r="L31" s="47"/>
      <c r="M31" s="47"/>
      <c r="N31" s="47"/>
      <c r="O31" s="47"/>
      <c r="P31" s="47"/>
    </row>
    <row r="32" spans="1:16" ht="15.75">
      <c r="A32" s="50"/>
      <c r="B32" s="49" t="s">
        <v>67</v>
      </c>
      <c r="C32" s="34"/>
      <c r="D32" s="34"/>
      <c r="E32" s="34"/>
      <c r="F32" s="8"/>
      <c r="G32" s="46">
        <v>0</v>
      </c>
      <c r="H32" s="47">
        <v>0</v>
      </c>
      <c r="I32" s="47">
        <v>0</v>
      </c>
      <c r="J32" s="47">
        <v>0</v>
      </c>
      <c r="K32" s="46">
        <v>-168</v>
      </c>
      <c r="L32" s="47">
        <f>-K32</f>
        <v>168</v>
      </c>
      <c r="M32" s="47">
        <f>SUM(G32:L32)</f>
        <v>0</v>
      </c>
      <c r="N32" s="47"/>
      <c r="O32" s="47"/>
      <c r="P32" s="47">
        <f>SUM(M32:N32)</f>
        <v>0</v>
      </c>
    </row>
    <row r="33" spans="1:16" ht="15.75">
      <c r="A33" s="50"/>
      <c r="B33" s="49" t="s">
        <v>78</v>
      </c>
      <c r="C33" s="34"/>
      <c r="D33" s="34"/>
      <c r="E33" s="34"/>
      <c r="F33" s="8"/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-134</v>
      </c>
      <c r="M33" s="47">
        <f>SUM(G33:L33)</f>
        <v>-134</v>
      </c>
      <c r="N33" s="47">
        <v>329</v>
      </c>
      <c r="O33" s="47"/>
      <c r="P33" s="47">
        <f>SUM(M33:N33)</f>
        <v>195</v>
      </c>
    </row>
    <row r="34" spans="1:16" ht="15.75">
      <c r="A34" s="50"/>
      <c r="B34" s="49"/>
      <c r="C34" s="34"/>
      <c r="D34" s="34"/>
      <c r="E34" s="34"/>
      <c r="F34" s="8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ht="16.5" thickBot="1">
      <c r="A35" s="50"/>
      <c r="B35" s="148" t="s">
        <v>120</v>
      </c>
      <c r="C35" s="34"/>
      <c r="D35" s="34"/>
      <c r="E35" s="34"/>
      <c r="F35" s="8"/>
      <c r="G35" s="192">
        <f>SUM(G27:G34)</f>
        <v>142453</v>
      </c>
      <c r="H35" s="192">
        <f aca="true" t="shared" si="2" ref="H35:P35">SUM(H27:H34)</f>
        <v>4772</v>
      </c>
      <c r="I35" s="192">
        <f t="shared" si="2"/>
        <v>0</v>
      </c>
      <c r="J35" s="192">
        <f t="shared" si="2"/>
        <v>5882</v>
      </c>
      <c r="K35" s="192">
        <f t="shared" si="2"/>
        <v>61551</v>
      </c>
      <c r="L35" s="192">
        <f>SUM(L27:L34)</f>
        <v>173135</v>
      </c>
      <c r="M35" s="192">
        <f t="shared" si="2"/>
        <v>387793</v>
      </c>
      <c r="N35" s="192">
        <f t="shared" si="2"/>
        <v>7647</v>
      </c>
      <c r="O35" s="192">
        <f t="shared" si="2"/>
        <v>0</v>
      </c>
      <c r="P35" s="192">
        <f t="shared" si="2"/>
        <v>395440</v>
      </c>
    </row>
    <row r="36" spans="1:16" ht="16.5" thickTop="1">
      <c r="A36" s="3"/>
      <c r="B36" s="37"/>
      <c r="C36" s="35"/>
      <c r="D36" s="35"/>
      <c r="E36" s="35"/>
      <c r="F36" s="5"/>
      <c r="G36" s="46"/>
      <c r="H36" s="47"/>
      <c r="I36" s="47"/>
      <c r="J36" s="47"/>
      <c r="K36" s="46"/>
      <c r="L36" s="47"/>
      <c r="M36" s="47"/>
      <c r="N36" s="47"/>
      <c r="O36" s="57"/>
      <c r="P36" s="46"/>
    </row>
    <row r="37" ht="12.75">
      <c r="A37" s="3"/>
    </row>
    <row r="38" spans="1:2" ht="15">
      <c r="A38" s="3"/>
      <c r="B38" s="101" t="s">
        <v>325</v>
      </c>
    </row>
    <row r="39" spans="1:2" ht="15">
      <c r="A39" s="3"/>
      <c r="B39" s="101" t="s">
        <v>245</v>
      </c>
    </row>
    <row r="40" spans="1:2" ht="15">
      <c r="A40" s="3"/>
      <c r="B40" s="101" t="s">
        <v>90</v>
      </c>
    </row>
    <row r="41" spans="1:5" ht="15">
      <c r="A41" s="3"/>
      <c r="B41" s="49"/>
      <c r="C41" s="34"/>
      <c r="D41" s="34"/>
      <c r="E41" s="34"/>
    </row>
    <row r="42" spans="1:5" ht="15">
      <c r="A42" s="3"/>
      <c r="B42" s="49"/>
      <c r="C42" s="34"/>
      <c r="D42" s="34"/>
      <c r="E42" s="34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spans="1:3" ht="15.75">
      <c r="A139" s="64" t="s">
        <v>252</v>
      </c>
      <c r="B139" s="106" t="s">
        <v>178</v>
      </c>
      <c r="C139" s="84"/>
    </row>
    <row r="140" spans="1:3" ht="15.75">
      <c r="A140" s="64"/>
      <c r="B140" s="61" t="s">
        <v>339</v>
      </c>
      <c r="C140" s="84"/>
    </row>
    <row r="141" spans="1:3" ht="15.75">
      <c r="A141" s="64"/>
      <c r="B141" s="61" t="s">
        <v>340</v>
      </c>
      <c r="C141" s="84"/>
    </row>
    <row r="142" spans="1:3" ht="15.75">
      <c r="A142" s="64"/>
      <c r="B142" s="61" t="s">
        <v>341</v>
      </c>
      <c r="C142" s="84"/>
    </row>
    <row r="143" spans="1:3" ht="15.75">
      <c r="A143" s="64"/>
      <c r="B143" s="61"/>
      <c r="C143" s="84"/>
    </row>
    <row r="144" spans="1:3" ht="15.75">
      <c r="A144" s="84"/>
      <c r="B144" s="61"/>
      <c r="C144" s="61"/>
    </row>
    <row r="145" spans="1:3" ht="15.75">
      <c r="A145" s="84"/>
      <c r="B145" s="61"/>
      <c r="C145" s="61"/>
    </row>
    <row r="146" spans="1:3" ht="15.75">
      <c r="A146" s="84"/>
      <c r="B146" s="61" t="s">
        <v>356</v>
      </c>
      <c r="C146" s="61"/>
    </row>
    <row r="147" spans="1:3" ht="15.75">
      <c r="A147" s="64" t="s">
        <v>253</v>
      </c>
      <c r="B147" s="106" t="s">
        <v>357</v>
      </c>
      <c r="C147" s="84"/>
    </row>
    <row r="148" spans="1:3" ht="15.75">
      <c r="A148" s="64"/>
      <c r="B148" s="61" t="s">
        <v>346</v>
      </c>
      <c r="C148" s="84"/>
    </row>
    <row r="149" spans="1:3" ht="14.25">
      <c r="A149" s="61"/>
      <c r="B149" s="61" t="s">
        <v>347</v>
      </c>
      <c r="C149" s="61"/>
    </row>
    <row r="150" spans="1:3" ht="15">
      <c r="A150" s="61"/>
      <c r="B150" s="60"/>
      <c r="C150" s="61"/>
    </row>
    <row r="151" spans="1:3" ht="14.25">
      <c r="A151" s="61"/>
      <c r="B151" s="61"/>
      <c r="C151" s="61"/>
    </row>
    <row r="152" spans="1:3" ht="14.25">
      <c r="A152" s="61"/>
      <c r="B152" s="61"/>
      <c r="C152" s="61"/>
    </row>
    <row r="153" spans="1:3" ht="15">
      <c r="A153" s="61"/>
      <c r="B153"/>
      <c r="C153" s="61"/>
    </row>
    <row r="154" spans="1:3" ht="15.75">
      <c r="A154" s="64" t="s">
        <v>254</v>
      </c>
      <c r="B154" s="106" t="s">
        <v>179</v>
      </c>
      <c r="C154" s="84"/>
    </row>
    <row r="155" spans="1:3" ht="15.75">
      <c r="A155" s="64"/>
      <c r="B155" s="61" t="s">
        <v>348</v>
      </c>
      <c r="C155" s="84"/>
    </row>
    <row r="156" spans="1:3" ht="15.75">
      <c r="A156" s="64"/>
      <c r="B156" s="61" t="s">
        <v>349</v>
      </c>
      <c r="C156" s="84"/>
    </row>
    <row r="207" ht="12.75">
      <c r="M207" s="11">
        <f>2522+1025-3547+3611</f>
        <v>3611</v>
      </c>
    </row>
    <row r="209" ht="12.75">
      <c r="M209" s="11">
        <f>5437-5437+7765</f>
        <v>7765</v>
      </c>
    </row>
  </sheetData>
  <mergeCells count="4">
    <mergeCell ref="G6:M6"/>
    <mergeCell ref="B1:N1"/>
    <mergeCell ref="B3:N3"/>
    <mergeCell ref="B4:N4"/>
  </mergeCells>
  <printOptions horizontalCentered="1"/>
  <pageMargins left="0.7" right="0.708661417322835" top="0.458661417" bottom="0.458661417" header="0.511811023622047" footer="0.511811023622047"/>
  <pageSetup blackAndWhite="1" horizontalDpi="600" verticalDpi="600" orientation="landscape" paperSize="9" scale="80" r:id="rId2"/>
  <headerFooter alignWithMargins="0">
    <oddFooter>&amp;C&amp;P 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0"/>
  <sheetViews>
    <sheetView view="pageBreakPreview" zoomScale="60" workbookViewId="0" topLeftCell="A1">
      <selection activeCell="O2" sqref="O2"/>
    </sheetView>
  </sheetViews>
  <sheetFormatPr defaultColWidth="9.140625" defaultRowHeight="13.5"/>
  <cols>
    <col min="1" max="1" width="2.421875" style="82" customWidth="1"/>
    <col min="2" max="4" width="9.140625" style="82" customWidth="1"/>
    <col min="5" max="5" width="17.8515625" style="82" customWidth="1"/>
    <col min="6" max="7" width="9.140625" style="82" customWidth="1"/>
    <col min="8" max="8" width="5.28125" style="82" customWidth="1"/>
    <col min="9" max="9" width="9.140625" style="82" customWidth="1"/>
    <col min="10" max="10" width="11.140625" style="82" bestFit="1" customWidth="1"/>
    <col min="11" max="11" width="8.00390625" style="82" customWidth="1"/>
    <col min="12" max="12" width="10.140625" style="82" customWidth="1"/>
    <col min="13" max="13" width="9.140625" style="82" customWidth="1"/>
    <col min="14" max="14" width="6.28125" style="82" customWidth="1"/>
    <col min="15" max="15" width="13.00390625" style="82" customWidth="1"/>
    <col min="16" max="16384" width="9.140625" style="82" customWidth="1"/>
  </cols>
  <sheetData>
    <row r="1" spans="1:14" ht="16.5">
      <c r="A1" s="217" t="s">
        <v>20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7" s="63" customFormat="1" ht="15.75">
      <c r="A2" s="220" t="s">
        <v>368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77"/>
      <c r="P2" s="77"/>
      <c r="Q2" s="61"/>
    </row>
    <row r="3" spans="1:17" s="63" customFormat="1" ht="15.75">
      <c r="A3" s="59"/>
      <c r="B3" s="220" t="s">
        <v>364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77"/>
      <c r="P3" s="77"/>
      <c r="Q3" s="61"/>
    </row>
    <row r="4" spans="1:17" s="63" customFormat="1" ht="15">
      <c r="A4" s="64"/>
      <c r="B4" s="75"/>
      <c r="C4" s="75"/>
      <c r="D4" s="75"/>
      <c r="E4" s="66"/>
      <c r="F4" s="61"/>
      <c r="G4" s="61"/>
      <c r="H4" s="61"/>
      <c r="I4" s="61"/>
      <c r="J4" s="67" t="s">
        <v>361</v>
      </c>
      <c r="K4" s="77"/>
      <c r="L4" s="67" t="s">
        <v>361</v>
      </c>
      <c r="M4" s="82"/>
      <c r="N4" s="82"/>
      <c r="O4" s="77"/>
      <c r="P4" s="77"/>
      <c r="Q4" s="61"/>
    </row>
    <row r="5" spans="1:17" s="63" customFormat="1" ht="15">
      <c r="A5" s="64"/>
      <c r="B5" s="75"/>
      <c r="C5" s="75"/>
      <c r="D5" s="75"/>
      <c r="E5" s="66"/>
      <c r="F5" s="61"/>
      <c r="G5" s="61"/>
      <c r="H5" s="61"/>
      <c r="I5" s="61"/>
      <c r="J5" s="67" t="s">
        <v>283</v>
      </c>
      <c r="K5" s="77"/>
      <c r="L5" s="67" t="s">
        <v>283</v>
      </c>
      <c r="M5" s="82"/>
      <c r="N5" s="82"/>
      <c r="O5" s="77"/>
      <c r="P5" s="77"/>
      <c r="Q5" s="61"/>
    </row>
    <row r="6" spans="1:17" s="63" customFormat="1" ht="15">
      <c r="A6" s="64"/>
      <c r="B6" s="75"/>
      <c r="C6" s="75"/>
      <c r="D6" s="75"/>
      <c r="E6" s="66"/>
      <c r="F6" s="61"/>
      <c r="G6" s="61"/>
      <c r="H6" s="61"/>
      <c r="I6" s="61"/>
      <c r="J6" s="118" t="s">
        <v>70</v>
      </c>
      <c r="K6" s="77"/>
      <c r="L6" s="118" t="s">
        <v>71</v>
      </c>
      <c r="M6" s="82"/>
      <c r="N6" s="82"/>
      <c r="O6" s="77"/>
      <c r="P6" s="77"/>
      <c r="Q6" s="61"/>
    </row>
    <row r="7" spans="1:17" s="63" customFormat="1" ht="15">
      <c r="A7" s="64"/>
      <c r="B7" s="75"/>
      <c r="C7" s="75"/>
      <c r="D7" s="75"/>
      <c r="E7" s="66"/>
      <c r="F7" s="61"/>
      <c r="G7" s="61"/>
      <c r="H7" s="61"/>
      <c r="I7" s="61"/>
      <c r="J7" s="67" t="s">
        <v>21</v>
      </c>
      <c r="K7" s="77"/>
      <c r="L7" s="67" t="s">
        <v>21</v>
      </c>
      <c r="M7" s="82"/>
      <c r="N7" s="82"/>
      <c r="O7" s="77"/>
      <c r="P7" s="77"/>
      <c r="Q7" s="61"/>
    </row>
    <row r="8" spans="1:17" s="63" customFormat="1" ht="15">
      <c r="A8" s="64"/>
      <c r="B8" s="81" t="s">
        <v>13</v>
      </c>
      <c r="C8" s="81"/>
      <c r="D8" s="81"/>
      <c r="E8" s="66"/>
      <c r="F8" s="61"/>
      <c r="G8" s="61"/>
      <c r="H8" s="61"/>
      <c r="I8" s="61"/>
      <c r="J8" s="77"/>
      <c r="K8" s="77"/>
      <c r="L8" s="77"/>
      <c r="M8" s="82"/>
      <c r="N8" s="82"/>
      <c r="O8" s="77"/>
      <c r="P8" s="77"/>
      <c r="Q8" s="61"/>
    </row>
    <row r="9" spans="1:17" s="63" customFormat="1" ht="15">
      <c r="A9" s="64"/>
      <c r="B9" s="75" t="s">
        <v>1</v>
      </c>
      <c r="C9" s="75"/>
      <c r="D9" s="75"/>
      <c r="E9" s="66"/>
      <c r="F9" s="61"/>
      <c r="G9" s="61"/>
      <c r="H9" s="61"/>
      <c r="I9" s="61"/>
      <c r="J9" s="70">
        <v>759</v>
      </c>
      <c r="K9" s="77"/>
      <c r="L9" s="119">
        <v>4247</v>
      </c>
      <c r="M9" s="82"/>
      <c r="N9" s="120"/>
      <c r="O9" s="77"/>
      <c r="P9" s="77"/>
      <c r="Q9" s="121"/>
    </row>
    <row r="10" spans="1:17" s="63" customFormat="1" ht="15">
      <c r="A10" s="64"/>
      <c r="B10" s="81" t="s">
        <v>284</v>
      </c>
      <c r="C10" s="75"/>
      <c r="D10" s="75"/>
      <c r="E10" s="66"/>
      <c r="F10" s="61"/>
      <c r="G10" s="61"/>
      <c r="H10" s="61"/>
      <c r="I10" s="61"/>
      <c r="J10" s="70"/>
      <c r="K10" s="77"/>
      <c r="L10" s="119"/>
      <c r="M10" s="82"/>
      <c r="N10" s="120"/>
      <c r="O10" s="77"/>
      <c r="P10" s="77"/>
      <c r="Q10" s="61"/>
    </row>
    <row r="11" spans="1:17" s="63" customFormat="1" ht="15">
      <c r="A11" s="64"/>
      <c r="B11" s="75" t="s">
        <v>8</v>
      </c>
      <c r="C11" s="74"/>
      <c r="D11" s="74"/>
      <c r="E11" s="66"/>
      <c r="F11" s="61"/>
      <c r="G11" s="61"/>
      <c r="H11" s="61"/>
      <c r="I11" s="61"/>
      <c r="J11" s="70">
        <v>10877</v>
      </c>
      <c r="K11" s="77"/>
      <c r="L11" s="119">
        <v>10800</v>
      </c>
      <c r="M11" s="82"/>
      <c r="N11" s="120"/>
      <c r="O11" s="77"/>
      <c r="P11" s="77"/>
      <c r="Q11" s="61"/>
    </row>
    <row r="12" spans="1:17" s="63" customFormat="1" ht="15">
      <c r="A12" s="64"/>
      <c r="B12" s="75" t="s">
        <v>3</v>
      </c>
      <c r="C12" s="75"/>
      <c r="D12" s="75"/>
      <c r="E12" s="66"/>
      <c r="F12" s="61"/>
      <c r="G12" s="61"/>
      <c r="H12" s="61"/>
      <c r="I12" s="61"/>
      <c r="J12" s="154">
        <v>2</v>
      </c>
      <c r="K12" s="77"/>
      <c r="L12" s="154">
        <v>2</v>
      </c>
      <c r="M12" s="82"/>
      <c r="N12" s="120"/>
      <c r="O12" s="77"/>
      <c r="P12" s="77"/>
      <c r="Q12" s="61"/>
    </row>
    <row r="13" spans="1:17" s="63" customFormat="1" ht="15">
      <c r="A13" s="64"/>
      <c r="B13" s="75"/>
      <c r="C13" s="75"/>
      <c r="D13" s="75"/>
      <c r="E13" s="66"/>
      <c r="F13" s="61"/>
      <c r="G13" s="61"/>
      <c r="H13" s="61"/>
      <c r="I13" s="61"/>
      <c r="J13" s="122"/>
      <c r="K13" s="77"/>
      <c r="L13" s="122"/>
      <c r="M13" s="82"/>
      <c r="N13" s="120"/>
      <c r="O13" s="77"/>
      <c r="P13" s="77"/>
      <c r="Q13" s="61"/>
    </row>
    <row r="14" spans="1:17" s="63" customFormat="1" ht="15">
      <c r="A14" s="64"/>
      <c r="B14" s="75" t="s">
        <v>248</v>
      </c>
      <c r="C14" s="75"/>
      <c r="D14" s="75"/>
      <c r="E14" s="66"/>
      <c r="F14" s="61"/>
      <c r="G14" s="61"/>
      <c r="H14" s="61"/>
      <c r="I14" s="61"/>
      <c r="J14" s="122">
        <f>SUM(J9:J12)</f>
        <v>11638</v>
      </c>
      <c r="K14" s="77"/>
      <c r="L14" s="122">
        <f>SUM(L9:L12)</f>
        <v>15049</v>
      </c>
      <c r="M14" s="82"/>
      <c r="N14" s="120"/>
      <c r="O14" s="77"/>
      <c r="P14" s="77"/>
      <c r="Q14" s="61"/>
    </row>
    <row r="15" spans="1:17" s="63" customFormat="1" ht="15">
      <c r="A15" s="64"/>
      <c r="B15" s="75"/>
      <c r="C15" s="75"/>
      <c r="D15" s="75"/>
      <c r="E15" s="66"/>
      <c r="F15" s="61"/>
      <c r="G15" s="61"/>
      <c r="H15" s="61"/>
      <c r="I15" s="61"/>
      <c r="J15" s="122"/>
      <c r="K15" s="77"/>
      <c r="L15" s="122"/>
      <c r="M15" s="82"/>
      <c r="N15" s="120"/>
      <c r="O15" s="77"/>
      <c r="P15" s="77"/>
      <c r="Q15" s="61"/>
    </row>
    <row r="16" spans="1:17" s="63" customFormat="1" ht="15">
      <c r="A16" s="64"/>
      <c r="B16" s="75" t="s">
        <v>9</v>
      </c>
      <c r="C16" s="75"/>
      <c r="D16" s="75"/>
      <c r="E16" s="66"/>
      <c r="F16" s="61"/>
      <c r="G16" s="61"/>
      <c r="H16" s="61"/>
      <c r="I16" s="61"/>
      <c r="J16" s="122"/>
      <c r="K16" s="77"/>
      <c r="L16" s="122"/>
      <c r="M16" s="82"/>
      <c r="N16" s="120"/>
      <c r="O16" s="77"/>
      <c r="P16" s="77"/>
      <c r="Q16" s="61"/>
    </row>
    <row r="17" spans="1:17" s="63" customFormat="1" ht="15">
      <c r="A17" s="64"/>
      <c r="B17" s="75" t="s">
        <v>4</v>
      </c>
      <c r="C17" s="75"/>
      <c r="D17" s="75"/>
      <c r="E17" s="66"/>
      <c r="F17" s="61"/>
      <c r="G17" s="61"/>
      <c r="H17" s="61"/>
      <c r="I17" s="61"/>
      <c r="J17" s="122">
        <v>10551</v>
      </c>
      <c r="K17" s="77"/>
      <c r="L17" s="122">
        <v>17357</v>
      </c>
      <c r="M17" s="82"/>
      <c r="N17" s="120"/>
      <c r="O17" s="77"/>
      <c r="P17" s="77"/>
      <c r="Q17" s="61"/>
    </row>
    <row r="18" spans="1:17" s="63" customFormat="1" ht="15">
      <c r="A18" s="64"/>
      <c r="B18" s="75" t="s">
        <v>249</v>
      </c>
      <c r="C18" s="123"/>
      <c r="D18" s="123"/>
      <c r="E18" s="66"/>
      <c r="F18" s="61"/>
      <c r="G18" s="61"/>
      <c r="H18" s="61"/>
      <c r="I18" s="61"/>
      <c r="J18" s="70">
        <v>-12478</v>
      </c>
      <c r="K18" s="77"/>
      <c r="L18" s="122">
        <v>-20901</v>
      </c>
      <c r="M18" s="82"/>
      <c r="N18" s="120"/>
      <c r="O18" s="77"/>
      <c r="P18" s="77"/>
      <c r="Q18" s="61"/>
    </row>
    <row r="19" spans="1:17" s="63" customFormat="1" ht="15">
      <c r="A19" s="64"/>
      <c r="B19" s="75" t="s">
        <v>19</v>
      </c>
      <c r="C19" s="123"/>
      <c r="D19" s="123"/>
      <c r="E19" s="66"/>
      <c r="F19" s="61"/>
      <c r="G19" s="61"/>
      <c r="H19" s="61"/>
      <c r="I19" s="61"/>
      <c r="J19" s="70">
        <v>-169</v>
      </c>
      <c r="K19" s="77"/>
      <c r="L19" s="152">
        <v>-86</v>
      </c>
      <c r="M19" s="82"/>
      <c r="N19" s="120"/>
      <c r="O19" s="77"/>
      <c r="P19" s="77"/>
      <c r="Q19" s="61"/>
    </row>
    <row r="20" spans="1:17" s="63" customFormat="1" ht="15">
      <c r="A20" s="64"/>
      <c r="B20" s="123" t="s">
        <v>0</v>
      </c>
      <c r="C20" s="123"/>
      <c r="D20" s="123"/>
      <c r="E20" s="66"/>
      <c r="F20" s="61"/>
      <c r="G20" s="61"/>
      <c r="H20" s="61"/>
      <c r="I20" s="61"/>
      <c r="J20" s="153">
        <v>-358</v>
      </c>
      <c r="K20" s="77"/>
      <c r="L20" s="154">
        <v>-198</v>
      </c>
      <c r="M20" s="82"/>
      <c r="N20" s="120"/>
      <c r="O20" s="77"/>
      <c r="P20" s="77"/>
      <c r="Q20" s="61"/>
    </row>
    <row r="21" spans="1:17" s="63" customFormat="1" ht="15">
      <c r="A21" s="64"/>
      <c r="B21" s="75" t="s">
        <v>10</v>
      </c>
      <c r="C21" s="75"/>
      <c r="D21" s="75"/>
      <c r="E21" s="66"/>
      <c r="F21" s="61"/>
      <c r="G21" s="61"/>
      <c r="H21" s="61"/>
      <c r="I21" s="61"/>
      <c r="J21" s="72">
        <f>SUM(J14:J20)</f>
        <v>9184</v>
      </c>
      <c r="K21" s="151"/>
      <c r="L21" s="72">
        <f>SUM(L14:L20)</f>
        <v>11221</v>
      </c>
      <c r="M21" s="82"/>
      <c r="N21" s="120"/>
      <c r="O21" s="77"/>
      <c r="P21" s="77"/>
      <c r="Q21" s="124"/>
    </row>
    <row r="22" spans="1:17" s="63" customFormat="1" ht="15">
      <c r="A22" s="64"/>
      <c r="B22" s="75"/>
      <c r="C22" s="75"/>
      <c r="D22" s="75"/>
      <c r="E22" s="66"/>
      <c r="F22" s="61"/>
      <c r="G22" s="61"/>
      <c r="H22" s="61"/>
      <c r="I22" s="61"/>
      <c r="J22" s="70"/>
      <c r="K22" s="151"/>
      <c r="L22" s="122"/>
      <c r="M22" s="82"/>
      <c r="N22" s="120"/>
      <c r="O22" s="77"/>
      <c r="P22" s="77"/>
      <c r="Q22" s="124"/>
    </row>
    <row r="23" spans="1:17" s="63" customFormat="1" ht="15">
      <c r="A23" s="64"/>
      <c r="B23" s="81" t="s">
        <v>14</v>
      </c>
      <c r="C23" s="81"/>
      <c r="D23" s="81"/>
      <c r="E23" s="66"/>
      <c r="F23" s="61"/>
      <c r="G23" s="61"/>
      <c r="H23" s="61"/>
      <c r="I23" s="61"/>
      <c r="J23" s="70"/>
      <c r="K23" s="77"/>
      <c r="L23" s="122"/>
      <c r="M23" s="82"/>
      <c r="N23" s="120"/>
      <c r="O23" s="77"/>
      <c r="P23" s="77"/>
      <c r="Q23" s="61"/>
    </row>
    <row r="24" spans="1:17" s="63" customFormat="1" ht="15">
      <c r="A24" s="64"/>
      <c r="B24" s="160" t="s">
        <v>5</v>
      </c>
      <c r="C24" s="81"/>
      <c r="D24" s="81"/>
      <c r="E24" s="66"/>
      <c r="F24" s="61"/>
      <c r="G24" s="61"/>
      <c r="H24" s="61"/>
      <c r="I24" s="61"/>
      <c r="J24" s="70">
        <v>296</v>
      </c>
      <c r="K24" s="77"/>
      <c r="L24" s="122">
        <f>45945+770</f>
        <v>46715</v>
      </c>
      <c r="M24" s="82"/>
      <c r="N24" s="120"/>
      <c r="O24" s="77"/>
      <c r="P24" s="77"/>
      <c r="Q24" s="61"/>
    </row>
    <row r="25" spans="1:17" s="63" customFormat="1" ht="15">
      <c r="A25" s="64"/>
      <c r="B25" s="123" t="s">
        <v>6</v>
      </c>
      <c r="C25" s="123"/>
      <c r="D25" s="123"/>
      <c r="E25" s="66"/>
      <c r="F25" s="61"/>
      <c r="G25" s="61"/>
      <c r="H25" s="61"/>
      <c r="I25" s="61"/>
      <c r="J25" s="70">
        <v>-1053</v>
      </c>
      <c r="K25" s="77"/>
      <c r="L25" s="122">
        <f>-49385</f>
        <v>-49385</v>
      </c>
      <c r="M25" s="82"/>
      <c r="N25" s="120"/>
      <c r="O25" s="77"/>
      <c r="P25" s="77"/>
      <c r="Q25" s="121"/>
    </row>
    <row r="26" spans="1:17" s="63" customFormat="1" ht="15">
      <c r="A26" s="64"/>
      <c r="B26" s="123" t="s">
        <v>342</v>
      </c>
      <c r="C26" s="123"/>
      <c r="D26" s="123"/>
      <c r="E26" s="66"/>
      <c r="F26" s="61"/>
      <c r="G26" s="61"/>
      <c r="H26" s="61"/>
      <c r="I26" s="61"/>
      <c r="J26" s="70">
        <v>-11238</v>
      </c>
      <c r="K26" s="77"/>
      <c r="L26" s="122">
        <v>-385</v>
      </c>
      <c r="M26" s="82"/>
      <c r="N26" s="120"/>
      <c r="O26" s="77"/>
      <c r="P26" s="77"/>
      <c r="Q26" s="121"/>
    </row>
    <row r="27" spans="1:17" s="63" customFormat="1" ht="15">
      <c r="A27" s="64"/>
      <c r="B27" s="75" t="s">
        <v>11</v>
      </c>
      <c r="C27" s="75"/>
      <c r="D27" s="75"/>
      <c r="E27" s="66"/>
      <c r="F27" s="61"/>
      <c r="G27" s="61"/>
      <c r="H27" s="61"/>
      <c r="I27" s="61"/>
      <c r="J27" s="72">
        <f>SUM(J24:J26)</f>
        <v>-11995</v>
      </c>
      <c r="K27" s="151"/>
      <c r="L27" s="72">
        <f>SUM(L24:L26)</f>
        <v>-3055</v>
      </c>
      <c r="M27" s="82"/>
      <c r="N27" s="120"/>
      <c r="O27" s="77"/>
      <c r="P27" s="77"/>
      <c r="Q27" s="61"/>
    </row>
    <row r="28" spans="1:17" s="63" customFormat="1" ht="15">
      <c r="A28" s="64"/>
      <c r="B28" s="75"/>
      <c r="C28" s="75"/>
      <c r="D28" s="75"/>
      <c r="E28" s="66"/>
      <c r="F28" s="61"/>
      <c r="G28" s="61"/>
      <c r="H28" s="61"/>
      <c r="I28" s="61"/>
      <c r="J28" s="70"/>
      <c r="K28" s="151"/>
      <c r="L28" s="100"/>
      <c r="M28" s="82"/>
      <c r="N28" s="120"/>
      <c r="O28" s="77"/>
      <c r="P28" s="77"/>
      <c r="Q28" s="61"/>
    </row>
    <row r="29" spans="1:17" s="63" customFormat="1" ht="15">
      <c r="A29" s="64"/>
      <c r="B29" s="81" t="s">
        <v>15</v>
      </c>
      <c r="C29" s="81"/>
      <c r="D29" s="81"/>
      <c r="E29" s="66"/>
      <c r="F29" s="61"/>
      <c r="G29" s="61"/>
      <c r="H29" s="61"/>
      <c r="I29" s="61"/>
      <c r="J29" s="100"/>
      <c r="K29" s="161"/>
      <c r="L29" s="122"/>
      <c r="M29" s="82"/>
      <c r="N29" s="120"/>
      <c r="O29" s="77"/>
      <c r="P29" s="77"/>
      <c r="Q29" s="61"/>
    </row>
    <row r="30" spans="1:14" s="63" customFormat="1" ht="15">
      <c r="A30" s="64"/>
      <c r="B30" s="75" t="s">
        <v>29</v>
      </c>
      <c r="J30" s="100">
        <v>-4764</v>
      </c>
      <c r="K30" s="161"/>
      <c r="L30" s="122">
        <v>-2187</v>
      </c>
      <c r="M30" s="82"/>
      <c r="N30" s="120"/>
    </row>
    <row r="31" spans="1:17" s="63" customFormat="1" ht="15">
      <c r="A31" s="64"/>
      <c r="B31" s="75" t="s">
        <v>12</v>
      </c>
      <c r="C31" s="75"/>
      <c r="D31" s="75"/>
      <c r="E31" s="66"/>
      <c r="F31" s="61"/>
      <c r="G31" s="61"/>
      <c r="H31" s="61"/>
      <c r="I31" s="61"/>
      <c r="J31" s="72">
        <f>SUM(J30:J30)</f>
        <v>-4764</v>
      </c>
      <c r="K31" s="161"/>
      <c r="L31" s="72">
        <f>SUM(L30:L30)</f>
        <v>-2187</v>
      </c>
      <c r="M31" s="82"/>
      <c r="N31" s="120"/>
      <c r="O31" s="77"/>
      <c r="P31" s="77"/>
      <c r="Q31" s="61"/>
    </row>
    <row r="32" spans="1:17" s="63" customFormat="1" ht="15">
      <c r="A32" s="64"/>
      <c r="B32" s="75"/>
      <c r="C32" s="75"/>
      <c r="D32" s="75"/>
      <c r="E32" s="66"/>
      <c r="F32" s="61"/>
      <c r="G32" s="61"/>
      <c r="H32" s="61"/>
      <c r="I32" s="61"/>
      <c r="J32" s="70"/>
      <c r="K32" s="151"/>
      <c r="L32" s="100"/>
      <c r="M32" s="82"/>
      <c r="N32" s="120"/>
      <c r="O32" s="77"/>
      <c r="P32" s="77"/>
      <c r="Q32" s="61"/>
    </row>
    <row r="33" spans="1:17" s="63" customFormat="1" ht="15">
      <c r="A33" s="64"/>
      <c r="B33" s="81" t="s">
        <v>16</v>
      </c>
      <c r="C33" s="75"/>
      <c r="D33" s="75"/>
      <c r="E33" s="66"/>
      <c r="F33" s="61"/>
      <c r="G33" s="61"/>
      <c r="H33" s="61"/>
      <c r="I33" s="61"/>
      <c r="J33" s="70"/>
      <c r="K33" s="151"/>
      <c r="L33" s="100"/>
      <c r="M33" s="82"/>
      <c r="N33" s="120"/>
      <c r="O33" s="77"/>
      <c r="P33" s="77"/>
      <c r="Q33" s="61"/>
    </row>
    <row r="34" spans="1:17" s="63" customFormat="1" ht="15">
      <c r="A34" s="64"/>
      <c r="B34" s="75" t="s">
        <v>294</v>
      </c>
      <c r="C34" s="75"/>
      <c r="D34" s="75"/>
      <c r="E34" s="66"/>
      <c r="F34" s="61"/>
      <c r="G34" s="61"/>
      <c r="H34" s="61"/>
      <c r="I34" s="61"/>
      <c r="J34" s="122">
        <f>J21+J27+J31</f>
        <v>-7575</v>
      </c>
      <c r="K34" s="151"/>
      <c r="L34" s="122">
        <f>L21+L27+L31</f>
        <v>5979</v>
      </c>
      <c r="M34" s="82"/>
      <c r="N34" s="120"/>
      <c r="O34" s="77"/>
      <c r="P34" s="77"/>
      <c r="Q34" s="61"/>
    </row>
    <row r="35" spans="1:17" s="63" customFormat="1" ht="15">
      <c r="A35" s="64"/>
      <c r="B35" s="75" t="s">
        <v>2</v>
      </c>
      <c r="C35" s="75"/>
      <c r="D35" s="75"/>
      <c r="E35" s="66"/>
      <c r="F35" s="61"/>
      <c r="G35" s="61"/>
      <c r="H35" s="61"/>
      <c r="I35" s="61"/>
      <c r="J35" s="122">
        <v>-92</v>
      </c>
      <c r="K35" s="151"/>
      <c r="L35" s="122">
        <v>0</v>
      </c>
      <c r="M35" s="82"/>
      <c r="N35" s="120"/>
      <c r="O35" s="77"/>
      <c r="P35" s="77"/>
      <c r="Q35" s="61"/>
    </row>
    <row r="36" spans="1:17" s="63" customFormat="1" ht="15">
      <c r="A36" s="64"/>
      <c r="B36" s="75" t="s">
        <v>18</v>
      </c>
      <c r="C36" s="75"/>
      <c r="D36" s="75"/>
      <c r="E36" s="66"/>
      <c r="F36" s="61"/>
      <c r="G36" s="61"/>
      <c r="H36" s="61"/>
      <c r="I36" s="61"/>
      <c r="J36" s="100">
        <v>-29798</v>
      </c>
      <c r="K36" s="151"/>
      <c r="L36" s="100">
        <v>-23716</v>
      </c>
      <c r="M36" s="82"/>
      <c r="N36" s="120"/>
      <c r="O36" s="77"/>
      <c r="P36" s="77"/>
      <c r="Q36" s="61"/>
    </row>
    <row r="37" spans="1:17" s="63" customFormat="1" ht="15">
      <c r="A37" s="64"/>
      <c r="B37" s="75" t="s">
        <v>17</v>
      </c>
      <c r="C37" s="75"/>
      <c r="D37" s="75"/>
      <c r="E37" s="66"/>
      <c r="F37" s="61"/>
      <c r="G37" s="61"/>
      <c r="H37" s="61"/>
      <c r="I37" s="61"/>
      <c r="J37" s="72">
        <f>SUM(J34:J36)</f>
        <v>-37465</v>
      </c>
      <c r="K37" s="151"/>
      <c r="L37" s="72">
        <f>SUM(L34:L36)</f>
        <v>-17737</v>
      </c>
      <c r="M37" s="82"/>
      <c r="N37" s="120"/>
      <c r="O37" s="77"/>
      <c r="P37" s="77"/>
      <c r="Q37" s="70"/>
    </row>
    <row r="38" spans="1:17" s="63" customFormat="1" ht="15">
      <c r="A38" s="64"/>
      <c r="B38" s="75"/>
      <c r="C38" s="75"/>
      <c r="D38" s="75"/>
      <c r="E38" s="66"/>
      <c r="F38" s="61"/>
      <c r="G38" s="61"/>
      <c r="H38" s="61"/>
      <c r="I38" s="61"/>
      <c r="J38" s="125"/>
      <c r="K38" s="77"/>
      <c r="L38" s="80"/>
      <c r="M38" s="82"/>
      <c r="N38" s="82"/>
      <c r="O38" s="77"/>
      <c r="P38" s="77"/>
      <c r="Q38" s="61"/>
    </row>
    <row r="39" spans="1:17" s="63" customFormat="1" ht="15">
      <c r="A39" s="64"/>
      <c r="B39" s="75"/>
      <c r="C39" s="75"/>
      <c r="D39" s="75"/>
      <c r="E39" s="66"/>
      <c r="F39" s="61"/>
      <c r="G39" s="61"/>
      <c r="H39" s="61"/>
      <c r="I39" s="61"/>
      <c r="J39" s="126"/>
      <c r="K39" s="100"/>
      <c r="L39" s="126"/>
      <c r="M39" s="77"/>
      <c r="N39" s="77"/>
      <c r="O39" s="77"/>
      <c r="P39" s="77"/>
      <c r="Q39" s="61"/>
    </row>
    <row r="40" spans="1:17" s="63" customFormat="1" ht="15">
      <c r="A40" s="64"/>
      <c r="B40" s="82"/>
      <c r="C40" s="81"/>
      <c r="D40" s="81"/>
      <c r="E40" s="66"/>
      <c r="F40" s="61"/>
      <c r="G40" s="61"/>
      <c r="H40" s="61"/>
      <c r="I40" s="61"/>
      <c r="J40" s="70"/>
      <c r="K40" s="70"/>
      <c r="L40" s="70"/>
      <c r="M40" s="77"/>
      <c r="N40" s="77"/>
      <c r="O40" s="77"/>
      <c r="P40" s="77"/>
      <c r="Q40" s="61"/>
    </row>
    <row r="41" spans="1:17" s="63" customFormat="1" ht="15">
      <c r="A41" s="64"/>
      <c r="B41" s="80" t="s">
        <v>30</v>
      </c>
      <c r="C41" s="75"/>
      <c r="D41" s="75"/>
      <c r="E41" s="66"/>
      <c r="F41" s="61"/>
      <c r="G41" s="61"/>
      <c r="H41" s="61"/>
      <c r="I41" s="61"/>
      <c r="J41" s="70"/>
      <c r="K41" s="70"/>
      <c r="L41" s="80"/>
      <c r="M41" s="77"/>
      <c r="N41" s="77"/>
      <c r="O41" s="77"/>
      <c r="P41" s="77"/>
      <c r="Q41" s="61"/>
    </row>
    <row r="42" spans="1:17" s="63" customFormat="1" ht="15">
      <c r="A42" s="64"/>
      <c r="B42" s="80" t="s">
        <v>72</v>
      </c>
      <c r="C42" s="75"/>
      <c r="D42" s="75"/>
      <c r="E42" s="66"/>
      <c r="F42" s="61"/>
      <c r="G42" s="61"/>
      <c r="H42" s="61"/>
      <c r="I42" s="61"/>
      <c r="J42" s="61"/>
      <c r="K42" s="61"/>
      <c r="L42" s="77"/>
      <c r="M42" s="77"/>
      <c r="N42" s="77"/>
      <c r="O42" s="77"/>
      <c r="P42" s="77"/>
      <c r="Q42" s="61"/>
    </row>
    <row r="43" spans="1:17" s="63" customFormat="1" ht="15">
      <c r="A43" s="64"/>
      <c r="B43" s="80" t="s">
        <v>31</v>
      </c>
      <c r="C43" s="75"/>
      <c r="D43" s="75"/>
      <c r="E43" s="66"/>
      <c r="F43" s="61"/>
      <c r="G43" s="61"/>
      <c r="H43" s="61"/>
      <c r="I43" s="61"/>
      <c r="J43" s="61"/>
      <c r="K43" s="61"/>
      <c r="L43" s="77"/>
      <c r="M43" s="77"/>
      <c r="N43" s="77"/>
      <c r="O43" s="77"/>
      <c r="P43" s="77"/>
      <c r="Q43" s="61"/>
    </row>
    <row r="44" spans="1:17" s="63" customFormat="1" ht="15">
      <c r="A44" s="64"/>
      <c r="B44" s="68"/>
      <c r="C44" s="68"/>
      <c r="D44" s="68"/>
      <c r="E44" s="66"/>
      <c r="F44" s="61"/>
      <c r="G44" s="61"/>
      <c r="H44" s="61"/>
      <c r="I44" s="61"/>
      <c r="J44" s="61"/>
      <c r="K44" s="61"/>
      <c r="L44" s="77"/>
      <c r="M44" s="77"/>
      <c r="N44" s="77"/>
      <c r="O44" s="77"/>
      <c r="P44" s="77"/>
      <c r="Q44" s="61"/>
    </row>
    <row r="140" spans="1:3" ht="15.75">
      <c r="A140" s="64" t="s">
        <v>252</v>
      </c>
      <c r="B140" s="106" t="s">
        <v>178</v>
      </c>
      <c r="C140" s="84"/>
    </row>
    <row r="141" spans="1:3" ht="15.75">
      <c r="A141" s="64"/>
      <c r="B141" s="61" t="s">
        <v>339</v>
      </c>
      <c r="C141" s="84"/>
    </row>
    <row r="142" spans="1:3" ht="15.75">
      <c r="A142" s="64"/>
      <c r="B142" s="61" t="s">
        <v>340</v>
      </c>
      <c r="C142" s="84"/>
    </row>
    <row r="143" spans="1:3" ht="15.75">
      <c r="A143" s="64"/>
      <c r="B143" s="61" t="s">
        <v>341</v>
      </c>
      <c r="C143" s="84"/>
    </row>
    <row r="144" spans="1:3" ht="15.75">
      <c r="A144" s="64"/>
      <c r="B144" s="61"/>
      <c r="C144" s="84"/>
    </row>
    <row r="145" spans="1:3" ht="15.75">
      <c r="A145" s="84"/>
      <c r="B145" s="61"/>
      <c r="C145" s="61"/>
    </row>
    <row r="146" spans="1:3" ht="15.75">
      <c r="A146" s="84"/>
      <c r="B146" s="61"/>
      <c r="C146" s="61"/>
    </row>
    <row r="147" spans="1:3" ht="15.75">
      <c r="A147" s="84"/>
      <c r="B147" s="61" t="s">
        <v>356</v>
      </c>
      <c r="C147" s="61"/>
    </row>
    <row r="148" spans="1:3" ht="15.75">
      <c r="A148" s="64" t="s">
        <v>253</v>
      </c>
      <c r="B148" s="106" t="s">
        <v>357</v>
      </c>
      <c r="C148" s="84"/>
    </row>
    <row r="149" spans="1:3" ht="15.75">
      <c r="A149" s="64"/>
      <c r="B149" s="61" t="s">
        <v>346</v>
      </c>
      <c r="C149" s="84"/>
    </row>
    <row r="150" spans="1:3" ht="15">
      <c r="A150" s="61"/>
      <c r="B150" s="61" t="s">
        <v>347</v>
      </c>
      <c r="C150" s="61"/>
    </row>
    <row r="151" spans="1:3" ht="15.75">
      <c r="A151" s="61"/>
      <c r="B151" s="60"/>
      <c r="C151" s="61"/>
    </row>
    <row r="152" spans="1:3" ht="15">
      <c r="A152" s="61"/>
      <c r="B152" s="61"/>
      <c r="C152" s="61"/>
    </row>
    <row r="153" spans="1:3" ht="15">
      <c r="A153" s="61"/>
      <c r="B153" s="61"/>
      <c r="C153" s="61"/>
    </row>
    <row r="154" spans="1:3" ht="15">
      <c r="A154" s="61"/>
      <c r="B154"/>
      <c r="C154" s="61"/>
    </row>
    <row r="155" spans="1:3" ht="15.75">
      <c r="A155" s="64" t="s">
        <v>254</v>
      </c>
      <c r="B155" s="106" t="s">
        <v>179</v>
      </c>
      <c r="C155" s="84"/>
    </row>
    <row r="156" spans="1:3" ht="15.75">
      <c r="A156" s="64"/>
      <c r="B156" s="61" t="s">
        <v>348</v>
      </c>
      <c r="C156" s="84"/>
    </row>
    <row r="157" spans="1:3" ht="15.75">
      <c r="A157" s="64"/>
      <c r="B157" s="61" t="s">
        <v>349</v>
      </c>
      <c r="C157" s="84"/>
    </row>
    <row r="208" ht="13.5">
      <c r="M208" s="82">
        <f>2522+1025-3547+3611</f>
        <v>3611</v>
      </c>
    </row>
    <row r="210" ht="13.5">
      <c r="M210" s="82">
        <f>5437-5437+7765</f>
        <v>7765</v>
      </c>
    </row>
  </sheetData>
  <mergeCells count="3">
    <mergeCell ref="B3:N3"/>
    <mergeCell ref="A1:N1"/>
    <mergeCell ref="A2:N2"/>
  </mergeCells>
  <printOptions horizontalCentered="1"/>
  <pageMargins left="0.708661417322835" right="0.708661417322835" top="0.708661417322835" bottom="0.708661417322835" header="0.511811023622047" footer="0.511811023622047"/>
  <pageSetup blackAndWhite="1" horizontalDpi="600" verticalDpi="600" orientation="portrait" paperSize="9" scale="76" r:id="rId1"/>
  <headerFooter alignWithMargins="0">
    <oddFooter>&amp;C&amp;P 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48"/>
  <sheetViews>
    <sheetView view="pageBreakPreview" zoomScale="60" workbookViewId="0" topLeftCell="A1">
      <selection activeCell="B3" sqref="B3:N3"/>
    </sheetView>
  </sheetViews>
  <sheetFormatPr defaultColWidth="9.140625" defaultRowHeight="13.5"/>
  <cols>
    <col min="1" max="1" width="4.57421875" style="84" customWidth="1"/>
    <col min="2" max="2" width="3.8515625" style="68" customWidth="1"/>
    <col min="3" max="3" width="14.00390625" style="68" customWidth="1"/>
    <col min="4" max="4" width="9.140625" style="68" customWidth="1"/>
    <col min="5" max="5" width="17.8515625" style="68" customWidth="1"/>
    <col min="6" max="8" width="9.140625" style="68" customWidth="1"/>
    <col min="9" max="9" width="11.00390625" style="68" customWidth="1"/>
    <col min="10" max="10" width="9.140625" style="68" customWidth="1"/>
    <col min="11" max="11" width="10.7109375" style="68" customWidth="1"/>
    <col min="12" max="12" width="9.140625" style="68" customWidth="1"/>
    <col min="13" max="13" width="11.00390625" style="68" customWidth="1"/>
    <col min="14" max="14" width="6.28125" style="68" customWidth="1"/>
    <col min="15" max="15" width="13.00390625" style="68" customWidth="1"/>
    <col min="16" max="16384" width="9.140625" style="68" customWidth="1"/>
  </cols>
  <sheetData>
    <row r="1" spans="2:14" ht="15.75" customHeight="1">
      <c r="B1" s="217" t="s">
        <v>20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3" spans="1:16" s="149" customFormat="1" ht="15.75">
      <c r="A3" s="59"/>
      <c r="B3" s="224" t="s">
        <v>363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60"/>
      <c r="P3" s="60"/>
    </row>
    <row r="4" spans="1:16" s="149" customFormat="1" ht="15.75">
      <c r="A4" s="5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60"/>
      <c r="P4" s="60"/>
    </row>
    <row r="5" spans="1:16" s="86" customFormat="1" ht="15.75">
      <c r="A5" s="59" t="s">
        <v>234</v>
      </c>
      <c r="B5" s="84" t="s">
        <v>290</v>
      </c>
      <c r="C5" s="83"/>
      <c r="D5" s="83"/>
      <c r="E5" s="83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s="149" customFormat="1" ht="15.75">
      <c r="A6" s="59"/>
      <c r="B6" s="83"/>
      <c r="C6" s="83"/>
      <c r="D6" s="83"/>
      <c r="E6" s="83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s="149" customFormat="1" ht="15.75">
      <c r="A7" s="59" t="s">
        <v>121</v>
      </c>
      <c r="B7" s="84" t="s">
        <v>123</v>
      </c>
      <c r="C7" s="84"/>
      <c r="D7" s="84"/>
      <c r="E7" s="84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 s="177" customFormat="1" ht="15.75">
      <c r="A8" s="189"/>
      <c r="B8" s="169" t="s">
        <v>202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</row>
    <row r="9" spans="1:16" s="177" customFormat="1" ht="15.75">
      <c r="A9" s="189"/>
      <c r="B9" s="169" t="s">
        <v>203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</row>
    <row r="10" spans="1:16" s="177" customFormat="1" ht="15.75">
      <c r="A10" s="18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</row>
    <row r="11" spans="1:16" s="149" customFormat="1" ht="15.75">
      <c r="A11" s="59"/>
      <c r="B11" s="61" t="s">
        <v>304</v>
      </c>
      <c r="C11" s="61"/>
      <c r="D11" s="84"/>
      <c r="E11" s="84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 s="149" customFormat="1" ht="15.75">
      <c r="A12" s="59"/>
      <c r="B12" s="61" t="s">
        <v>332</v>
      </c>
      <c r="C12" s="61"/>
      <c r="D12" s="84"/>
      <c r="E12" s="84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 s="149" customFormat="1" ht="15.75">
      <c r="A13" s="59"/>
      <c r="B13" s="61" t="s">
        <v>229</v>
      </c>
      <c r="C13" s="84"/>
      <c r="D13" s="84"/>
      <c r="E13" s="84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 s="149" customFormat="1" ht="15.75">
      <c r="A14" s="59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s="149" customFormat="1" ht="15.75">
      <c r="A15" s="59" t="s">
        <v>125</v>
      </c>
      <c r="B15" s="84" t="s">
        <v>126</v>
      </c>
      <c r="C15" s="84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s="149" customFormat="1" ht="15.75">
      <c r="A16" s="59"/>
      <c r="B16" s="61" t="s">
        <v>343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s="149" customFormat="1" ht="15.75">
      <c r="A17" s="59"/>
      <c r="B17" s="61" t="s">
        <v>222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s="149" customFormat="1" ht="15.75">
      <c r="A18" s="59"/>
      <c r="B18" s="61" t="s">
        <v>305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6" s="149" customFormat="1" ht="15.75">
      <c r="A19" s="59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s="149" customFormat="1" ht="15.75">
      <c r="A20" s="59"/>
      <c r="C20" s="61" t="s">
        <v>204</v>
      </c>
      <c r="D20" s="61"/>
      <c r="E20" s="61" t="s">
        <v>205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6" s="149" customFormat="1" ht="15.75">
      <c r="A21" s="59"/>
      <c r="C21" s="61" t="s">
        <v>127</v>
      </c>
      <c r="E21" s="61" t="s">
        <v>128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s="149" customFormat="1" ht="15.75">
      <c r="A22" s="59"/>
      <c r="C22" s="61" t="s">
        <v>132</v>
      </c>
      <c r="E22" s="61" t="s">
        <v>133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1:16" s="149" customFormat="1" ht="15.75">
      <c r="A23" s="59"/>
      <c r="C23" s="61" t="s">
        <v>129</v>
      </c>
      <c r="E23" s="61" t="s">
        <v>130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16" s="149" customFormat="1" ht="15.75">
      <c r="A24" s="59"/>
      <c r="C24" s="61" t="s">
        <v>206</v>
      </c>
      <c r="E24" s="61" t="s">
        <v>96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s="149" customFormat="1" ht="15.75">
      <c r="A25" s="59"/>
      <c r="C25" s="61" t="s">
        <v>131</v>
      </c>
      <c r="E25" s="61" t="s">
        <v>134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s="149" customFormat="1" ht="15.75">
      <c r="A26" s="59"/>
      <c r="C26" s="61" t="s">
        <v>207</v>
      </c>
      <c r="E26" s="61" t="s">
        <v>208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s="149" customFormat="1" ht="15.75">
      <c r="A27" s="59"/>
      <c r="C27" s="61" t="s">
        <v>209</v>
      </c>
      <c r="E27" s="61" t="s">
        <v>210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s="149" customFormat="1" ht="15.75">
      <c r="A28" s="59"/>
      <c r="C28" s="61" t="s">
        <v>211</v>
      </c>
      <c r="E28" s="61" t="s">
        <v>333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s="149" customFormat="1" ht="15.75">
      <c r="A29" s="59"/>
      <c r="C29" s="61" t="s">
        <v>212</v>
      </c>
      <c r="E29" s="61" t="s">
        <v>230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s="149" customFormat="1" ht="15.75">
      <c r="A30" s="59"/>
      <c r="C30" s="61" t="s">
        <v>213</v>
      </c>
      <c r="E30" s="61" t="s">
        <v>214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s="149" customFormat="1" ht="15.75">
      <c r="A31" s="59"/>
      <c r="C31" s="61" t="s">
        <v>215</v>
      </c>
      <c r="E31" s="61" t="s">
        <v>216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s="149" customFormat="1" ht="15.75">
      <c r="A32" s="59"/>
      <c r="C32" s="61" t="s">
        <v>135</v>
      </c>
      <c r="E32" s="61" t="s">
        <v>136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s="149" customFormat="1" ht="15.75">
      <c r="A33" s="59"/>
      <c r="C33" s="61" t="s">
        <v>217</v>
      </c>
      <c r="E33" s="61" t="s">
        <v>218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s="149" customFormat="1" ht="15.75">
      <c r="A34" s="59"/>
      <c r="C34" s="61" t="s">
        <v>219</v>
      </c>
      <c r="E34" s="61" t="s">
        <v>220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s="149" customFormat="1" ht="15.75">
      <c r="A35" s="59"/>
      <c r="C35" s="61" t="s">
        <v>119</v>
      </c>
      <c r="E35" s="61" t="s">
        <v>137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s="149" customFormat="1" ht="15.75">
      <c r="A36" s="59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s="149" customFormat="1" ht="15.75">
      <c r="A37" s="59"/>
      <c r="B37" s="61" t="s">
        <v>221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s="149" customFormat="1" ht="15.75">
      <c r="A38" s="59"/>
      <c r="B38" s="61" t="s">
        <v>223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s="149" customFormat="1" ht="15.75">
      <c r="A39" s="59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s="149" customFormat="1" ht="15.75">
      <c r="A40" s="59"/>
      <c r="B40" s="106" t="s">
        <v>139</v>
      </c>
      <c r="C40" s="106" t="s">
        <v>285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6" s="149" customFormat="1" ht="15.75">
      <c r="A41" s="59"/>
      <c r="B41" s="61"/>
      <c r="C41" s="61" t="s">
        <v>141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6" s="149" customFormat="1" ht="15.75">
      <c r="A42" s="59"/>
      <c r="B42" s="61"/>
      <c r="C42" s="61" t="s">
        <v>224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s="149" customFormat="1" ht="15.75">
      <c r="A43" s="59"/>
      <c r="B43" s="61"/>
      <c r="C43" s="61" t="s">
        <v>142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4" spans="1:16" s="149" customFormat="1" ht="15.75">
      <c r="A44" s="59"/>
      <c r="B44" s="61"/>
      <c r="C44" s="61" t="s">
        <v>306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  <row r="45" spans="1:16" s="149" customFormat="1" ht="15.75">
      <c r="A45" s="59"/>
      <c r="B45" s="61"/>
      <c r="C45" s="61" t="s">
        <v>326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6" s="149" customFormat="1" ht="15.75">
      <c r="A46" s="59"/>
      <c r="B46" s="61"/>
      <c r="C46" s="61" t="s">
        <v>143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6" s="149" customFormat="1" ht="15.75">
      <c r="A47" s="59"/>
      <c r="B47" s="61"/>
      <c r="C47" s="61" t="s">
        <v>307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48" spans="1:16" s="149" customFormat="1" ht="15.75">
      <c r="A48" s="59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16" s="149" customFormat="1" ht="15.75">
      <c r="A49" s="59"/>
      <c r="B49" s="106" t="s">
        <v>144</v>
      </c>
      <c r="C49" s="106" t="s">
        <v>286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  <row r="50" spans="1:16" s="149" customFormat="1" ht="15.75">
      <c r="A50" s="59"/>
      <c r="B50" s="61"/>
      <c r="C50" s="61" t="s">
        <v>334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</row>
    <row r="51" spans="1:16" s="149" customFormat="1" ht="15.75">
      <c r="A51" s="59"/>
      <c r="B51" s="61"/>
      <c r="C51" s="61" t="s">
        <v>303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  <row r="52" spans="1:16" s="149" customFormat="1" ht="15.75">
      <c r="A52" s="59"/>
      <c r="B52" s="61"/>
      <c r="C52" s="61" t="s">
        <v>308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  <row r="53" spans="1:16" s="149" customFormat="1" ht="15.75">
      <c r="A53" s="59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spans="1:16" s="149" customFormat="1" ht="15.75">
      <c r="A54" s="59"/>
      <c r="B54" s="106" t="s">
        <v>145</v>
      </c>
      <c r="C54" s="106" t="s">
        <v>287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  <row r="55" spans="1:16" s="149" customFormat="1" ht="15.75">
      <c r="A55" s="59"/>
      <c r="B55" s="106"/>
      <c r="C55" s="61" t="s">
        <v>309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 s="149" customFormat="1" ht="15.75">
      <c r="A56" s="59"/>
      <c r="B56" s="106"/>
      <c r="C56" s="61" t="s">
        <v>310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s="149" customFormat="1" ht="15.75">
      <c r="A57" s="59"/>
      <c r="B57" s="61"/>
      <c r="C57" s="61" t="s">
        <v>311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  <row r="58" spans="1:16" s="149" customFormat="1" ht="15.75">
      <c r="A58" s="59"/>
      <c r="B58" s="61"/>
      <c r="C58" s="61" t="s">
        <v>312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</row>
    <row r="59" spans="1:16" s="149" customFormat="1" ht="15.75">
      <c r="A59" s="59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</row>
    <row r="60" spans="1:16" s="149" customFormat="1" ht="15.75">
      <c r="A60" s="59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  <row r="61" spans="1:16" s="149" customFormat="1" ht="15.75">
      <c r="A61" s="59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s="149" customFormat="1" ht="15.75">
      <c r="A62" s="59"/>
      <c r="B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16" s="149" customFormat="1" ht="15.75">
      <c r="A63" s="59"/>
      <c r="B63" s="106" t="s">
        <v>146</v>
      </c>
      <c r="C63" s="106" t="s">
        <v>288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</row>
    <row r="64" spans="1:16" s="149" customFormat="1" ht="15.75">
      <c r="A64" s="59"/>
      <c r="B64" s="61"/>
      <c r="C64" s="61" t="s">
        <v>250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</row>
    <row r="65" spans="1:16" s="149" customFormat="1" ht="15.75">
      <c r="A65" s="59"/>
      <c r="B65" s="61"/>
      <c r="C65" s="61" t="s">
        <v>336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</row>
    <row r="66" spans="1:16" s="149" customFormat="1" ht="15.75">
      <c r="A66" s="59"/>
      <c r="B66" s="61"/>
      <c r="C66" s="61" t="s">
        <v>335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</row>
    <row r="67" spans="1:16" s="149" customFormat="1" ht="15.75">
      <c r="A67" s="59"/>
      <c r="B67" s="61"/>
      <c r="C67" s="61" t="s">
        <v>313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  <row r="68" spans="1:16" s="149" customFormat="1" ht="15.75">
      <c r="A68" s="59"/>
      <c r="B68" s="61"/>
      <c r="C68" s="61" t="s">
        <v>314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</row>
    <row r="69" spans="1:16" s="149" customFormat="1" ht="15.75">
      <c r="A69" s="59"/>
      <c r="B69" s="61"/>
      <c r="C69" s="61" t="s">
        <v>315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O69" s="67" t="s">
        <v>291</v>
      </c>
      <c r="P69" s="61"/>
    </row>
    <row r="70" spans="1:16" s="149" customFormat="1" ht="15.75">
      <c r="A70" s="59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O70" s="67" t="s">
        <v>295</v>
      </c>
      <c r="P70" s="61"/>
    </row>
    <row r="71" spans="1:16" s="149" customFormat="1" ht="15.75">
      <c r="A71" s="59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O71" s="67" t="s">
        <v>21</v>
      </c>
      <c r="P71" s="61"/>
    </row>
    <row r="72" spans="1:16" s="149" customFormat="1" ht="15.75">
      <c r="A72" s="59"/>
      <c r="B72" s="61"/>
      <c r="C72" s="61" t="s">
        <v>296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O72" s="194">
        <v>2453</v>
      </c>
      <c r="P72" s="61"/>
    </row>
    <row r="73" spans="1:16" s="149" customFormat="1" ht="15.75">
      <c r="A73" s="59"/>
      <c r="B73" s="61"/>
      <c r="C73" s="61" t="s">
        <v>297</v>
      </c>
      <c r="D73" s="61"/>
      <c r="E73" s="61"/>
      <c r="F73" s="61"/>
      <c r="G73" s="61"/>
      <c r="H73" s="61"/>
      <c r="I73" s="61"/>
      <c r="J73" s="61"/>
      <c r="K73" s="61"/>
      <c r="L73" s="61"/>
      <c r="M73" s="61"/>
      <c r="O73" s="70">
        <v>-691</v>
      </c>
      <c r="P73" s="61"/>
    </row>
    <row r="74" spans="1:16" s="149" customFormat="1" ht="15.75">
      <c r="A74" s="59"/>
      <c r="B74" s="61"/>
      <c r="C74" s="61" t="s">
        <v>298</v>
      </c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70">
        <v>-1762</v>
      </c>
      <c r="P74" s="61"/>
    </row>
    <row r="75" spans="1:16" s="105" customFormat="1" ht="15">
      <c r="A75" s="64"/>
      <c r="B75" s="61"/>
      <c r="C75" s="61"/>
      <c r="D75" s="61"/>
      <c r="E75" s="61"/>
      <c r="F75" s="61"/>
      <c r="G75" s="61"/>
      <c r="H75" s="61"/>
      <c r="I75" s="70"/>
      <c r="J75" s="70"/>
      <c r="L75" s="70"/>
      <c r="N75" s="70"/>
      <c r="P75" s="61"/>
    </row>
    <row r="76" spans="1:16" s="86" customFormat="1" ht="15.75">
      <c r="A76" s="64" t="s">
        <v>147</v>
      </c>
      <c r="B76" s="106" t="s">
        <v>122</v>
      </c>
      <c r="C76" s="84"/>
      <c r="D76" s="84"/>
      <c r="E76" s="84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</row>
    <row r="77" spans="1:16" s="149" customFormat="1" ht="15.75">
      <c r="A77" s="59"/>
      <c r="B77" s="61" t="s">
        <v>124</v>
      </c>
      <c r="C77" s="61"/>
      <c r="D77" s="61"/>
      <c r="E77" s="61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</row>
    <row r="78" spans="1:16" s="149" customFormat="1" ht="15.75">
      <c r="A78" s="59"/>
      <c r="B78" s="61"/>
      <c r="C78" s="61"/>
      <c r="D78" s="61"/>
      <c r="E78" s="61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</row>
    <row r="79" spans="1:16" s="149" customFormat="1" ht="15.75">
      <c r="A79" s="64" t="s">
        <v>148</v>
      </c>
      <c r="B79" s="106" t="s">
        <v>149</v>
      </c>
      <c r="C79" s="84"/>
      <c r="D79" s="84"/>
      <c r="E79" s="84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</row>
    <row r="80" spans="1:16" s="149" customFormat="1" ht="15.75">
      <c r="A80" s="59"/>
      <c r="B80" s="61"/>
      <c r="C80" s="61"/>
      <c r="D80" s="61"/>
      <c r="E80" s="61"/>
      <c r="F80" s="60"/>
      <c r="G80" s="60"/>
      <c r="H80" s="60"/>
      <c r="I80" s="215" t="s">
        <v>268</v>
      </c>
      <c r="J80" s="215"/>
      <c r="K80" s="215"/>
      <c r="L80" s="61"/>
      <c r="M80" s="215" t="s">
        <v>268</v>
      </c>
      <c r="N80" s="215"/>
      <c r="O80" s="215"/>
      <c r="P80" s="60"/>
    </row>
    <row r="81" spans="1:16" s="149" customFormat="1" ht="15.75">
      <c r="A81" s="59"/>
      <c r="B81" s="83"/>
      <c r="C81" s="83"/>
      <c r="D81" s="83"/>
      <c r="E81" s="83"/>
      <c r="F81" s="60"/>
      <c r="G81" s="60"/>
      <c r="H81" s="60"/>
      <c r="I81" s="163" t="s">
        <v>88</v>
      </c>
      <c r="J81" s="163"/>
      <c r="K81" s="163" t="s">
        <v>89</v>
      </c>
      <c r="L81" s="163"/>
      <c r="M81" s="163" t="s">
        <v>88</v>
      </c>
      <c r="N81" s="163"/>
      <c r="O81" s="163" t="s">
        <v>89</v>
      </c>
      <c r="P81" s="60"/>
    </row>
    <row r="82" spans="1:16" s="149" customFormat="1" ht="15.75">
      <c r="A82" s="59"/>
      <c r="B82" s="83"/>
      <c r="C82" s="83"/>
      <c r="D82" s="83"/>
      <c r="E82" s="83"/>
      <c r="F82" s="60"/>
      <c r="G82" s="60"/>
      <c r="H82" s="60"/>
      <c r="I82" s="91" t="s">
        <v>21</v>
      </c>
      <c r="J82" s="104"/>
      <c r="K82" s="91" t="s">
        <v>21</v>
      </c>
      <c r="L82" s="62"/>
      <c r="M82" s="91" t="s">
        <v>21</v>
      </c>
      <c r="N82" s="104"/>
      <c r="O82" s="91" t="s">
        <v>21</v>
      </c>
      <c r="P82" s="60"/>
    </row>
    <row r="83" spans="1:16" s="149" customFormat="1" ht="18" customHeight="1">
      <c r="A83" s="59"/>
      <c r="B83" s="88" t="s">
        <v>150</v>
      </c>
      <c r="C83" s="88"/>
      <c r="D83" s="88"/>
      <c r="E83" s="88"/>
      <c r="F83" s="89"/>
      <c r="G83" s="89"/>
      <c r="H83" s="89"/>
      <c r="I83" s="164"/>
      <c r="J83" s="107"/>
      <c r="K83" s="164"/>
      <c r="L83" s="107"/>
      <c r="M83" s="164"/>
      <c r="N83" s="107"/>
      <c r="O83" s="164"/>
      <c r="P83" s="89"/>
    </row>
    <row r="84" spans="1:16" s="149" customFormat="1" ht="15.75">
      <c r="A84" s="59"/>
      <c r="B84" s="87" t="s">
        <v>35</v>
      </c>
      <c r="C84" s="87"/>
      <c r="D84" s="87"/>
      <c r="E84" s="87"/>
      <c r="F84" s="92"/>
      <c r="G84" s="93"/>
      <c r="H84" s="68"/>
      <c r="I84" s="94">
        <v>121905</v>
      </c>
      <c r="J84" s="70"/>
      <c r="K84" s="94">
        <v>118857</v>
      </c>
      <c r="L84" s="70"/>
      <c r="M84" s="94">
        <f>I84</f>
        <v>121905</v>
      </c>
      <c r="N84" s="70"/>
      <c r="O84" s="94">
        <f>K84</f>
        <v>118857</v>
      </c>
      <c r="P84" s="60"/>
    </row>
    <row r="85" spans="1:16" s="149" customFormat="1" ht="15.75">
      <c r="A85" s="59"/>
      <c r="B85" s="87" t="s">
        <v>36</v>
      </c>
      <c r="C85" s="87"/>
      <c r="D85" s="87"/>
      <c r="E85" s="87"/>
      <c r="F85" s="95"/>
      <c r="G85" s="96"/>
      <c r="H85" s="96"/>
      <c r="I85" s="94">
        <v>63404</v>
      </c>
      <c r="J85" s="70"/>
      <c r="K85" s="94">
        <v>60407</v>
      </c>
      <c r="L85" s="70"/>
      <c r="M85" s="94">
        <f>I85</f>
        <v>63404</v>
      </c>
      <c r="N85" s="70"/>
      <c r="O85" s="94">
        <f>K85</f>
        <v>60407</v>
      </c>
      <c r="P85" s="60"/>
    </row>
    <row r="86" spans="1:16" s="149" customFormat="1" ht="15.75">
      <c r="A86" s="59"/>
      <c r="B86" s="87" t="s">
        <v>37</v>
      </c>
      <c r="C86" s="87"/>
      <c r="D86" s="87"/>
      <c r="E86" s="87"/>
      <c r="F86" s="97"/>
      <c r="G86" s="68"/>
      <c r="H86" s="98"/>
      <c r="I86" s="94">
        <v>22666</v>
      </c>
      <c r="J86" s="70"/>
      <c r="K86" s="94">
        <v>20464</v>
      </c>
      <c r="L86" s="70"/>
      <c r="M86" s="94">
        <f>I86</f>
        <v>22666</v>
      </c>
      <c r="N86" s="70"/>
      <c r="O86" s="94">
        <f>K86</f>
        <v>20464</v>
      </c>
      <c r="P86" s="60"/>
    </row>
    <row r="87" spans="1:16" s="149" customFormat="1" ht="15.75">
      <c r="A87" s="59"/>
      <c r="B87" s="87" t="s">
        <v>38</v>
      </c>
      <c r="C87" s="87"/>
      <c r="D87" s="87"/>
      <c r="E87" s="87"/>
      <c r="F87" s="60"/>
      <c r="G87" s="60"/>
      <c r="H87" s="60"/>
      <c r="I87" s="70">
        <v>0</v>
      </c>
      <c r="J87" s="70"/>
      <c r="K87" s="70">
        <v>0</v>
      </c>
      <c r="L87" s="70"/>
      <c r="M87" s="94">
        <f>I87</f>
        <v>0</v>
      </c>
      <c r="N87" s="70"/>
      <c r="O87" s="94">
        <f>K87</f>
        <v>0</v>
      </c>
      <c r="P87" s="60"/>
    </row>
    <row r="88" spans="1:16" s="149" customFormat="1" ht="15.75">
      <c r="A88" s="59"/>
      <c r="B88" s="87" t="s">
        <v>39</v>
      </c>
      <c r="C88" s="87"/>
      <c r="D88" s="87"/>
      <c r="E88" s="87"/>
      <c r="F88" s="60"/>
      <c r="G88" s="60"/>
      <c r="H88" s="60"/>
      <c r="I88" s="70">
        <v>4147</v>
      </c>
      <c r="J88" s="70"/>
      <c r="K88" s="70">
        <v>4081</v>
      </c>
      <c r="L88" s="70"/>
      <c r="M88" s="94">
        <f>I88</f>
        <v>4147</v>
      </c>
      <c r="N88" s="70"/>
      <c r="O88" s="94">
        <f>K88</f>
        <v>4081</v>
      </c>
      <c r="P88" s="60"/>
    </row>
    <row r="89" spans="1:16" s="149" customFormat="1" ht="15.75">
      <c r="A89" s="59"/>
      <c r="B89" s="99"/>
      <c r="C89" s="99"/>
      <c r="D89" s="99"/>
      <c r="E89" s="99"/>
      <c r="F89" s="60"/>
      <c r="G89" s="60"/>
      <c r="H89" s="60"/>
      <c r="I89" s="76">
        <f>SUM(I84:I88)</f>
        <v>212122</v>
      </c>
      <c r="J89" s="70"/>
      <c r="K89" s="76">
        <f>SUM(K84:K88)</f>
        <v>203809</v>
      </c>
      <c r="L89" s="70"/>
      <c r="M89" s="76">
        <f>SUM(M84:M88)</f>
        <v>212122</v>
      </c>
      <c r="N89" s="70"/>
      <c r="O89" s="76">
        <f>SUM(O84:O88)</f>
        <v>203809</v>
      </c>
      <c r="P89" s="60"/>
    </row>
    <row r="90" spans="1:16" s="149" customFormat="1" ht="15.75">
      <c r="A90" s="59"/>
      <c r="B90" s="87" t="s">
        <v>151</v>
      </c>
      <c r="C90" s="87"/>
      <c r="D90" s="87"/>
      <c r="E90" s="87"/>
      <c r="F90" s="60"/>
      <c r="G90" s="60"/>
      <c r="H90" s="60"/>
      <c r="I90" s="100">
        <v>-65539</v>
      </c>
      <c r="J90" s="70"/>
      <c r="K90" s="100">
        <v>-59310</v>
      </c>
      <c r="L90" s="70"/>
      <c r="M90" s="100">
        <f>I90</f>
        <v>-65539</v>
      </c>
      <c r="N90" s="70"/>
      <c r="O90" s="100">
        <f>K90</f>
        <v>-59310</v>
      </c>
      <c r="P90" s="60"/>
    </row>
    <row r="91" spans="1:16" s="149" customFormat="1" ht="15.75">
      <c r="A91" s="59"/>
      <c r="B91" s="89"/>
      <c r="C91" s="89"/>
      <c r="D91" s="89"/>
      <c r="E91" s="89"/>
      <c r="F91" s="60"/>
      <c r="G91" s="60"/>
      <c r="H91" s="60"/>
      <c r="I91" s="72">
        <f>SUM(I89:I90)</f>
        <v>146583</v>
      </c>
      <c r="J91" s="70"/>
      <c r="K91" s="72">
        <f>SUM(K89:K90)</f>
        <v>144499</v>
      </c>
      <c r="L91" s="70"/>
      <c r="M91" s="72">
        <f>SUM(M89:M90)</f>
        <v>146583</v>
      </c>
      <c r="N91" s="70"/>
      <c r="O91" s="72">
        <f>SUM(O89:O90)</f>
        <v>144499</v>
      </c>
      <c r="P91" s="60"/>
    </row>
    <row r="92" spans="1:16" s="149" customFormat="1" ht="15.75">
      <c r="A92" s="59"/>
      <c r="B92" s="106" t="s">
        <v>152</v>
      </c>
      <c r="C92" s="61"/>
      <c r="D92" s="61"/>
      <c r="E92" s="61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</row>
    <row r="93" spans="1:16" s="149" customFormat="1" ht="15.75">
      <c r="A93" s="59"/>
      <c r="B93" s="106"/>
      <c r="C93" s="61"/>
      <c r="D93" s="61"/>
      <c r="E93" s="61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</row>
    <row r="94" spans="1:16" s="149" customFormat="1" ht="15.75">
      <c r="A94" s="59"/>
      <c r="B94" s="87" t="s">
        <v>35</v>
      </c>
      <c r="C94" s="61"/>
      <c r="D94" s="61"/>
      <c r="E94" s="61"/>
      <c r="F94" s="60"/>
      <c r="G94" s="60"/>
      <c r="H94" s="60"/>
      <c r="I94" s="85">
        <v>3907</v>
      </c>
      <c r="J94" s="85"/>
      <c r="K94" s="85">
        <v>7762</v>
      </c>
      <c r="L94" s="85"/>
      <c r="M94" s="85">
        <f>I94</f>
        <v>3907</v>
      </c>
      <c r="N94" s="85"/>
      <c r="O94" s="85">
        <f>K94</f>
        <v>7762</v>
      </c>
      <c r="P94" s="60"/>
    </row>
    <row r="95" spans="1:16" s="149" customFormat="1" ht="15.75">
      <c r="A95" s="59"/>
      <c r="B95" s="87" t="s">
        <v>36</v>
      </c>
      <c r="C95" s="61"/>
      <c r="D95" s="61"/>
      <c r="E95" s="61"/>
      <c r="F95" s="60"/>
      <c r="G95" s="60"/>
      <c r="H95" s="60"/>
      <c r="I95" s="85">
        <v>-3550</v>
      </c>
      <c r="J95" s="85"/>
      <c r="K95" s="85">
        <v>-5039</v>
      </c>
      <c r="L95" s="85"/>
      <c r="M95" s="85">
        <f>I95</f>
        <v>-3550</v>
      </c>
      <c r="N95" s="85"/>
      <c r="O95" s="85">
        <f>K95</f>
        <v>-5039</v>
      </c>
      <c r="P95" s="60"/>
    </row>
    <row r="96" spans="1:16" s="149" customFormat="1" ht="15.75">
      <c r="A96" s="59"/>
      <c r="B96" s="87" t="s">
        <v>37</v>
      </c>
      <c r="C96" s="61"/>
      <c r="D96" s="61"/>
      <c r="E96" s="61"/>
      <c r="F96" s="60"/>
      <c r="G96" s="60"/>
      <c r="H96" s="60"/>
      <c r="I96" s="85">
        <v>789</v>
      </c>
      <c r="J96" s="85"/>
      <c r="K96" s="85">
        <v>1583</v>
      </c>
      <c r="L96" s="85"/>
      <c r="M96" s="85">
        <f>I96</f>
        <v>789</v>
      </c>
      <c r="N96" s="85"/>
      <c r="O96" s="85">
        <f>K96</f>
        <v>1583</v>
      </c>
      <c r="P96" s="60"/>
    </row>
    <row r="97" spans="1:16" s="149" customFormat="1" ht="15.75">
      <c r="A97" s="59"/>
      <c r="B97" s="87" t="s">
        <v>38</v>
      </c>
      <c r="C97" s="61"/>
      <c r="D97" s="61"/>
      <c r="E97" s="61"/>
      <c r="F97" s="60"/>
      <c r="G97" s="60"/>
      <c r="H97" s="60"/>
      <c r="I97" s="85">
        <v>-113</v>
      </c>
      <c r="J97" s="85"/>
      <c r="K97" s="85">
        <v>-43</v>
      </c>
      <c r="L97" s="85"/>
      <c r="M97" s="85">
        <f>I97</f>
        <v>-113</v>
      </c>
      <c r="N97" s="85"/>
      <c r="O97" s="85">
        <f>K97</f>
        <v>-43</v>
      </c>
      <c r="P97" s="60"/>
    </row>
    <row r="98" spans="1:16" s="149" customFormat="1" ht="15.75">
      <c r="A98" s="59"/>
      <c r="B98" s="87" t="s">
        <v>39</v>
      </c>
      <c r="C98" s="61"/>
      <c r="D98" s="61"/>
      <c r="E98" s="61"/>
      <c r="F98" s="60"/>
      <c r="G98" s="60"/>
      <c r="H98" s="60"/>
      <c r="I98" s="165">
        <v>-272</v>
      </c>
      <c r="J98" s="85"/>
      <c r="K98" s="165">
        <v>-16</v>
      </c>
      <c r="L98" s="85"/>
      <c r="M98" s="165">
        <f>I98</f>
        <v>-272</v>
      </c>
      <c r="N98" s="85"/>
      <c r="O98" s="165">
        <f>K98</f>
        <v>-16</v>
      </c>
      <c r="P98" s="60"/>
    </row>
    <row r="99" spans="1:16" s="149" customFormat="1" ht="15.75">
      <c r="A99" s="59"/>
      <c r="B99" s="99"/>
      <c r="C99" s="61"/>
      <c r="D99" s="61"/>
      <c r="E99" s="61"/>
      <c r="F99" s="60"/>
      <c r="G99" s="60"/>
      <c r="H99" s="60"/>
      <c r="I99" s="85">
        <f>SUM(I94:I98)</f>
        <v>761</v>
      </c>
      <c r="J99" s="85"/>
      <c r="K99" s="85">
        <f>SUM(K94:K98)</f>
        <v>4247</v>
      </c>
      <c r="L99" s="85"/>
      <c r="M99" s="85">
        <f>SUM(M94:M98)</f>
        <v>761</v>
      </c>
      <c r="N99" s="85"/>
      <c r="O99" s="85">
        <f>SUM(O94:O98)</f>
        <v>4247</v>
      </c>
      <c r="P99" s="60"/>
    </row>
    <row r="100" spans="1:16" s="149" customFormat="1" ht="15.75">
      <c r="A100" s="59"/>
      <c r="B100" s="87" t="s">
        <v>153</v>
      </c>
      <c r="C100" s="61"/>
      <c r="D100" s="61"/>
      <c r="E100" s="61"/>
      <c r="F100" s="60"/>
      <c r="G100" s="60"/>
      <c r="H100" s="60"/>
      <c r="I100" s="165">
        <v>-2</v>
      </c>
      <c r="J100" s="85"/>
      <c r="K100" s="85">
        <v>0</v>
      </c>
      <c r="L100" s="85"/>
      <c r="M100" s="85">
        <f>I100</f>
        <v>-2</v>
      </c>
      <c r="N100" s="85"/>
      <c r="O100" s="85">
        <f>K100</f>
        <v>0</v>
      </c>
      <c r="P100" s="60"/>
    </row>
    <row r="101" spans="1:16" s="149" customFormat="1" ht="15.75">
      <c r="A101" s="59"/>
      <c r="B101" s="87"/>
      <c r="C101" s="61"/>
      <c r="D101" s="61"/>
      <c r="E101" s="61"/>
      <c r="F101" s="60"/>
      <c r="G101" s="60"/>
      <c r="H101" s="60"/>
      <c r="I101" s="166">
        <f>SUM(I99:I100)</f>
        <v>759</v>
      </c>
      <c r="J101" s="85"/>
      <c r="K101" s="166">
        <f>SUM(K99:K100)</f>
        <v>4247</v>
      </c>
      <c r="L101" s="85"/>
      <c r="M101" s="166">
        <f>SUM(M99:M100)</f>
        <v>759</v>
      </c>
      <c r="N101" s="85"/>
      <c r="O101" s="166">
        <f>SUM(O99:O100)</f>
        <v>4247</v>
      </c>
      <c r="P101" s="60"/>
    </row>
    <row r="102" spans="1:16" s="149" customFormat="1" ht="15.75">
      <c r="A102" s="59"/>
      <c r="B102" s="87"/>
      <c r="C102" s="61"/>
      <c r="D102" s="61"/>
      <c r="E102" s="61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</row>
    <row r="103" spans="1:16" s="86" customFormat="1" ht="15.75">
      <c r="A103" s="64" t="s">
        <v>154</v>
      </c>
      <c r="B103" s="106" t="s">
        <v>155</v>
      </c>
      <c r="C103" s="84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</row>
    <row r="104" spans="1:16" s="149" customFormat="1" ht="15.75">
      <c r="A104" s="59"/>
      <c r="B104" s="87" t="s">
        <v>156</v>
      </c>
      <c r="C104" s="61"/>
      <c r="D104" s="61"/>
      <c r="E104" s="61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</row>
    <row r="105" spans="1:16" s="149" customFormat="1" ht="15.75">
      <c r="A105" s="59"/>
      <c r="B105" s="87" t="s">
        <v>157</v>
      </c>
      <c r="C105" s="61"/>
      <c r="D105" s="61"/>
      <c r="E105" s="61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</row>
    <row r="106" spans="1:16" s="149" customFormat="1" ht="15.75">
      <c r="A106" s="59"/>
      <c r="B106" s="87"/>
      <c r="C106" s="61"/>
      <c r="D106" s="61"/>
      <c r="E106" s="61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</row>
    <row r="107" spans="1:16" s="86" customFormat="1" ht="15.75">
      <c r="A107" s="64" t="s">
        <v>158</v>
      </c>
      <c r="B107" s="106" t="s">
        <v>163</v>
      </c>
      <c r="C107" s="84"/>
      <c r="D107" s="60"/>
      <c r="E107" s="60"/>
      <c r="F107" s="60"/>
      <c r="G107" s="60"/>
      <c r="H107" s="60"/>
      <c r="J107" s="60"/>
      <c r="L107" s="60"/>
      <c r="N107" s="60"/>
      <c r="P107" s="60"/>
    </row>
    <row r="108" spans="1:16" s="149" customFormat="1" ht="15.75">
      <c r="A108" s="59"/>
      <c r="B108" s="61" t="s">
        <v>32</v>
      </c>
      <c r="C108" s="61"/>
      <c r="D108" s="61"/>
      <c r="E108" s="61"/>
      <c r="F108" s="60"/>
      <c r="G108" s="60"/>
      <c r="H108" s="60"/>
      <c r="I108" s="86"/>
      <c r="J108" s="60"/>
      <c r="K108" s="86"/>
      <c r="L108" s="60"/>
      <c r="M108" s="86"/>
      <c r="N108" s="60"/>
      <c r="O108" s="86"/>
      <c r="P108" s="60"/>
    </row>
    <row r="109" spans="1:16" s="149" customFormat="1" ht="15.75">
      <c r="A109" s="59"/>
      <c r="B109" s="61" t="s">
        <v>33</v>
      </c>
      <c r="C109" s="61"/>
      <c r="D109" s="61"/>
      <c r="E109" s="61"/>
      <c r="F109" s="60"/>
      <c r="G109" s="60"/>
      <c r="H109" s="60"/>
      <c r="I109" s="86"/>
      <c r="J109" s="60"/>
      <c r="K109" s="86"/>
      <c r="L109" s="60"/>
      <c r="M109" s="86"/>
      <c r="N109" s="60"/>
      <c r="O109" s="86"/>
      <c r="P109" s="60"/>
    </row>
    <row r="110" spans="1:16" s="149" customFormat="1" ht="15.75">
      <c r="A110" s="59"/>
      <c r="B110" s="87"/>
      <c r="C110" s="61"/>
      <c r="D110" s="61"/>
      <c r="E110" s="61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</row>
    <row r="111" spans="1:16" s="149" customFormat="1" ht="15.75">
      <c r="A111" s="64" t="s">
        <v>160</v>
      </c>
      <c r="B111" s="106" t="s">
        <v>159</v>
      </c>
      <c r="C111" s="84"/>
      <c r="D111" s="84"/>
      <c r="E111" s="84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</row>
    <row r="112" spans="1:16" s="149" customFormat="1" ht="15.75">
      <c r="A112" s="59"/>
      <c r="B112" s="61" t="s">
        <v>316</v>
      </c>
      <c r="C112" s="61"/>
      <c r="D112" s="61"/>
      <c r="E112" s="61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</row>
    <row r="113" spans="1:16" s="149" customFormat="1" ht="15.75">
      <c r="A113" s="59"/>
      <c r="B113" s="61"/>
      <c r="C113" s="61"/>
      <c r="D113" s="61"/>
      <c r="E113" s="61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</row>
    <row r="114" spans="1:16" s="149" customFormat="1" ht="15.75">
      <c r="A114" s="64" t="s">
        <v>162</v>
      </c>
      <c r="B114" s="106" t="s">
        <v>161</v>
      </c>
      <c r="C114" s="84"/>
      <c r="D114" s="84"/>
      <c r="E114" s="84"/>
      <c r="F114" s="60"/>
      <c r="G114" s="60"/>
      <c r="H114" s="60"/>
      <c r="I114" s="86"/>
      <c r="J114" s="60"/>
      <c r="K114" s="86"/>
      <c r="L114" s="60"/>
      <c r="M114" s="86"/>
      <c r="N114" s="60"/>
      <c r="O114" s="86"/>
      <c r="P114" s="60"/>
    </row>
    <row r="115" spans="1:16" s="149" customFormat="1" ht="15.75">
      <c r="A115" s="59"/>
      <c r="B115" s="87" t="s">
        <v>244</v>
      </c>
      <c r="C115" s="87"/>
      <c r="D115" s="61"/>
      <c r="E115" s="61"/>
      <c r="F115" s="60"/>
      <c r="G115" s="60"/>
      <c r="H115" s="60"/>
      <c r="I115" s="86"/>
      <c r="J115" s="60"/>
      <c r="K115" s="86"/>
      <c r="L115" s="60"/>
      <c r="M115" s="86"/>
      <c r="N115" s="60"/>
      <c r="O115" s="86"/>
      <c r="P115" s="60"/>
    </row>
    <row r="116" spans="1:16" s="149" customFormat="1" ht="15.75">
      <c r="A116" s="59"/>
      <c r="B116" s="87"/>
      <c r="C116" s="87"/>
      <c r="D116" s="61"/>
      <c r="E116" s="61"/>
      <c r="F116" s="60"/>
      <c r="G116" s="60"/>
      <c r="H116" s="60"/>
      <c r="I116" s="86"/>
      <c r="J116" s="60"/>
      <c r="K116" s="86"/>
      <c r="L116" s="60"/>
      <c r="M116" s="86"/>
      <c r="N116" s="60"/>
      <c r="O116" s="86"/>
      <c r="P116" s="60"/>
    </row>
    <row r="117" spans="1:16" s="149" customFormat="1" ht="15.75">
      <c r="A117" s="64" t="s">
        <v>164</v>
      </c>
      <c r="B117" s="106" t="s">
        <v>225</v>
      </c>
      <c r="C117" s="84"/>
      <c r="D117" s="84"/>
      <c r="E117" s="84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1:16" s="149" customFormat="1" ht="15.75">
      <c r="A118" s="59"/>
      <c r="B118" s="61" t="s">
        <v>165</v>
      </c>
      <c r="C118" s="61"/>
      <c r="D118" s="61"/>
      <c r="E118" s="61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</row>
    <row r="119" spans="1:16" s="149" customFormat="1" ht="15.75">
      <c r="A119" s="59"/>
      <c r="B119" s="61" t="s">
        <v>226</v>
      </c>
      <c r="C119" s="61"/>
      <c r="D119" s="61"/>
      <c r="E119" s="61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1:16" s="149" customFormat="1" ht="15.75">
      <c r="A120" s="59"/>
      <c r="B120" s="61"/>
      <c r="C120" s="61"/>
      <c r="D120" s="61"/>
      <c r="E120" s="61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</row>
    <row r="121" spans="1:16" s="149" customFormat="1" ht="15.75">
      <c r="A121" s="64" t="s">
        <v>166</v>
      </c>
      <c r="B121" s="106" t="s">
        <v>167</v>
      </c>
      <c r="C121" s="84"/>
      <c r="D121" s="84"/>
      <c r="E121" s="84"/>
      <c r="F121" s="60"/>
      <c r="G121" s="60"/>
      <c r="H121" s="60"/>
      <c r="I121" s="86"/>
      <c r="J121" s="60"/>
      <c r="K121" s="86"/>
      <c r="L121" s="60"/>
      <c r="M121" s="86"/>
      <c r="N121" s="60"/>
      <c r="O121" s="86"/>
      <c r="P121" s="60"/>
    </row>
    <row r="122" spans="1:16" s="149" customFormat="1" ht="15.75">
      <c r="A122" s="59"/>
      <c r="B122" s="61" t="s">
        <v>34</v>
      </c>
      <c r="C122" s="61"/>
      <c r="D122" s="61"/>
      <c r="E122" s="61"/>
      <c r="F122" s="60"/>
      <c r="G122" s="60"/>
      <c r="H122" s="60"/>
      <c r="I122" s="86"/>
      <c r="J122" s="60"/>
      <c r="K122" s="86"/>
      <c r="L122" s="60"/>
      <c r="M122" s="86"/>
      <c r="N122" s="60"/>
      <c r="O122" s="86"/>
      <c r="P122" s="60"/>
    </row>
    <row r="123" spans="1:16" s="149" customFormat="1" ht="15.75">
      <c r="A123" s="59"/>
      <c r="B123" s="61" t="s">
        <v>168</v>
      </c>
      <c r="C123" s="61"/>
      <c r="D123" s="61"/>
      <c r="E123" s="61"/>
      <c r="F123" s="60"/>
      <c r="G123" s="60"/>
      <c r="H123" s="60"/>
      <c r="I123" s="86"/>
      <c r="J123" s="60"/>
      <c r="K123" s="86"/>
      <c r="L123" s="60"/>
      <c r="M123" s="86"/>
      <c r="N123" s="60"/>
      <c r="O123" s="86"/>
      <c r="P123" s="60"/>
    </row>
    <row r="124" spans="1:16" s="149" customFormat="1" ht="15.75">
      <c r="A124" s="59"/>
      <c r="B124" s="61"/>
      <c r="C124" s="61"/>
      <c r="D124" s="61"/>
      <c r="E124" s="61"/>
      <c r="F124" s="60"/>
      <c r="G124" s="60"/>
      <c r="H124" s="60"/>
      <c r="I124" s="86"/>
      <c r="J124" s="60"/>
      <c r="K124" s="86"/>
      <c r="L124" s="60"/>
      <c r="M124" s="86"/>
      <c r="N124" s="60"/>
      <c r="O124" s="86"/>
      <c r="P124" s="60"/>
    </row>
    <row r="125" spans="1:6" ht="15.75">
      <c r="A125" s="64" t="s">
        <v>169</v>
      </c>
      <c r="B125" s="106" t="s">
        <v>170</v>
      </c>
      <c r="C125" s="84"/>
      <c r="D125" s="60"/>
      <c r="E125" s="60"/>
      <c r="F125" s="60"/>
    </row>
    <row r="126" spans="1:2" s="61" customFormat="1" ht="15.75">
      <c r="A126" s="84"/>
      <c r="B126" s="61" t="s">
        <v>172</v>
      </c>
    </row>
    <row r="127" s="61" customFormat="1" ht="15.75">
      <c r="A127" s="84"/>
    </row>
    <row r="128" spans="1:3" s="60" customFormat="1" ht="15.75">
      <c r="A128" s="64" t="s">
        <v>171</v>
      </c>
      <c r="B128" s="106" t="s">
        <v>173</v>
      </c>
      <c r="C128" s="84"/>
    </row>
    <row r="129" spans="1:15" s="60" customFormat="1" ht="15.75">
      <c r="A129" s="59"/>
      <c r="B129" s="84"/>
      <c r="M129" s="163" t="s">
        <v>88</v>
      </c>
      <c r="N129" s="163"/>
      <c r="O129" s="163" t="s">
        <v>199</v>
      </c>
    </row>
    <row r="130" spans="1:15" s="60" customFormat="1" ht="15.75">
      <c r="A130" s="59"/>
      <c r="B130" s="84"/>
      <c r="M130" s="91" t="s">
        <v>21</v>
      </c>
      <c r="N130" s="104"/>
      <c r="O130" s="91" t="s">
        <v>21</v>
      </c>
    </row>
    <row r="131" spans="1:15" s="169" customFormat="1" ht="14.25">
      <c r="A131" s="190"/>
      <c r="B131" s="169" t="s">
        <v>235</v>
      </c>
      <c r="M131" s="179">
        <v>786990</v>
      </c>
      <c r="N131" s="191"/>
      <c r="O131" s="179">
        <v>692690</v>
      </c>
    </row>
    <row r="133" spans="1:3" s="60" customFormat="1" ht="15.75">
      <c r="A133" s="64" t="s">
        <v>174</v>
      </c>
      <c r="B133" s="106" t="s">
        <v>175</v>
      </c>
      <c r="C133" s="84"/>
    </row>
    <row r="134" spans="1:2" s="61" customFormat="1" ht="15.75">
      <c r="A134" s="84"/>
      <c r="B134" s="61" t="s">
        <v>176</v>
      </c>
    </row>
    <row r="135" s="61" customFormat="1" ht="15.75">
      <c r="A135" s="84"/>
    </row>
    <row r="136" spans="1:3" s="193" customFormat="1" ht="15.75">
      <c r="A136" s="64" t="s">
        <v>177</v>
      </c>
      <c r="B136" s="106" t="s">
        <v>238</v>
      </c>
      <c r="C136" s="84"/>
    </row>
    <row r="137" spans="1:2" s="61" customFormat="1" ht="15.75">
      <c r="A137" s="84"/>
      <c r="B137" s="61" t="s">
        <v>239</v>
      </c>
    </row>
    <row r="138" s="61" customFormat="1" ht="15.75">
      <c r="A138" s="84"/>
    </row>
    <row r="139" spans="1:3" s="60" customFormat="1" ht="15.75">
      <c r="A139" s="64" t="s">
        <v>233</v>
      </c>
      <c r="B139" s="106" t="s">
        <v>289</v>
      </c>
      <c r="C139" s="84"/>
    </row>
    <row r="140" s="61" customFormat="1" ht="15.75">
      <c r="A140" s="84"/>
    </row>
    <row r="141" spans="1:3" s="60" customFormat="1" ht="15.75">
      <c r="A141" s="64" t="s">
        <v>252</v>
      </c>
      <c r="B141" s="106" t="s">
        <v>178</v>
      </c>
      <c r="C141" s="84"/>
    </row>
    <row r="142" spans="1:3" s="60" customFormat="1" ht="15.75">
      <c r="A142" s="64"/>
      <c r="B142" s="61" t="s">
        <v>355</v>
      </c>
      <c r="C142" s="84"/>
    </row>
    <row r="143" spans="1:3" s="60" customFormat="1" ht="15.75">
      <c r="A143" s="64"/>
      <c r="B143" s="61" t="s">
        <v>350</v>
      </c>
      <c r="C143" s="84"/>
    </row>
    <row r="144" spans="1:3" s="60" customFormat="1" ht="15.75">
      <c r="A144" s="64"/>
      <c r="B144" s="61" t="s">
        <v>351</v>
      </c>
      <c r="C144" s="84"/>
    </row>
    <row r="145" spans="1:3" s="60" customFormat="1" ht="15.75">
      <c r="A145" s="64"/>
      <c r="B145" s="61"/>
      <c r="C145" s="84"/>
    </row>
    <row r="146" spans="1:3" s="60" customFormat="1" ht="15.75">
      <c r="A146" s="64" t="s">
        <v>253</v>
      </c>
      <c r="B146" s="106" t="s">
        <v>338</v>
      </c>
      <c r="C146" s="84"/>
    </row>
    <row r="147" spans="1:4" s="60" customFormat="1" ht="15.75">
      <c r="A147" s="64"/>
      <c r="B147" s="61" t="s">
        <v>346</v>
      </c>
      <c r="C147" s="84"/>
      <c r="D147" s="61"/>
    </row>
    <row r="148" spans="1:4" s="60" customFormat="1" ht="15">
      <c r="A148" s="61"/>
      <c r="B148" s="61" t="s">
        <v>356</v>
      </c>
      <c r="C148" s="61"/>
      <c r="D148" s="61"/>
    </row>
    <row r="149" s="61" customFormat="1" ht="15">
      <c r="B149" s="60" t="s">
        <v>357</v>
      </c>
    </row>
    <row r="150" s="61" customFormat="1" ht="14.25"/>
    <row r="151" spans="1:16" s="86" customFormat="1" ht="15.75">
      <c r="A151" s="64" t="s">
        <v>254</v>
      </c>
      <c r="B151" s="106" t="s">
        <v>179</v>
      </c>
      <c r="C151" s="84"/>
      <c r="D151" s="89"/>
      <c r="E151" s="89"/>
      <c r="F151" s="60"/>
      <c r="G151" s="60"/>
      <c r="H151" s="60"/>
      <c r="I151" s="167"/>
      <c r="J151" s="85"/>
      <c r="K151" s="167"/>
      <c r="L151" s="85"/>
      <c r="M151" s="167"/>
      <c r="N151" s="85"/>
      <c r="O151" s="167"/>
      <c r="P151" s="60"/>
    </row>
    <row r="152" spans="1:16" s="86" customFormat="1" ht="15.75">
      <c r="A152" s="64"/>
      <c r="B152" s="61" t="s">
        <v>352</v>
      </c>
      <c r="C152" s="84"/>
      <c r="D152" s="89"/>
      <c r="E152" s="89"/>
      <c r="F152" s="60"/>
      <c r="G152" s="60"/>
      <c r="H152" s="60"/>
      <c r="I152" s="167"/>
      <c r="J152" s="85"/>
      <c r="K152" s="167"/>
      <c r="L152" s="85"/>
      <c r="M152" s="167"/>
      <c r="N152" s="85"/>
      <c r="O152" s="167"/>
      <c r="P152" s="60"/>
    </row>
    <row r="153" spans="1:16" s="86" customFormat="1" ht="15.75">
      <c r="A153" s="64"/>
      <c r="B153" s="61" t="s">
        <v>353</v>
      </c>
      <c r="C153" s="84"/>
      <c r="D153" s="89"/>
      <c r="E153" s="89"/>
      <c r="F153" s="60"/>
      <c r="G153" s="60"/>
      <c r="H153" s="60"/>
      <c r="I153" s="167"/>
      <c r="J153" s="85"/>
      <c r="K153" s="167"/>
      <c r="L153" s="85"/>
      <c r="M153" s="167"/>
      <c r="N153" s="85"/>
      <c r="O153" s="167"/>
      <c r="P153" s="60"/>
    </row>
    <row r="154" spans="1:16" s="86" customFormat="1" ht="15.75">
      <c r="A154" s="59"/>
      <c r="B154" s="61" t="s">
        <v>354</v>
      </c>
      <c r="C154" s="89"/>
      <c r="D154" s="89"/>
      <c r="E154" s="89"/>
      <c r="F154" s="60"/>
      <c r="G154" s="60"/>
      <c r="H154" s="60"/>
      <c r="I154" s="167"/>
      <c r="J154" s="85"/>
      <c r="K154" s="167"/>
      <c r="L154" s="85"/>
      <c r="M154" s="167"/>
      <c r="N154" s="85"/>
      <c r="O154" s="167"/>
      <c r="P154" s="60"/>
    </row>
    <row r="155" spans="1:16" s="86" customFormat="1" ht="15.75">
      <c r="A155" s="59"/>
      <c r="B155" s="61"/>
      <c r="C155" s="89"/>
      <c r="D155" s="89"/>
      <c r="E155" s="89"/>
      <c r="F155" s="60"/>
      <c r="G155" s="60"/>
      <c r="H155" s="60"/>
      <c r="I155" s="167"/>
      <c r="J155" s="85"/>
      <c r="K155" s="167"/>
      <c r="L155" s="85"/>
      <c r="M155" s="167"/>
      <c r="N155" s="85"/>
      <c r="O155" s="167"/>
      <c r="P155" s="60"/>
    </row>
    <row r="156" spans="1:16" s="86" customFormat="1" ht="15.75">
      <c r="A156" s="64" t="s">
        <v>255</v>
      </c>
      <c r="B156" s="106" t="s">
        <v>240</v>
      </c>
      <c r="C156" s="84"/>
      <c r="D156" s="89"/>
      <c r="E156" s="89"/>
      <c r="F156" s="60"/>
      <c r="G156" s="60"/>
      <c r="H156" s="60"/>
      <c r="I156" s="167"/>
      <c r="J156" s="85"/>
      <c r="K156" s="167"/>
      <c r="L156" s="85"/>
      <c r="M156" s="167"/>
      <c r="N156" s="85"/>
      <c r="O156" s="167"/>
      <c r="P156" s="60"/>
    </row>
    <row r="157" spans="1:16" s="177" customFormat="1" ht="14.25">
      <c r="A157" s="190"/>
      <c r="B157" s="169" t="s">
        <v>241</v>
      </c>
      <c r="C157" s="169"/>
      <c r="D157" s="169"/>
      <c r="E157" s="169"/>
      <c r="F157" s="169"/>
      <c r="G157" s="169"/>
      <c r="H157" s="169"/>
      <c r="I157" s="178"/>
      <c r="J157" s="179"/>
      <c r="K157" s="178"/>
      <c r="L157" s="179"/>
      <c r="M157" s="178"/>
      <c r="N157" s="179"/>
      <c r="O157" s="178"/>
      <c r="P157" s="169"/>
    </row>
    <row r="158" spans="1:16" s="177" customFormat="1" ht="14.25">
      <c r="A158" s="190"/>
      <c r="B158" s="169" t="s">
        <v>242</v>
      </c>
      <c r="C158" s="169"/>
      <c r="D158" s="169"/>
      <c r="E158" s="169"/>
      <c r="F158" s="169"/>
      <c r="G158" s="169"/>
      <c r="H158" s="169"/>
      <c r="I158" s="178"/>
      <c r="J158" s="179"/>
      <c r="K158" s="178"/>
      <c r="L158" s="179"/>
      <c r="M158" s="178"/>
      <c r="N158" s="179"/>
      <c r="O158" s="178"/>
      <c r="P158" s="169"/>
    </row>
    <row r="159" s="169" customFormat="1" ht="14.25"/>
    <row r="160" spans="1:3" s="60" customFormat="1" ht="15.75">
      <c r="A160" s="64" t="s">
        <v>256</v>
      </c>
      <c r="B160" s="106" t="s">
        <v>180</v>
      </c>
      <c r="C160" s="84"/>
    </row>
    <row r="161" spans="1:15" s="60" customFormat="1" ht="15.75">
      <c r="A161" s="59"/>
      <c r="B161" s="84"/>
      <c r="M161" s="171" t="s">
        <v>40</v>
      </c>
      <c r="O161" s="171" t="s">
        <v>182</v>
      </c>
    </row>
    <row r="162" spans="1:15" s="61" customFormat="1" ht="15.75">
      <c r="A162" s="59"/>
      <c r="B162" s="106"/>
      <c r="I162" s="216"/>
      <c r="J162" s="216"/>
      <c r="K162" s="216"/>
      <c r="M162" s="67" t="s">
        <v>41</v>
      </c>
      <c r="N162" s="170"/>
      <c r="O162" s="67" t="s">
        <v>227</v>
      </c>
    </row>
    <row r="163" spans="1:15" s="61" customFormat="1" ht="15.75">
      <c r="A163" s="59"/>
      <c r="B163" s="106"/>
      <c r="I163" s="172"/>
      <c r="J163" s="173"/>
      <c r="K163" s="172"/>
      <c r="L163" s="62"/>
      <c r="M163" s="91" t="s">
        <v>21</v>
      </c>
      <c r="N163" s="104"/>
      <c r="O163" s="91" t="s">
        <v>21</v>
      </c>
    </row>
    <row r="164" spans="1:15" s="61" customFormat="1" ht="15.75">
      <c r="A164" s="59"/>
      <c r="B164" s="61" t="s">
        <v>231</v>
      </c>
      <c r="I164" s="100"/>
      <c r="J164" s="100"/>
      <c r="K164" s="100"/>
      <c r="L164" s="70"/>
      <c r="M164" s="70">
        <v>649</v>
      </c>
      <c r="N164" s="70"/>
      <c r="O164" s="114">
        <f>M164</f>
        <v>649</v>
      </c>
    </row>
    <row r="165" spans="1:15" s="61" customFormat="1" ht="15.75">
      <c r="A165" s="59"/>
      <c r="B165" s="61" t="s">
        <v>232</v>
      </c>
      <c r="I165" s="100"/>
      <c r="J165" s="100"/>
      <c r="K165" s="100"/>
      <c r="L165" s="70"/>
      <c r="M165" s="70">
        <v>-85</v>
      </c>
      <c r="N165" s="70"/>
      <c r="O165" s="114">
        <f>M165</f>
        <v>-85</v>
      </c>
    </row>
    <row r="166" spans="1:15" s="61" customFormat="1" ht="15.75">
      <c r="A166" s="59"/>
      <c r="B166" s="61" t="s">
        <v>181</v>
      </c>
      <c r="I166" s="100"/>
      <c r="J166" s="100"/>
      <c r="K166" s="100"/>
      <c r="L166" s="70"/>
      <c r="M166" s="72">
        <f>SUM(M164:M165)</f>
        <v>564</v>
      </c>
      <c r="N166" s="70"/>
      <c r="O166" s="72">
        <f>SUM(O164:O165)</f>
        <v>564</v>
      </c>
    </row>
    <row r="167" spans="1:14" s="61" customFormat="1" ht="15.75">
      <c r="A167" s="59"/>
      <c r="B167" s="106"/>
      <c r="I167" s="70"/>
      <c r="J167" s="70"/>
      <c r="K167" s="70"/>
      <c r="L167" s="70"/>
      <c r="M167" s="70"/>
      <c r="N167" s="70"/>
    </row>
    <row r="168" spans="1:16" s="149" customFormat="1" ht="15.75">
      <c r="A168" s="188"/>
      <c r="B168" s="61" t="s">
        <v>329</v>
      </c>
      <c r="C168" s="61"/>
      <c r="D168" s="61"/>
      <c r="E168" s="61"/>
      <c r="F168" s="79"/>
      <c r="G168" s="79"/>
      <c r="H168" s="79"/>
      <c r="I168" s="79"/>
      <c r="J168" s="79"/>
      <c r="K168" s="79"/>
      <c r="L168" s="100"/>
      <c r="M168" s="79"/>
      <c r="N168" s="79"/>
      <c r="O168" s="79"/>
      <c r="P168" s="79"/>
    </row>
    <row r="169" spans="1:16" s="149" customFormat="1" ht="15.75">
      <c r="A169" s="188"/>
      <c r="B169" s="61"/>
      <c r="C169" s="61"/>
      <c r="D169" s="61"/>
      <c r="E169" s="61"/>
      <c r="F169" s="79"/>
      <c r="G169" s="79"/>
      <c r="H169" s="79"/>
      <c r="I169" s="79"/>
      <c r="J169" s="79"/>
      <c r="K169" s="79"/>
      <c r="L169" s="61"/>
      <c r="M169" s="79"/>
      <c r="N169" s="79"/>
      <c r="O169" s="79"/>
      <c r="P169" s="79"/>
    </row>
    <row r="170" spans="1:14" s="61" customFormat="1" ht="15.75">
      <c r="A170" s="84"/>
      <c r="I170" s="70"/>
      <c r="J170" s="70"/>
      <c r="K170" s="70"/>
      <c r="L170" s="70"/>
      <c r="M170" s="70"/>
      <c r="N170" s="70"/>
    </row>
    <row r="171" spans="1:16" s="149" customFormat="1" ht="15.75">
      <c r="A171" s="64" t="s">
        <v>257</v>
      </c>
      <c r="B171" s="106" t="s">
        <v>183</v>
      </c>
      <c r="C171" s="84"/>
      <c r="D171" s="108"/>
      <c r="E171" s="108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</row>
    <row r="172" spans="1:16" s="149" customFormat="1" ht="15.75">
      <c r="A172" s="59"/>
      <c r="B172" s="61" t="s">
        <v>184</v>
      </c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</row>
    <row r="173" spans="1:16" s="149" customFormat="1" ht="15.75">
      <c r="A173" s="59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</row>
    <row r="174" spans="1:16" s="149" customFormat="1" ht="15.75">
      <c r="A174" s="64" t="s">
        <v>258</v>
      </c>
      <c r="B174" s="106" t="s">
        <v>185</v>
      </c>
      <c r="C174" s="84"/>
      <c r="D174" s="84"/>
      <c r="E174" s="84"/>
      <c r="F174" s="61"/>
      <c r="G174" s="61"/>
      <c r="H174" s="61"/>
      <c r="I174" s="61"/>
      <c r="J174" s="61"/>
      <c r="K174" s="61"/>
      <c r="L174" s="61"/>
      <c r="M174" s="79"/>
      <c r="N174" s="79"/>
      <c r="O174" s="79"/>
      <c r="P174" s="61"/>
    </row>
    <row r="175" spans="1:16" s="149" customFormat="1" ht="15.75">
      <c r="A175" s="59"/>
      <c r="B175" s="61" t="s">
        <v>186</v>
      </c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79"/>
      <c r="N175" s="79"/>
      <c r="O175" s="79"/>
      <c r="P175" s="61"/>
    </row>
    <row r="176" spans="1:16" s="149" customFormat="1" ht="15.75">
      <c r="A176" s="59"/>
      <c r="B176" s="61"/>
      <c r="C176" s="61"/>
      <c r="D176" s="61"/>
      <c r="E176" s="61"/>
      <c r="F176" s="61"/>
      <c r="G176" s="61"/>
      <c r="H176" s="61"/>
      <c r="I176" s="61"/>
      <c r="J176" s="61"/>
      <c r="M176" s="91" t="s">
        <v>291</v>
      </c>
      <c r="N176" s="90"/>
      <c r="O176" s="91" t="s">
        <v>291</v>
      </c>
      <c r="P176" s="61"/>
    </row>
    <row r="177" spans="1:16" s="149" customFormat="1" ht="15.75">
      <c r="A177" s="59"/>
      <c r="B177" s="61"/>
      <c r="C177" s="61"/>
      <c r="D177" s="61"/>
      <c r="E177" s="61"/>
      <c r="F177" s="61"/>
      <c r="G177" s="61"/>
      <c r="H177" s="61"/>
      <c r="I177" s="61"/>
      <c r="J177" s="61"/>
      <c r="M177" s="91" t="s">
        <v>88</v>
      </c>
      <c r="N177" s="90"/>
      <c r="O177" s="91" t="s">
        <v>199</v>
      </c>
      <c r="P177" s="61"/>
    </row>
    <row r="178" spans="1:16" s="149" customFormat="1" ht="15.75">
      <c r="A178" s="59"/>
      <c r="B178" s="61"/>
      <c r="C178" s="61"/>
      <c r="D178" s="61"/>
      <c r="E178" s="61"/>
      <c r="F178" s="61"/>
      <c r="G178" s="61"/>
      <c r="H178" s="61"/>
      <c r="I178" s="61"/>
      <c r="J178" s="61"/>
      <c r="M178" s="91" t="s">
        <v>21</v>
      </c>
      <c r="N178" s="91"/>
      <c r="O178" s="91" t="s">
        <v>21</v>
      </c>
      <c r="P178" s="61"/>
    </row>
    <row r="179" spans="1:16" s="149" customFormat="1" ht="15.75">
      <c r="A179" s="59"/>
      <c r="B179" s="61" t="s">
        <v>42</v>
      </c>
      <c r="C179" s="61"/>
      <c r="D179" s="61"/>
      <c r="E179" s="61"/>
      <c r="F179" s="61"/>
      <c r="G179" s="61"/>
      <c r="H179" s="61"/>
      <c r="I179" s="61"/>
      <c r="J179" s="61"/>
      <c r="M179" s="110">
        <v>0</v>
      </c>
      <c r="N179" s="61"/>
      <c r="O179" s="94">
        <v>0</v>
      </c>
      <c r="P179" s="61"/>
    </row>
    <row r="180" spans="1:16" s="149" customFormat="1" ht="15.75">
      <c r="A180" s="59"/>
      <c r="B180" s="61" t="s">
        <v>43</v>
      </c>
      <c r="C180" s="61"/>
      <c r="D180" s="61"/>
      <c r="E180" s="61"/>
      <c r="F180" s="61"/>
      <c r="G180" s="61"/>
      <c r="H180" s="61"/>
      <c r="I180" s="61"/>
      <c r="J180" s="61"/>
      <c r="M180" s="110">
        <v>0</v>
      </c>
      <c r="N180" s="61"/>
      <c r="O180" s="94">
        <v>0</v>
      </c>
      <c r="P180" s="61"/>
    </row>
    <row r="181" spans="1:16" s="149" customFormat="1" ht="15.75">
      <c r="A181" s="59"/>
      <c r="B181" s="61" t="s">
        <v>44</v>
      </c>
      <c r="C181" s="61"/>
      <c r="D181" s="61"/>
      <c r="E181" s="61"/>
      <c r="F181" s="61"/>
      <c r="G181" s="61"/>
      <c r="H181" s="61"/>
      <c r="I181" s="61"/>
      <c r="J181" s="61"/>
      <c r="M181" s="110">
        <v>0</v>
      </c>
      <c r="N181" s="61"/>
      <c r="O181" s="94">
        <v>0</v>
      </c>
      <c r="P181" s="61"/>
    </row>
    <row r="182" spans="1:16" s="149" customFormat="1" ht="15.75">
      <c r="A182" s="59"/>
      <c r="B182" s="61"/>
      <c r="C182" s="61"/>
      <c r="D182" s="61"/>
      <c r="E182" s="61"/>
      <c r="F182" s="61"/>
      <c r="G182" s="61"/>
      <c r="H182" s="61"/>
      <c r="I182" s="61"/>
      <c r="J182" s="61"/>
      <c r="M182" s="111"/>
      <c r="N182" s="61"/>
      <c r="O182" s="62"/>
      <c r="P182" s="61"/>
    </row>
    <row r="183" spans="1:16" s="149" customFormat="1" ht="15.75">
      <c r="A183" s="59"/>
      <c r="B183" s="61" t="s">
        <v>140</v>
      </c>
      <c r="C183" s="61"/>
      <c r="D183" s="61"/>
      <c r="E183" s="61"/>
      <c r="F183" s="61"/>
      <c r="G183" s="61"/>
      <c r="H183" s="61"/>
      <c r="I183" s="61"/>
      <c r="J183" s="61"/>
      <c r="M183" s="111"/>
      <c r="N183" s="61"/>
      <c r="O183" s="62"/>
      <c r="P183" s="61"/>
    </row>
    <row r="184" spans="1:16" s="149" customFormat="1" ht="15.75">
      <c r="A184" s="59"/>
      <c r="B184" s="61" t="s">
        <v>45</v>
      </c>
      <c r="C184" s="61"/>
      <c r="D184" s="61"/>
      <c r="E184" s="61"/>
      <c r="F184" s="61"/>
      <c r="G184" s="61"/>
      <c r="H184" s="61"/>
      <c r="I184" s="61"/>
      <c r="J184" s="61"/>
      <c r="M184" s="94">
        <v>3576</v>
      </c>
      <c r="N184" s="61"/>
      <c r="O184" s="100">
        <v>3576</v>
      </c>
      <c r="P184" s="61"/>
    </row>
    <row r="185" spans="1:16" s="149" customFormat="1" ht="15.75">
      <c r="A185" s="59"/>
      <c r="B185" s="61" t="s">
        <v>46</v>
      </c>
      <c r="C185" s="61"/>
      <c r="D185" s="61"/>
      <c r="E185" s="61"/>
      <c r="F185" s="61"/>
      <c r="G185" s="61"/>
      <c r="H185" s="61"/>
      <c r="I185" s="61"/>
      <c r="J185" s="61"/>
      <c r="M185" s="94">
        <v>1808</v>
      </c>
      <c r="N185" s="61"/>
      <c r="O185" s="100">
        <v>1769</v>
      </c>
      <c r="P185" s="61"/>
    </row>
    <row r="186" spans="1:16" s="149" customFormat="1" ht="15.75">
      <c r="A186" s="59"/>
      <c r="B186" s="61" t="s">
        <v>47</v>
      </c>
      <c r="C186" s="61"/>
      <c r="D186" s="61"/>
      <c r="E186" s="61"/>
      <c r="F186" s="61"/>
      <c r="G186" s="61"/>
      <c r="H186" s="61"/>
      <c r="I186" s="61"/>
      <c r="J186" s="61"/>
      <c r="M186" s="94">
        <v>2026</v>
      </c>
      <c r="N186" s="61"/>
      <c r="O186" s="100">
        <v>1977</v>
      </c>
      <c r="P186" s="61"/>
    </row>
    <row r="187" spans="1:16" s="149" customFormat="1" ht="15.75">
      <c r="A187" s="59"/>
      <c r="B187" s="87"/>
      <c r="C187" s="87"/>
      <c r="D187" s="87"/>
      <c r="E187" s="87"/>
      <c r="F187" s="61"/>
      <c r="G187" s="61"/>
      <c r="H187" s="61"/>
      <c r="I187" s="101"/>
      <c r="J187" s="70"/>
      <c r="K187" s="101"/>
      <c r="L187" s="70"/>
      <c r="M187" s="101"/>
      <c r="N187" s="70"/>
      <c r="O187" s="101"/>
      <c r="P187" s="61"/>
    </row>
    <row r="188" spans="1:16" s="149" customFormat="1" ht="15.75">
      <c r="A188" s="64" t="s">
        <v>259</v>
      </c>
      <c r="B188" s="106" t="s">
        <v>187</v>
      </c>
      <c r="C188" s="84"/>
      <c r="D188" s="84"/>
      <c r="E188" s="84"/>
      <c r="F188" s="60"/>
      <c r="G188" s="61"/>
      <c r="H188" s="61"/>
      <c r="I188" s="61"/>
      <c r="J188" s="61"/>
      <c r="K188" s="61"/>
      <c r="L188" s="61"/>
      <c r="M188" s="112"/>
      <c r="N188" s="79"/>
      <c r="O188" s="113"/>
      <c r="P188" s="61"/>
    </row>
    <row r="189" spans="1:16" s="149" customFormat="1" ht="15.75">
      <c r="A189" s="59"/>
      <c r="B189" s="61" t="s">
        <v>48</v>
      </c>
      <c r="C189" s="61"/>
      <c r="D189" s="61"/>
      <c r="E189" s="61"/>
      <c r="F189" s="60"/>
      <c r="G189" s="61"/>
      <c r="H189" s="61"/>
      <c r="I189" s="61"/>
      <c r="J189" s="61"/>
      <c r="K189" s="61"/>
      <c r="L189" s="61"/>
      <c r="M189" s="112"/>
      <c r="N189" s="79"/>
      <c r="O189" s="113"/>
      <c r="P189" s="61"/>
    </row>
    <row r="190" spans="1:16" s="149" customFormat="1" ht="15.75">
      <c r="A190" s="59"/>
      <c r="B190" s="87"/>
      <c r="C190" s="87"/>
      <c r="D190" s="87"/>
      <c r="E190" s="87"/>
      <c r="F190" s="61"/>
      <c r="G190" s="61"/>
      <c r="H190" s="61"/>
      <c r="I190" s="101"/>
      <c r="J190" s="70"/>
      <c r="K190" s="101"/>
      <c r="L190" s="70"/>
      <c r="M190" s="101"/>
      <c r="N190" s="70"/>
      <c r="O190" s="101"/>
      <c r="P190" s="61"/>
    </row>
    <row r="191" spans="1:16" s="149" customFormat="1" ht="15.75">
      <c r="A191" s="64" t="s">
        <v>260</v>
      </c>
      <c r="B191" s="106" t="s">
        <v>101</v>
      </c>
      <c r="C191" s="84"/>
      <c r="D191" s="84"/>
      <c r="E191" s="84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</row>
    <row r="192" spans="1:16" s="149" customFormat="1" ht="15.75">
      <c r="A192" s="59"/>
      <c r="B192" s="61"/>
      <c r="C192" s="61"/>
      <c r="D192" s="61"/>
      <c r="E192" s="61"/>
      <c r="F192" s="61"/>
      <c r="G192" s="61"/>
      <c r="H192" s="61"/>
      <c r="I192" s="68"/>
      <c r="J192" s="68"/>
      <c r="K192" s="61"/>
      <c r="L192" s="61"/>
      <c r="M192" s="91" t="s">
        <v>291</v>
      </c>
      <c r="N192" s="90"/>
      <c r="O192" s="91" t="s">
        <v>291</v>
      </c>
      <c r="P192" s="61"/>
    </row>
    <row r="193" spans="1:16" s="149" customFormat="1" ht="15.75">
      <c r="A193" s="59"/>
      <c r="B193" s="61"/>
      <c r="C193" s="61"/>
      <c r="D193" s="61"/>
      <c r="E193" s="61"/>
      <c r="F193" s="61"/>
      <c r="G193" s="61"/>
      <c r="H193" s="61"/>
      <c r="I193" s="68"/>
      <c r="J193" s="68"/>
      <c r="K193" s="181"/>
      <c r="L193" s="61"/>
      <c r="M193" s="91" t="s">
        <v>88</v>
      </c>
      <c r="N193" s="90"/>
      <c r="O193" s="91" t="s">
        <v>199</v>
      </c>
      <c r="P193" s="61"/>
    </row>
    <row r="194" spans="1:16" s="149" customFormat="1" ht="15.75">
      <c r="A194" s="59"/>
      <c r="B194" s="106" t="s">
        <v>292</v>
      </c>
      <c r="C194" s="61"/>
      <c r="D194" s="61"/>
      <c r="E194" s="61"/>
      <c r="F194" s="61"/>
      <c r="G194" s="61"/>
      <c r="H194" s="61"/>
      <c r="I194" s="68"/>
      <c r="J194" s="68"/>
      <c r="K194" s="107"/>
      <c r="L194" s="61"/>
      <c r="M194" s="91" t="s">
        <v>21</v>
      </c>
      <c r="N194" s="91"/>
      <c r="O194" s="91" t="s">
        <v>21</v>
      </c>
      <c r="P194" s="61"/>
    </row>
    <row r="195" spans="1:16" s="149" customFormat="1" ht="15.75">
      <c r="A195" s="59"/>
      <c r="B195" s="61" t="s">
        <v>49</v>
      </c>
      <c r="C195" s="61"/>
      <c r="D195" s="61"/>
      <c r="E195" s="61"/>
      <c r="F195" s="61"/>
      <c r="G195" s="61"/>
      <c r="H195" s="61"/>
      <c r="I195" s="68"/>
      <c r="J195" s="68"/>
      <c r="K195" s="100"/>
      <c r="L195" s="114"/>
      <c r="M195" s="70">
        <v>3050</v>
      </c>
      <c r="N195" s="70"/>
      <c r="O195" s="70">
        <f>790+1964</f>
        <v>2754</v>
      </c>
      <c r="P195" s="61"/>
    </row>
    <row r="196" spans="1:16" s="149" customFormat="1" ht="15.75">
      <c r="A196" s="59"/>
      <c r="B196" s="61" t="s">
        <v>50</v>
      </c>
      <c r="C196" s="61"/>
      <c r="D196" s="61"/>
      <c r="E196" s="61"/>
      <c r="F196" s="61"/>
      <c r="G196" s="61"/>
      <c r="H196" s="61"/>
      <c r="I196" s="68"/>
      <c r="J196" s="68"/>
      <c r="K196" s="100"/>
      <c r="L196" s="114"/>
      <c r="M196" s="70">
        <v>272639</v>
      </c>
      <c r="N196" s="70"/>
      <c r="O196" s="70">
        <v>280576</v>
      </c>
      <c r="P196" s="61"/>
    </row>
    <row r="197" spans="1:16" s="149" customFormat="1" ht="15.75">
      <c r="A197" s="59"/>
      <c r="B197" s="61"/>
      <c r="C197" s="61"/>
      <c r="D197" s="61"/>
      <c r="E197" s="61"/>
      <c r="F197" s="61"/>
      <c r="G197" s="61"/>
      <c r="H197" s="61"/>
      <c r="I197" s="68"/>
      <c r="J197" s="68"/>
      <c r="K197" s="100"/>
      <c r="L197" s="114"/>
      <c r="M197" s="72">
        <f>SUM(M195:M196)</f>
        <v>275689</v>
      </c>
      <c r="N197" s="70"/>
      <c r="O197" s="72">
        <f>SUM(O195:O196)</f>
        <v>283330</v>
      </c>
      <c r="P197" s="61"/>
    </row>
    <row r="198" spans="1:16" s="149" customFormat="1" ht="15.75">
      <c r="A198" s="59"/>
      <c r="B198" s="106" t="s">
        <v>293</v>
      </c>
      <c r="C198" s="61"/>
      <c r="D198" s="61"/>
      <c r="E198" s="61"/>
      <c r="F198" s="61"/>
      <c r="G198" s="61"/>
      <c r="H198" s="61"/>
      <c r="I198" s="68"/>
      <c r="J198" s="68"/>
      <c r="K198" s="100"/>
      <c r="L198" s="114"/>
      <c r="M198" s="70"/>
      <c r="N198" s="70"/>
      <c r="O198" s="70"/>
      <c r="P198" s="61"/>
    </row>
    <row r="199" spans="1:16" s="149" customFormat="1" ht="15.75">
      <c r="A199" s="59"/>
      <c r="B199" s="61" t="s">
        <v>49</v>
      </c>
      <c r="C199" s="61"/>
      <c r="D199" s="61"/>
      <c r="E199" s="61"/>
      <c r="F199" s="61"/>
      <c r="G199" s="61"/>
      <c r="H199" s="61"/>
      <c r="I199" s="68"/>
      <c r="J199" s="68"/>
      <c r="K199" s="100"/>
      <c r="L199" s="114"/>
      <c r="M199" s="70">
        <v>5027</v>
      </c>
      <c r="N199" s="70"/>
      <c r="O199" s="70">
        <v>5266</v>
      </c>
      <c r="P199" s="61"/>
    </row>
    <row r="200" spans="1:16" s="149" customFormat="1" ht="15.75">
      <c r="A200" s="59"/>
      <c r="B200" s="61" t="s">
        <v>50</v>
      </c>
      <c r="C200" s="61"/>
      <c r="D200" s="61"/>
      <c r="E200" s="61"/>
      <c r="F200" s="61"/>
      <c r="G200" s="61"/>
      <c r="H200" s="61"/>
      <c r="I200" s="68"/>
      <c r="J200" s="68"/>
      <c r="K200" s="100"/>
      <c r="L200" s="114"/>
      <c r="M200" s="70">
        <v>36671</v>
      </c>
      <c r="N200" s="70"/>
      <c r="O200" s="70">
        <v>33442</v>
      </c>
      <c r="P200" s="61"/>
    </row>
    <row r="201" spans="1:16" s="149" customFormat="1" ht="15.75">
      <c r="A201" s="59"/>
      <c r="B201" s="61"/>
      <c r="C201" s="61"/>
      <c r="D201" s="61"/>
      <c r="E201" s="61"/>
      <c r="F201" s="61"/>
      <c r="G201" s="61"/>
      <c r="H201" s="61"/>
      <c r="I201" s="68"/>
      <c r="J201" s="68"/>
      <c r="K201" s="100"/>
      <c r="L201" s="114"/>
      <c r="M201" s="72">
        <f>SUM(M199:M200)</f>
        <v>41698</v>
      </c>
      <c r="N201" s="70"/>
      <c r="O201" s="72">
        <f>SUM(O199:O200)</f>
        <v>38708</v>
      </c>
      <c r="P201" s="61"/>
    </row>
    <row r="202" spans="1:16" s="149" customFormat="1" ht="16.5" thickBot="1">
      <c r="A202" s="59"/>
      <c r="B202" s="61"/>
      <c r="C202" s="61"/>
      <c r="D202" s="61"/>
      <c r="E202" s="61"/>
      <c r="F202" s="61"/>
      <c r="G202" s="61"/>
      <c r="H202" s="61"/>
      <c r="I202" s="61"/>
      <c r="J202" s="61"/>
      <c r="K202" s="182"/>
      <c r="L202" s="61"/>
      <c r="M202" s="174">
        <f>M197+M201</f>
        <v>317387</v>
      </c>
      <c r="N202" s="61"/>
      <c r="O202" s="174">
        <f>O197+O201</f>
        <v>322038</v>
      </c>
      <c r="P202" s="61"/>
    </row>
    <row r="203" spans="1:16" s="149" customFormat="1" ht="15.75">
      <c r="A203" s="59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</row>
    <row r="204" spans="1:16" s="149" customFormat="1" ht="15.75">
      <c r="A204" s="59"/>
      <c r="B204" s="61" t="s">
        <v>51</v>
      </c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</row>
    <row r="205" spans="1:16" s="149" customFormat="1" ht="15.75">
      <c r="A205" s="59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</row>
    <row r="206" spans="1:16" s="149" customFormat="1" ht="15.75">
      <c r="A206" s="59"/>
      <c r="B206" s="61" t="s">
        <v>228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</row>
    <row r="207" spans="1:16" s="149" customFormat="1" ht="15.75">
      <c r="A207" s="59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109" t="s">
        <v>52</v>
      </c>
      <c r="N207" s="61"/>
      <c r="O207" s="68"/>
      <c r="P207" s="61"/>
    </row>
    <row r="208" spans="1:16" s="149" customFormat="1" ht="15.75">
      <c r="A208" s="59"/>
      <c r="B208" s="61" t="s">
        <v>23</v>
      </c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115" t="s">
        <v>69</v>
      </c>
      <c r="N208" s="61"/>
      <c r="O208" s="68"/>
      <c r="P208" s="61"/>
    </row>
    <row r="209" spans="1:16" s="149" customFormat="1" ht="15.75">
      <c r="A209" s="59"/>
      <c r="B209" s="116" t="s">
        <v>188</v>
      </c>
      <c r="C209" s="116"/>
      <c r="D209" s="116"/>
      <c r="E209" s="116"/>
      <c r="F209" s="61"/>
      <c r="G209" s="61"/>
      <c r="H209" s="61"/>
      <c r="I209" s="61"/>
      <c r="J209" s="61"/>
      <c r="K209" s="61"/>
      <c r="L209" s="61"/>
      <c r="M209" s="70">
        <f>2522+1025-3547+3611</f>
        <v>3611</v>
      </c>
      <c r="N209" s="61"/>
      <c r="O209" s="68"/>
      <c r="P209" s="61"/>
    </row>
    <row r="210" spans="1:16" s="149" customFormat="1" ht="15.75">
      <c r="A210" s="59"/>
      <c r="B210" s="87" t="s">
        <v>267</v>
      </c>
      <c r="C210" s="87"/>
      <c r="D210" s="87"/>
      <c r="E210" s="87"/>
      <c r="F210" s="61"/>
      <c r="G210" s="61"/>
      <c r="H210" s="61"/>
      <c r="I210" s="101"/>
      <c r="J210" s="70"/>
      <c r="K210" s="101"/>
      <c r="L210" s="70"/>
      <c r="M210" s="100">
        <v>300</v>
      </c>
      <c r="N210" s="70"/>
      <c r="O210" s="101"/>
      <c r="P210" s="61"/>
    </row>
    <row r="211" spans="1:16" s="149" customFormat="1" ht="15.75">
      <c r="A211" s="59"/>
      <c r="B211" s="87" t="s">
        <v>327</v>
      </c>
      <c r="C211" s="87" t="s">
        <v>328</v>
      </c>
      <c r="D211" s="87"/>
      <c r="E211" s="87"/>
      <c r="F211" s="61"/>
      <c r="G211" s="61"/>
      <c r="H211" s="61"/>
      <c r="I211" s="101"/>
      <c r="J211" s="70"/>
      <c r="K211" s="101"/>
      <c r="L211" s="70"/>
      <c r="M211" s="100">
        <f>5437-5437+7765</f>
        <v>7765</v>
      </c>
      <c r="N211" s="70"/>
      <c r="O211" s="101"/>
      <c r="P211" s="61"/>
    </row>
    <row r="212" spans="1:16" s="149" customFormat="1" ht="15.75">
      <c r="A212" s="59"/>
      <c r="B212" s="87"/>
      <c r="C212" s="87"/>
      <c r="D212" s="87"/>
      <c r="E212" s="87"/>
      <c r="F212" s="61"/>
      <c r="G212" s="61"/>
      <c r="H212" s="61"/>
      <c r="I212" s="101"/>
      <c r="J212" s="70"/>
      <c r="K212" s="101"/>
      <c r="L212" s="70"/>
      <c r="M212" s="100"/>
      <c r="N212" s="70"/>
      <c r="O212" s="101"/>
      <c r="P212" s="61"/>
    </row>
    <row r="213" spans="1:16" s="149" customFormat="1" ht="15.75">
      <c r="A213" s="64" t="s">
        <v>261</v>
      </c>
      <c r="B213" s="106" t="s">
        <v>189</v>
      </c>
      <c r="C213" s="84"/>
      <c r="D213" s="102"/>
      <c r="E213" s="102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</row>
    <row r="214" spans="1:16" s="149" customFormat="1" ht="15.75">
      <c r="A214" s="59"/>
      <c r="B214" s="61" t="s">
        <v>266</v>
      </c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</row>
    <row r="215" spans="1:16" s="149" customFormat="1" ht="15.75">
      <c r="A215" s="59"/>
      <c r="B215" s="87"/>
      <c r="C215" s="87"/>
      <c r="D215" s="87"/>
      <c r="E215" s="87"/>
      <c r="F215" s="61"/>
      <c r="G215" s="61"/>
      <c r="H215" s="61"/>
      <c r="I215" s="101"/>
      <c r="J215" s="70"/>
      <c r="K215" s="101"/>
      <c r="L215" s="70"/>
      <c r="M215" s="101"/>
      <c r="N215" s="70"/>
      <c r="O215" s="101"/>
      <c r="P215" s="61"/>
    </row>
    <row r="216" spans="1:16" s="149" customFormat="1" ht="15.75">
      <c r="A216" s="64" t="s">
        <v>262</v>
      </c>
      <c r="B216" s="106" t="s">
        <v>190</v>
      </c>
      <c r="C216" s="84"/>
      <c r="D216" s="87"/>
      <c r="E216" s="87"/>
      <c r="F216" s="61"/>
      <c r="G216" s="61"/>
      <c r="H216" s="61"/>
      <c r="I216" s="101"/>
      <c r="J216" s="70"/>
      <c r="K216" s="101"/>
      <c r="L216" s="70"/>
      <c r="M216" s="101"/>
      <c r="N216" s="70"/>
      <c r="O216" s="101"/>
      <c r="P216" s="61"/>
    </row>
    <row r="217" spans="1:16" s="149" customFormat="1" ht="15.75">
      <c r="A217" s="59"/>
      <c r="B217" s="61" t="s">
        <v>345</v>
      </c>
      <c r="C217" s="87"/>
      <c r="D217" s="87"/>
      <c r="E217" s="87"/>
      <c r="F217" s="61"/>
      <c r="G217" s="61"/>
      <c r="H217" s="61"/>
      <c r="I217" s="101"/>
      <c r="J217" s="70"/>
      <c r="K217" s="101"/>
      <c r="L217" s="70"/>
      <c r="M217" s="101"/>
      <c r="N217" s="70"/>
      <c r="O217" s="101"/>
      <c r="P217" s="61"/>
    </row>
    <row r="218" spans="1:16" s="149" customFormat="1" ht="15.75">
      <c r="A218" s="59"/>
      <c r="B218" s="61"/>
      <c r="C218" s="87"/>
      <c r="D218" s="87"/>
      <c r="E218" s="87"/>
      <c r="F218" s="61"/>
      <c r="G218" s="61"/>
      <c r="H218" s="61"/>
      <c r="I218" s="101"/>
      <c r="J218" s="70"/>
      <c r="K218" s="101"/>
      <c r="L218" s="70"/>
      <c r="M218" s="101"/>
      <c r="N218" s="70"/>
      <c r="O218" s="101"/>
      <c r="P218" s="61"/>
    </row>
    <row r="219" spans="1:16" s="149" customFormat="1" ht="15.75">
      <c r="A219" s="64" t="s">
        <v>263</v>
      </c>
      <c r="B219" s="106" t="s">
        <v>243</v>
      </c>
      <c r="C219" s="84"/>
      <c r="D219" s="87"/>
      <c r="E219" s="87"/>
      <c r="F219" s="61"/>
      <c r="G219" s="61"/>
      <c r="H219" s="61"/>
      <c r="I219" s="101"/>
      <c r="J219" s="70"/>
      <c r="K219" s="101"/>
      <c r="L219" s="70"/>
      <c r="M219" s="101"/>
      <c r="N219" s="70"/>
      <c r="O219" s="101"/>
      <c r="P219" s="61"/>
    </row>
    <row r="220" spans="1:16" s="149" customFormat="1" ht="15.75">
      <c r="A220" s="59"/>
      <c r="B220" s="61" t="s">
        <v>265</v>
      </c>
      <c r="C220" s="87"/>
      <c r="D220" s="87"/>
      <c r="E220" s="87"/>
      <c r="F220" s="61"/>
      <c r="G220" s="61"/>
      <c r="H220" s="61"/>
      <c r="I220" s="101"/>
      <c r="J220" s="70"/>
      <c r="K220" s="101"/>
      <c r="L220" s="70"/>
      <c r="M220" s="101"/>
      <c r="N220" s="70"/>
      <c r="O220" s="101"/>
      <c r="P220" s="61"/>
    </row>
    <row r="221" spans="1:16" s="149" customFormat="1" ht="15.75">
      <c r="A221" s="59"/>
      <c r="B221" s="87"/>
      <c r="C221" s="87"/>
      <c r="D221" s="87"/>
      <c r="E221" s="87"/>
      <c r="F221" s="61"/>
      <c r="G221" s="61"/>
      <c r="H221" s="61"/>
      <c r="I221" s="101"/>
      <c r="J221" s="70"/>
      <c r="K221" s="101"/>
      <c r="L221" s="70"/>
      <c r="M221" s="101"/>
      <c r="N221" s="70"/>
      <c r="O221" s="101"/>
      <c r="P221" s="61"/>
    </row>
    <row r="222" spans="1:16" s="149" customFormat="1" ht="15.75">
      <c r="A222" s="64" t="s">
        <v>264</v>
      </c>
      <c r="B222" s="106" t="s">
        <v>136</v>
      </c>
      <c r="C222" s="84"/>
      <c r="D222" s="102"/>
      <c r="E222" s="102"/>
      <c r="F222" s="61"/>
      <c r="G222" s="60"/>
      <c r="H222" s="60"/>
      <c r="I222" s="86"/>
      <c r="J222" s="60"/>
      <c r="K222" s="86"/>
      <c r="L222" s="60"/>
      <c r="M222" s="68"/>
      <c r="N222" s="60"/>
      <c r="O222" s="86"/>
      <c r="P222" s="60"/>
    </row>
    <row r="223" spans="1:16" s="105" customFormat="1" ht="15.75">
      <c r="A223" s="59"/>
      <c r="B223" s="175" t="s">
        <v>139</v>
      </c>
      <c r="C223" s="175" t="s">
        <v>191</v>
      </c>
      <c r="D223" s="175"/>
      <c r="E223" s="175"/>
      <c r="F223" s="61"/>
      <c r="G223" s="61"/>
      <c r="H223" s="61"/>
      <c r="J223" s="61"/>
      <c r="L223" s="61"/>
      <c r="M223" s="61"/>
      <c r="N223" s="61"/>
      <c r="P223" s="61"/>
    </row>
    <row r="224" spans="1:16" s="177" customFormat="1" ht="15.75">
      <c r="A224" s="189"/>
      <c r="B224" s="176"/>
      <c r="C224" s="176" t="s">
        <v>192</v>
      </c>
      <c r="D224" s="176"/>
      <c r="E224" s="176"/>
      <c r="F224" s="169"/>
      <c r="G224" s="169"/>
      <c r="H224" s="169"/>
      <c r="J224" s="169"/>
      <c r="L224" s="169"/>
      <c r="M224" s="169"/>
      <c r="N224" s="169"/>
      <c r="P224" s="169"/>
    </row>
    <row r="225" spans="1:16" s="177" customFormat="1" ht="15.75">
      <c r="A225" s="189"/>
      <c r="B225" s="176"/>
      <c r="C225" s="176" t="s">
        <v>193</v>
      </c>
      <c r="D225" s="176"/>
      <c r="E225" s="176"/>
      <c r="F225" s="169"/>
      <c r="G225" s="169"/>
      <c r="H225" s="169"/>
      <c r="J225" s="169"/>
      <c r="L225" s="169"/>
      <c r="M225" s="169"/>
      <c r="N225" s="169"/>
      <c r="P225" s="169"/>
    </row>
    <row r="226" spans="1:16" s="177" customFormat="1" ht="15.75">
      <c r="A226" s="189"/>
      <c r="B226" s="176"/>
      <c r="C226" s="176"/>
      <c r="D226" s="176"/>
      <c r="E226" s="176"/>
      <c r="F226" s="169"/>
      <c r="G226" s="169"/>
      <c r="H226" s="169"/>
      <c r="J226" s="169"/>
      <c r="L226" s="169"/>
      <c r="M226" s="169"/>
      <c r="N226" s="169"/>
      <c r="P226" s="169"/>
    </row>
    <row r="227" spans="1:16" s="177" customFormat="1" ht="15.75">
      <c r="A227" s="189"/>
      <c r="B227" s="176"/>
      <c r="C227" s="176"/>
      <c r="D227" s="176"/>
      <c r="E227" s="176"/>
      <c r="F227" s="169"/>
      <c r="G227" s="169"/>
      <c r="H227" s="169"/>
      <c r="I227" s="215" t="s">
        <v>268</v>
      </c>
      <c r="J227" s="215"/>
      <c r="K227" s="215"/>
      <c r="L227" s="61"/>
      <c r="M227" s="215" t="s">
        <v>268</v>
      </c>
      <c r="N227" s="215"/>
      <c r="O227" s="215"/>
      <c r="P227" s="169"/>
    </row>
    <row r="228" spans="1:16" s="177" customFormat="1" ht="15.75">
      <c r="A228" s="189"/>
      <c r="B228" s="176"/>
      <c r="C228" s="176"/>
      <c r="D228" s="176"/>
      <c r="E228" s="176"/>
      <c r="F228" s="169"/>
      <c r="G228" s="169"/>
      <c r="H228" s="169"/>
      <c r="I228" s="163" t="s">
        <v>88</v>
      </c>
      <c r="J228" s="163"/>
      <c r="K228" s="163" t="s">
        <v>89</v>
      </c>
      <c r="L228" s="163"/>
      <c r="M228" s="163" t="s">
        <v>88</v>
      </c>
      <c r="N228" s="163"/>
      <c r="O228" s="163" t="s">
        <v>89</v>
      </c>
      <c r="P228" s="169"/>
    </row>
    <row r="229" spans="1:16" s="177" customFormat="1" ht="15.75">
      <c r="A229" s="189"/>
      <c r="B229" s="176"/>
      <c r="C229" s="176"/>
      <c r="D229" s="176"/>
      <c r="E229" s="176"/>
      <c r="F229" s="169"/>
      <c r="G229" s="169"/>
      <c r="H229" s="169"/>
      <c r="I229" s="91" t="s">
        <v>21</v>
      </c>
      <c r="J229" s="104"/>
      <c r="K229" s="91" t="s">
        <v>21</v>
      </c>
      <c r="L229" s="62"/>
      <c r="M229" s="91" t="s">
        <v>21</v>
      </c>
      <c r="N229" s="104"/>
      <c r="O229" s="91" t="s">
        <v>21</v>
      </c>
      <c r="P229" s="169"/>
    </row>
    <row r="230" spans="1:16" s="177" customFormat="1" ht="15.75">
      <c r="A230" s="189"/>
      <c r="B230" s="176"/>
      <c r="C230" s="176" t="s">
        <v>194</v>
      </c>
      <c r="D230" s="176"/>
      <c r="E230" s="176"/>
      <c r="F230" s="169"/>
      <c r="G230" s="169"/>
      <c r="H230" s="169"/>
      <c r="J230" s="169"/>
      <c r="L230" s="169"/>
      <c r="M230" s="169"/>
      <c r="N230" s="169"/>
      <c r="P230" s="169"/>
    </row>
    <row r="231" spans="1:16" s="177" customFormat="1" ht="15.75">
      <c r="A231" s="189"/>
      <c r="B231" s="176"/>
      <c r="C231" s="176" t="s">
        <v>195</v>
      </c>
      <c r="D231" s="176"/>
      <c r="E231" s="176"/>
      <c r="F231" s="169"/>
      <c r="G231" s="169"/>
      <c r="H231" s="169"/>
      <c r="I231" s="178">
        <v>-134</v>
      </c>
      <c r="J231" s="179"/>
      <c r="K231" s="178">
        <v>2529</v>
      </c>
      <c r="L231" s="179"/>
      <c r="M231" s="179">
        <f>I231</f>
        <v>-134</v>
      </c>
      <c r="N231" s="179"/>
      <c r="O231" s="178">
        <f>K231</f>
        <v>2529</v>
      </c>
      <c r="P231" s="169"/>
    </row>
    <row r="232" spans="1:16" s="177" customFormat="1" ht="15.75">
      <c r="A232" s="189"/>
      <c r="B232" s="176"/>
      <c r="C232" s="176" t="s">
        <v>196</v>
      </c>
      <c r="D232" s="176"/>
      <c r="E232" s="176"/>
      <c r="F232" s="169"/>
      <c r="G232" s="169"/>
      <c r="H232" s="169"/>
      <c r="I232" s="178"/>
      <c r="J232" s="179"/>
      <c r="K232" s="178"/>
      <c r="L232" s="179"/>
      <c r="M232" s="179"/>
      <c r="N232" s="179"/>
      <c r="O232" s="178"/>
      <c r="P232" s="169"/>
    </row>
    <row r="233" spans="1:16" s="177" customFormat="1" ht="15.75">
      <c r="A233" s="189"/>
      <c r="B233" s="176"/>
      <c r="C233" s="176" t="s">
        <v>197</v>
      </c>
      <c r="D233" s="176"/>
      <c r="E233" s="176"/>
      <c r="F233" s="169"/>
      <c r="G233" s="169"/>
      <c r="H233" s="169"/>
      <c r="I233" s="178">
        <v>284906</v>
      </c>
      <c r="J233" s="179"/>
      <c r="K233" s="178">
        <v>284906</v>
      </c>
      <c r="L233" s="179"/>
      <c r="M233" s="179">
        <f>I233</f>
        <v>284906</v>
      </c>
      <c r="N233" s="179"/>
      <c r="O233" s="178">
        <f>K233</f>
        <v>284906</v>
      </c>
      <c r="P233" s="169"/>
    </row>
    <row r="234" spans="1:16" s="177" customFormat="1" ht="15.75">
      <c r="A234" s="189"/>
      <c r="B234" s="176"/>
      <c r="C234" s="176" t="s">
        <v>360</v>
      </c>
      <c r="D234" s="176"/>
      <c r="E234" s="176"/>
      <c r="F234" s="169"/>
      <c r="G234" s="169"/>
      <c r="H234" s="169"/>
      <c r="I234" s="180">
        <f>I231/I233*100</f>
        <v>-0.04703305651688627</v>
      </c>
      <c r="J234" s="179"/>
      <c r="K234" s="180">
        <f>K231/K233*100</f>
        <v>0.8876611935164581</v>
      </c>
      <c r="L234" s="179"/>
      <c r="M234" s="180">
        <f>M231/M233*100</f>
        <v>-0.04703305651688627</v>
      </c>
      <c r="N234" s="179"/>
      <c r="O234" s="180">
        <f>O231/O233*100</f>
        <v>0.8876611935164581</v>
      </c>
      <c r="P234" s="169"/>
    </row>
    <row r="235" spans="1:16" s="177" customFormat="1" ht="15.75">
      <c r="A235" s="189"/>
      <c r="B235" s="176"/>
      <c r="C235" s="176"/>
      <c r="D235" s="176"/>
      <c r="E235" s="176"/>
      <c r="F235" s="169"/>
      <c r="G235" s="169"/>
      <c r="H235" s="169"/>
      <c r="I235" s="178"/>
      <c r="J235" s="179"/>
      <c r="K235" s="178"/>
      <c r="L235" s="179"/>
      <c r="M235" s="179"/>
      <c r="N235" s="179"/>
      <c r="O235" s="178"/>
      <c r="P235" s="169"/>
    </row>
    <row r="236" spans="1:16" s="177" customFormat="1" ht="15.75">
      <c r="A236" s="189"/>
      <c r="B236" s="168" t="s">
        <v>144</v>
      </c>
      <c r="C236" s="168" t="s">
        <v>198</v>
      </c>
      <c r="D236" s="176"/>
      <c r="E236" s="176"/>
      <c r="F236" s="169"/>
      <c r="G236" s="169"/>
      <c r="H236" s="169"/>
      <c r="I236" s="178"/>
      <c r="J236" s="179"/>
      <c r="K236" s="178"/>
      <c r="L236" s="179"/>
      <c r="M236" s="179"/>
      <c r="N236" s="179"/>
      <c r="O236" s="178"/>
      <c r="P236" s="169"/>
    </row>
    <row r="237" spans="1:16" s="177" customFormat="1" ht="15.75">
      <c r="A237" s="189"/>
      <c r="C237" s="103" t="s">
        <v>344</v>
      </c>
      <c r="D237" s="176"/>
      <c r="E237" s="176"/>
      <c r="F237" s="169"/>
      <c r="G237" s="169"/>
      <c r="H237" s="169"/>
      <c r="I237" s="178"/>
      <c r="J237" s="179"/>
      <c r="K237" s="178"/>
      <c r="L237" s="179"/>
      <c r="M237" s="179"/>
      <c r="N237" s="179"/>
      <c r="O237" s="178"/>
      <c r="P237" s="169"/>
    </row>
    <row r="238" spans="1:16" s="177" customFormat="1" ht="15.75">
      <c r="A238" s="189"/>
      <c r="C238" s="103"/>
      <c r="D238" s="176"/>
      <c r="E238" s="176"/>
      <c r="F238" s="169"/>
      <c r="G238" s="169"/>
      <c r="H238" s="169"/>
      <c r="I238" s="178"/>
      <c r="J238" s="179"/>
      <c r="K238" s="178"/>
      <c r="L238" s="179"/>
      <c r="M238" s="179"/>
      <c r="N238" s="179"/>
      <c r="O238" s="178"/>
      <c r="P238" s="169"/>
    </row>
    <row r="239" spans="1:16" s="177" customFormat="1" ht="15.75">
      <c r="A239" s="189"/>
      <c r="B239" s="176"/>
      <c r="C239" s="176"/>
      <c r="D239" s="176"/>
      <c r="E239" s="176"/>
      <c r="F239" s="169"/>
      <c r="G239" s="169"/>
      <c r="H239" s="169"/>
      <c r="I239" s="178"/>
      <c r="J239" s="179"/>
      <c r="K239" s="178"/>
      <c r="L239" s="179"/>
      <c r="M239" s="179"/>
      <c r="N239" s="179"/>
      <c r="O239" s="178"/>
      <c r="P239" s="169"/>
    </row>
    <row r="240" spans="1:16" s="149" customFormat="1" ht="15.75">
      <c r="A240" s="59"/>
      <c r="B240" s="61"/>
      <c r="C240" s="61"/>
      <c r="D240" s="84"/>
      <c r="E240" s="84"/>
      <c r="F240" s="60"/>
      <c r="G240" s="60"/>
      <c r="H240" s="60"/>
      <c r="I240" s="86"/>
      <c r="J240" s="60"/>
      <c r="K240" s="86"/>
      <c r="L240" s="60"/>
      <c r="M240" s="86"/>
      <c r="N240" s="60"/>
      <c r="O240" s="86"/>
      <c r="P240" s="60"/>
    </row>
    <row r="241" spans="1:16" s="149" customFormat="1" ht="15.75">
      <c r="A241" s="59"/>
      <c r="B241" s="68"/>
      <c r="C241" s="106" t="s">
        <v>53</v>
      </c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</row>
    <row r="242" spans="1:16" s="149" customFormat="1" ht="15.75">
      <c r="A242" s="59"/>
      <c r="C242" s="61"/>
      <c r="D242" s="106"/>
      <c r="E242" s="106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</row>
    <row r="243" spans="1:16" s="149" customFormat="1" ht="15.75">
      <c r="A243" s="59"/>
      <c r="C243" s="61" t="s">
        <v>54</v>
      </c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</row>
    <row r="244" spans="1:16" s="149" customFormat="1" ht="15.75">
      <c r="A244" s="59"/>
      <c r="C244" s="61" t="s">
        <v>55</v>
      </c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</row>
    <row r="245" spans="1:16" s="149" customFormat="1" ht="15.75">
      <c r="A245" s="59"/>
      <c r="C245" s="212">
        <v>38867</v>
      </c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</row>
    <row r="246" spans="1:16" s="149" customFormat="1" ht="15.75">
      <c r="A246" s="59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</row>
    <row r="247" spans="1:16" s="149" customFormat="1" ht="15.75">
      <c r="A247" s="59"/>
      <c r="B247" s="117"/>
      <c r="C247" s="117"/>
      <c r="D247" s="117"/>
      <c r="E247" s="117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</row>
    <row r="248" spans="1:16" s="149" customFormat="1" ht="15.75">
      <c r="A248" s="59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</row>
  </sheetData>
  <mergeCells count="8">
    <mergeCell ref="B1:N1"/>
    <mergeCell ref="B3:N3"/>
    <mergeCell ref="B4:N4"/>
    <mergeCell ref="I227:K227"/>
    <mergeCell ref="M227:O227"/>
    <mergeCell ref="M80:O80"/>
    <mergeCell ref="I80:K80"/>
    <mergeCell ref="I162:K162"/>
  </mergeCells>
  <printOptions horizontalCentered="1"/>
  <pageMargins left="0.708661417322835" right="0.708661417322835" top="0.708661417322835" bottom="0.708661417322835" header="0.511811023622047" footer="0.511811023622047"/>
  <pageSetup blackAndWhite="1" horizontalDpi="600" verticalDpi="600" orientation="portrait" paperSize="9" scale="63" r:id="rId1"/>
  <headerFooter alignWithMargins="0">
    <oddFooter>&amp;C&amp;P  / &amp;N</oddFooter>
  </headerFooter>
  <rowBreaks count="3" manualBreakCount="3">
    <brk id="62" max="14" man="1"/>
    <brk id="119" max="14" man="1"/>
    <brk id="19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Muda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</dc:creator>
  <cp:keywords/>
  <dc:description/>
  <cp:lastModifiedBy>user</cp:lastModifiedBy>
  <cp:lastPrinted>2006-05-30T08:42:11Z</cp:lastPrinted>
  <dcterms:created xsi:type="dcterms:W3CDTF">2004-08-17T06:57:45Z</dcterms:created>
  <dcterms:modified xsi:type="dcterms:W3CDTF">2006-05-30T08:46:21Z</dcterms:modified>
  <cp:category/>
  <cp:version/>
  <cp:contentType/>
  <cp:contentStatus/>
</cp:coreProperties>
</file>