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<sst xmlns="http://schemas.openxmlformats.org/spreadsheetml/2006/main" count="163" uniqueCount="121">
  <si>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</si>
  <si>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</si>
  <si>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</si>
  <si>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</si>
  <si>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</si>
  <si>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</si>
  <si>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</si>
  <si>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</si>
  <si>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</si>
  <si>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</si>
  <si>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</si>
  <si>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</si>
  <si>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</si>
  <si>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</si>
  <si>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</si>
  <si>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</si>
  <si>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</si>
  <si>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</si>
  <si>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</si>
  <si>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</si>
  <si>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</si>
  <si>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</si>
  <si>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</si>
  <si>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</si>
  <si>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</si>
  <si>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</si>
  <si>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</si>
  <si>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</si>
  <si>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</si>
  <si>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</si>
  <si>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</si>
  <si>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</si>
  <si>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</si>
  <si>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</si>
  <si>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</si>
  <si>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</si>
  <si>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</si>
  <si>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</si>
  <si>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</si>
  <si>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</si>
  <si>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</si>
  <si>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</si>
  <si>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</si>
  <si>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</si>
  <si>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</si>
  <si>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</si>
  <si>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</si>
  <si>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</si>
  <si>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</si>
  <si>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</si>
  <si>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</si>
  <si>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</si>
  <si>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</si>
  <si>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</si>
  <si>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</si>
  <si>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</si>
  <si>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</si>
  <si>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</si>
  <si>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</si>
  <si>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</si>
  <si>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</si>
  <si>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</si>
  <si>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</si>
  <si>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</si>
  <si>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</si>
  <si>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</si>
  <si>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</si>
  <si>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</si>
  <si>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</si>
  <si>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</si>
  <si>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</si>
  <si>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</si>
  <si>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</si>
  <si>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</si>
  <si>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</si>
  <si>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</si>
  <si>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</si>
  <si>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</si>
  <si>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Proceeds from disposal of quoted investments</t>
  </si>
  <si>
    <t>At 1 April 2005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</si>
  <si>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</si>
  <si>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</si>
  <si>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</si>
  <si>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</si>
  <si>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</si>
  <si>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</si>
  <si>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</si>
  <si>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</si>
  <si>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</si>
  <si>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At 1 April 2006</t>
  </si>
  <si>
    <t>Minority</t>
  </si>
  <si>
    <t>Interest</t>
  </si>
  <si>
    <t>Equity</t>
  </si>
  <si>
    <t>Investment Properties</t>
  </si>
  <si>
    <t>Annual Financial Report for the year ended 31 March 2006)</t>
  </si>
  <si>
    <t>the Annual Financial Report for the year ended 31 March 2006)</t>
  </si>
  <si>
    <t>with the Annual Financial Report for the year ended 31 March 2006)</t>
  </si>
  <si>
    <t>Continuing Operations</t>
  </si>
  <si>
    <t>Discontinued Operations</t>
  </si>
  <si>
    <t xml:space="preserve">  continuing operations</t>
  </si>
  <si>
    <t xml:space="preserve">  discontinued operations</t>
  </si>
  <si>
    <t xml:space="preserve">  for the period</t>
  </si>
  <si>
    <t>Profit / (Loss) for the period</t>
  </si>
  <si>
    <t>Profit / (Loss) for the period from continuing operations</t>
  </si>
  <si>
    <t>Profit / (Loss) for the period from discontinuing operations</t>
  </si>
  <si>
    <t>Prepaid Lease Payments</t>
  </si>
  <si>
    <t>31 Mar 07</t>
  </si>
  <si>
    <t>31 Mar 06</t>
  </si>
  <si>
    <t>for the year ended 31 March 2007</t>
  </si>
  <si>
    <t>12 Months</t>
  </si>
  <si>
    <t>as at 31 March 2007</t>
  </si>
  <si>
    <t>12 months</t>
  </si>
  <si>
    <t>31 Mar 2006</t>
  </si>
  <si>
    <t>31 Mar 2007</t>
  </si>
  <si>
    <t>Receipt / (Repayment) of short term borrowing</t>
  </si>
  <si>
    <t>ended 31 March 2007</t>
  </si>
  <si>
    <t>ended 31 March 2006</t>
  </si>
  <si>
    <t>At 31 March 2007</t>
  </si>
  <si>
    <t>At 31 March 2006</t>
  </si>
  <si>
    <t>Net loss for the financial year</t>
  </si>
  <si>
    <t>Reversal of deferred tax liability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</si>
</sst>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65" fontId="0" fillId="0" borderId="3" xfId="15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7" xfId="15" applyNumberForma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028825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25780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workbookViewId="0" topLeftCell="A22">
      <selection activeCell="F52" sqref="F52"/>
    </sheetView>
  </sheetViews>
  <sheetFormatPr defaultColWidth="9.140625" defaultRowHeight="12.75"/>
  <cols>
    <col min="1" max="1" width="30.28125" style="0" customWidth="1"/>
    <col min="2" max="2" width="10.140625" style="0" customWidth="1"/>
    <col min="3" max="3" width="9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108</v>
      </c>
    </row>
    <row r="6" ht="12.75">
      <c r="A6" s="23" t="s">
        <v>75</v>
      </c>
    </row>
    <row r="8" spans="4:10" ht="12.75">
      <c r="D8" s="36" t="s">
        <v>68</v>
      </c>
      <c r="E8" s="36"/>
      <c r="F8" s="36"/>
      <c r="H8" s="36" t="s">
        <v>69</v>
      </c>
      <c r="I8" s="36"/>
      <c r="J8" s="36"/>
    </row>
    <row r="9" spans="4:10" ht="12.75">
      <c r="D9" s="3" t="s">
        <v>3</v>
      </c>
      <c r="F9" s="3" t="s">
        <v>6</v>
      </c>
      <c r="H9" s="3" t="s">
        <v>109</v>
      </c>
      <c r="J9" s="3" t="s">
        <v>109</v>
      </c>
    </row>
    <row r="10" spans="4:10" ht="12.75">
      <c r="D10" s="3" t="s">
        <v>4</v>
      </c>
      <c r="F10" s="3" t="s">
        <v>4</v>
      </c>
      <c r="H10" s="3" t="s">
        <v>71</v>
      </c>
      <c r="J10" s="3" t="s">
        <v>71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106</v>
      </c>
      <c r="F12" s="7" t="s">
        <v>107</v>
      </c>
      <c r="H12" s="4" t="str">
        <f>+D12</f>
        <v>31 Mar 07</v>
      </c>
      <c r="J12" s="4" t="str">
        <f>+F12</f>
        <v>31 Mar 06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4" spans="1:10" ht="12.75">
      <c r="A14" s="1" t="s">
        <v>97</v>
      </c>
      <c r="D14" s="3"/>
      <c r="F14" s="3"/>
      <c r="H14" s="3"/>
      <c r="J14" s="3"/>
    </row>
    <row r="16" spans="1:10" ht="12.75">
      <c r="A16" t="s">
        <v>9</v>
      </c>
      <c r="D16" s="10">
        <f>4000+951</f>
        <v>4951</v>
      </c>
      <c r="E16" s="10"/>
      <c r="F16" s="10">
        <f>J16-12766</f>
        <v>4676</v>
      </c>
      <c r="G16" s="10"/>
      <c r="H16" s="10">
        <f>24195-4396</f>
        <v>19799</v>
      </c>
      <c r="I16" s="10"/>
      <c r="J16" s="10">
        <v>17442</v>
      </c>
    </row>
    <row r="17" spans="4:10" ht="12.75">
      <c r="D17" s="10"/>
      <c r="E17" s="10"/>
      <c r="F17" s="10"/>
      <c r="G17" s="10"/>
      <c r="H17" s="10"/>
      <c r="I17" s="10"/>
      <c r="J17" s="10"/>
    </row>
    <row r="18" spans="1:10" ht="12.75">
      <c r="A18" t="s">
        <v>83</v>
      </c>
      <c r="D18" s="11">
        <f>-3342-952</f>
        <v>-4294</v>
      </c>
      <c r="E18" s="10"/>
      <c r="F18" s="11">
        <f>J18+9868</f>
        <v>-3721</v>
      </c>
      <c r="G18" s="10"/>
      <c r="H18" s="11">
        <f>-23568+6787</f>
        <v>-16781</v>
      </c>
      <c r="I18" s="10"/>
      <c r="J18" s="11">
        <v>-13589</v>
      </c>
    </row>
    <row r="19" spans="4:10" ht="12.75">
      <c r="D19" s="10"/>
      <c r="E19" s="10"/>
      <c r="F19" s="10"/>
      <c r="G19" s="10"/>
      <c r="H19" s="10"/>
      <c r="I19" s="10"/>
      <c r="J19" s="10"/>
    </row>
    <row r="20" spans="1:10" ht="12.75">
      <c r="A20" t="s">
        <v>84</v>
      </c>
      <c r="D20" s="10">
        <f>SUM(D16:D19)</f>
        <v>657</v>
      </c>
      <c r="E20" s="10"/>
      <c r="F20" s="10">
        <f>SUM(F16:F19)</f>
        <v>955</v>
      </c>
      <c r="G20" s="10"/>
      <c r="H20" s="10">
        <f>SUM(H16:H19)</f>
        <v>3018</v>
      </c>
      <c r="I20" s="10"/>
      <c r="J20" s="10">
        <f>SUM(J16:J19)</f>
        <v>3853</v>
      </c>
    </row>
    <row r="21" spans="4:10" ht="12.75">
      <c r="D21" s="10"/>
      <c r="E21" s="10"/>
      <c r="F21" s="10"/>
      <c r="G21" s="10"/>
      <c r="H21" s="10"/>
      <c r="I21" s="10"/>
      <c r="J21" s="10"/>
    </row>
    <row r="22" spans="1:10" ht="12.75">
      <c r="A22" t="s">
        <v>12</v>
      </c>
      <c r="D22" s="16">
        <f>71-60-1+18</f>
        <v>28</v>
      </c>
      <c r="E22" s="16"/>
      <c r="F22" s="16">
        <f>J22-829</f>
        <v>84</v>
      </c>
      <c r="G22" s="16"/>
      <c r="H22" s="16">
        <v>201</v>
      </c>
      <c r="I22" s="16"/>
      <c r="J22" s="16">
        <f>998-85</f>
        <v>913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1:10" ht="12.75">
      <c r="A24" t="s">
        <v>11</v>
      </c>
      <c r="D24" s="16">
        <f>-915+8+1-18+1</f>
        <v>-923</v>
      </c>
      <c r="E24" s="16"/>
      <c r="F24" s="16">
        <f>J24+3274</f>
        <v>-1008</v>
      </c>
      <c r="G24" s="16"/>
      <c r="H24" s="16">
        <f>-633-2777-333</f>
        <v>-3743</v>
      </c>
      <c r="I24" s="16"/>
      <c r="J24" s="16">
        <f>-519-3669-94</f>
        <v>-4282</v>
      </c>
    </row>
    <row r="25" spans="4:10" ht="12.75">
      <c r="D25" s="10"/>
      <c r="E25" s="10"/>
      <c r="F25" s="10"/>
      <c r="G25" s="10"/>
      <c r="H25" s="10"/>
      <c r="I25" s="10"/>
      <c r="J25" s="10"/>
    </row>
    <row r="26" spans="1:10" ht="12.75">
      <c r="A26" t="s">
        <v>10</v>
      </c>
      <c r="D26" s="10">
        <v>0</v>
      </c>
      <c r="E26" s="10"/>
      <c r="F26" s="10">
        <f>J26+79</f>
        <v>-14</v>
      </c>
      <c r="G26" s="10"/>
      <c r="H26" s="10">
        <v>-2</v>
      </c>
      <c r="I26" s="10"/>
      <c r="J26" s="10">
        <f>-150+57</f>
        <v>-93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61</v>
      </c>
      <c r="D28" s="10"/>
      <c r="E28" s="10"/>
      <c r="F28" s="10"/>
      <c r="G28" s="10"/>
      <c r="H28" s="10"/>
      <c r="I28" s="10"/>
      <c r="J28" s="10"/>
    </row>
    <row r="29" spans="1:10" ht="12.75">
      <c r="A29" t="s">
        <v>60</v>
      </c>
      <c r="D29" s="11">
        <f>-668+370</f>
        <v>-298</v>
      </c>
      <c r="E29" s="10"/>
      <c r="F29" s="11">
        <f>J29-0</f>
        <v>26</v>
      </c>
      <c r="G29" s="10"/>
      <c r="H29" s="11">
        <f>-370-298</f>
        <v>-668</v>
      </c>
      <c r="I29" s="10"/>
      <c r="J29" s="11">
        <v>26</v>
      </c>
    </row>
    <row r="30" spans="4:10" ht="12.75">
      <c r="D30" s="10"/>
      <c r="E30" s="10"/>
      <c r="F30" s="10"/>
      <c r="G30" s="10"/>
      <c r="H30" s="10"/>
      <c r="I30" s="10"/>
      <c r="J30" s="10"/>
    </row>
    <row r="31" spans="1:10" ht="12.75">
      <c r="A31" t="s">
        <v>80</v>
      </c>
      <c r="D31" s="10">
        <f>SUM(D19:D30)</f>
        <v>-536</v>
      </c>
      <c r="E31" s="10"/>
      <c r="F31" s="10">
        <f>SUM(F19:F30)</f>
        <v>43</v>
      </c>
      <c r="G31" s="10"/>
      <c r="H31" s="10">
        <f>SUM(H19:H30)</f>
        <v>-1194</v>
      </c>
      <c r="I31" s="10"/>
      <c r="J31" s="10">
        <f>SUM(J19:J30)</f>
        <v>417</v>
      </c>
    </row>
    <row r="32" spans="4:10" ht="12.75">
      <c r="D32" s="10"/>
      <c r="E32" s="10"/>
      <c r="F32" s="10"/>
      <c r="G32" s="10"/>
      <c r="H32" s="10"/>
      <c r="I32" s="10"/>
      <c r="J32" s="10"/>
    </row>
    <row r="33" spans="1:10" ht="12.75">
      <c r="A33" t="s">
        <v>13</v>
      </c>
      <c r="D33" s="11">
        <v>-130</v>
      </c>
      <c r="E33" s="16"/>
      <c r="F33" s="11">
        <f>J33+0</f>
        <v>-82</v>
      </c>
      <c r="G33" s="16"/>
      <c r="H33" s="11">
        <v>-188</v>
      </c>
      <c r="I33" s="16"/>
      <c r="J33" s="11">
        <v>-82</v>
      </c>
    </row>
    <row r="34" spans="4:10" ht="12.75">
      <c r="D34" s="16"/>
      <c r="E34" s="16"/>
      <c r="F34" s="16"/>
      <c r="G34" s="16"/>
      <c r="H34" s="16"/>
      <c r="I34" s="16"/>
      <c r="J34" s="16"/>
    </row>
    <row r="35" spans="1:10" ht="12.75">
      <c r="A35" t="s">
        <v>103</v>
      </c>
      <c r="D35" s="16">
        <f>SUM(D31:D34)</f>
        <v>-666</v>
      </c>
      <c r="E35" s="16"/>
      <c r="F35" s="16">
        <f>SUM(F31:F34)</f>
        <v>-39</v>
      </c>
      <c r="G35" s="16"/>
      <c r="H35" s="16">
        <f>SUM(H31:H34)</f>
        <v>-1382</v>
      </c>
      <c r="I35" s="16"/>
      <c r="J35" s="16">
        <f>SUM(J31:J34)</f>
        <v>335</v>
      </c>
    </row>
    <row r="36" spans="4:10" ht="12.75">
      <c r="D36" s="16"/>
      <c r="E36" s="16"/>
      <c r="F36" s="16"/>
      <c r="G36" s="16"/>
      <c r="H36" s="16"/>
      <c r="I36" s="16"/>
      <c r="J36" s="16"/>
    </row>
    <row r="37" spans="1:10" ht="12.75">
      <c r="A37" s="1" t="s">
        <v>98</v>
      </c>
      <c r="D37" s="16"/>
      <c r="E37" s="16"/>
      <c r="F37" s="16"/>
      <c r="G37" s="16"/>
      <c r="H37" s="16"/>
      <c r="I37" s="16"/>
      <c r="J37" s="16"/>
    </row>
    <row r="38" spans="4:10" ht="12.75">
      <c r="D38" s="16"/>
      <c r="E38" s="16"/>
      <c r="F38" s="16"/>
      <c r="G38" s="16"/>
      <c r="H38" s="16"/>
      <c r="I38" s="16"/>
      <c r="J38" s="16"/>
    </row>
    <row r="39" spans="1:10" ht="12.75">
      <c r="A39" t="s">
        <v>104</v>
      </c>
      <c r="D39" s="11">
        <v>52</v>
      </c>
      <c r="E39" s="16"/>
      <c r="F39" s="11">
        <f>J39+2886</f>
        <v>-880</v>
      </c>
      <c r="G39" s="16"/>
      <c r="H39" s="11">
        <v>-6718</v>
      </c>
      <c r="I39" s="16"/>
      <c r="J39" s="11">
        <v>-3766</v>
      </c>
    </row>
    <row r="40" spans="4:10" ht="12.75">
      <c r="D40" s="16"/>
      <c r="E40" s="16"/>
      <c r="F40" s="16"/>
      <c r="G40" s="16"/>
      <c r="H40" s="16"/>
      <c r="I40" s="16"/>
      <c r="J40" s="16"/>
    </row>
    <row r="41" spans="1:10" ht="13.5" thickBot="1">
      <c r="A41" t="s">
        <v>102</v>
      </c>
      <c r="D41" s="12">
        <f>SUM(D35:D40)</f>
        <v>-614</v>
      </c>
      <c r="E41" s="16"/>
      <c r="F41" s="12">
        <f>SUM(F35:F40)</f>
        <v>-919</v>
      </c>
      <c r="G41" s="16"/>
      <c r="H41" s="12">
        <f>SUM(H35:H40)</f>
        <v>-8100</v>
      </c>
      <c r="I41" s="16"/>
      <c r="J41" s="12">
        <f>SUM(J35:J40)</f>
        <v>-3431</v>
      </c>
    </row>
    <row r="42" spans="4:10" ht="13.5" thickTop="1">
      <c r="D42" s="16"/>
      <c r="E42" s="16"/>
      <c r="F42" s="16"/>
      <c r="G42" s="16"/>
      <c r="H42" s="16"/>
      <c r="I42" s="16"/>
      <c r="J42" s="16"/>
    </row>
    <row r="43" spans="1:10" ht="12.75">
      <c r="A43" t="s">
        <v>85</v>
      </c>
      <c r="D43" s="16"/>
      <c r="E43" s="16"/>
      <c r="F43" s="16"/>
      <c r="G43" s="16"/>
      <c r="H43" s="16"/>
      <c r="I43" s="16"/>
      <c r="J43" s="16"/>
    </row>
    <row r="44" spans="1:10" ht="12.75">
      <c r="A44" t="s">
        <v>86</v>
      </c>
      <c r="D44" s="16">
        <v>-614</v>
      </c>
      <c r="E44" s="16"/>
      <c r="F44" s="16">
        <v>-924</v>
      </c>
      <c r="G44" s="16"/>
      <c r="H44" s="16">
        <v>-8096</v>
      </c>
      <c r="I44" s="16"/>
      <c r="J44" s="16">
        <v>-3435</v>
      </c>
    </row>
    <row r="45" spans="1:10" ht="12.75">
      <c r="A45" t="s">
        <v>87</v>
      </c>
      <c r="D45" s="11">
        <v>0</v>
      </c>
      <c r="E45" s="16"/>
      <c r="F45" s="11">
        <v>5</v>
      </c>
      <c r="G45" s="16"/>
      <c r="H45" s="11">
        <v>-4</v>
      </c>
      <c r="I45" s="16"/>
      <c r="J45" s="11">
        <v>4</v>
      </c>
    </row>
    <row r="46" spans="3:10" ht="13.5" thickBot="1">
      <c r="C46" s="25"/>
      <c r="D46" s="29">
        <f>SUM(D44:D45)</f>
        <v>-614</v>
      </c>
      <c r="E46" s="16"/>
      <c r="F46" s="29">
        <f>SUM(F44:F45)</f>
        <v>-919</v>
      </c>
      <c r="G46" s="16"/>
      <c r="H46" s="29">
        <f>SUM(H44:H45)</f>
        <v>-8100</v>
      </c>
      <c r="I46" s="16"/>
      <c r="J46" s="29">
        <f>SUM(J44:J45)</f>
        <v>-3431</v>
      </c>
    </row>
    <row r="47" spans="4:10" ht="13.5" thickTop="1">
      <c r="D47" s="10"/>
      <c r="E47" s="10"/>
      <c r="F47" s="10"/>
      <c r="G47" s="10"/>
      <c r="H47" s="10"/>
      <c r="I47" s="10"/>
      <c r="J47" s="10"/>
    </row>
    <row r="48" spans="1:10" ht="12.75">
      <c r="A48" t="s">
        <v>81</v>
      </c>
      <c r="D48" s="10"/>
      <c r="E48" s="10"/>
      <c r="F48" s="10"/>
      <c r="G48" s="10"/>
      <c r="H48" s="10"/>
      <c r="I48" s="10"/>
      <c r="J48" s="10"/>
    </row>
    <row r="49" spans="1:10" ht="12.75">
      <c r="A49" s="5" t="s">
        <v>15</v>
      </c>
      <c r="D49" s="26"/>
      <c r="E49" s="10"/>
      <c r="F49" s="26"/>
      <c r="G49" s="10"/>
      <c r="H49" s="26"/>
      <c r="I49" s="27"/>
      <c r="J49" s="26"/>
    </row>
    <row r="50" spans="1:10" ht="12.75">
      <c r="A50" t="s">
        <v>99</v>
      </c>
      <c r="D50" s="26">
        <v>-0.51</v>
      </c>
      <c r="E50" s="10"/>
      <c r="F50" s="26">
        <v>-0.03</v>
      </c>
      <c r="G50" s="10"/>
      <c r="H50" s="26">
        <v>-1.06</v>
      </c>
      <c r="I50" s="27"/>
      <c r="J50" s="26">
        <v>0.26</v>
      </c>
    </row>
    <row r="51" spans="1:10" ht="12.75">
      <c r="A51" t="s">
        <v>100</v>
      </c>
      <c r="D51" s="32">
        <v>0.04</v>
      </c>
      <c r="E51" s="10"/>
      <c r="F51" s="26">
        <v>-0.67</v>
      </c>
      <c r="G51" s="10"/>
      <c r="H51" s="32">
        <v>-5.15</v>
      </c>
      <c r="I51" s="27"/>
      <c r="J51" s="26">
        <v>-2.89</v>
      </c>
    </row>
    <row r="52" spans="1:10" ht="13.5" thickBot="1">
      <c r="A52" t="s">
        <v>101</v>
      </c>
      <c r="D52" s="33">
        <f>SUM(D50:D51)</f>
        <v>-0.47000000000000003</v>
      </c>
      <c r="E52" s="10"/>
      <c r="F52" s="33">
        <f>SUM(F50:F51)</f>
        <v>-0.7000000000000001</v>
      </c>
      <c r="G52" s="10"/>
      <c r="H52" s="33">
        <f>SUM(H50:H51)</f>
        <v>-6.210000000000001</v>
      </c>
      <c r="I52" s="27"/>
      <c r="J52" s="33">
        <f>SUM(J50:J51)</f>
        <v>-2.63</v>
      </c>
    </row>
    <row r="53" spans="4:10" ht="13.5" thickTop="1">
      <c r="D53" s="26"/>
      <c r="E53" s="10"/>
      <c r="F53" s="26"/>
      <c r="G53" s="10"/>
      <c r="H53" s="26"/>
      <c r="I53" s="27"/>
      <c r="J53" s="26"/>
    </row>
    <row r="54" spans="1:10" ht="13.5" thickBot="1">
      <c r="A54" s="5" t="s">
        <v>16</v>
      </c>
      <c r="D54" s="20" t="s">
        <v>58</v>
      </c>
      <c r="E54" s="16"/>
      <c r="F54" s="20" t="s">
        <v>58</v>
      </c>
      <c r="G54" s="16"/>
      <c r="H54" s="20" t="s">
        <v>58</v>
      </c>
      <c r="I54" s="16"/>
      <c r="J54" s="20" t="s">
        <v>58</v>
      </c>
    </row>
    <row r="55" spans="1:10" ht="13.5" thickTop="1">
      <c r="A55" s="5"/>
      <c r="D55" s="34"/>
      <c r="E55" s="16"/>
      <c r="F55" s="34"/>
      <c r="G55" s="16"/>
      <c r="H55" s="34"/>
      <c r="I55" s="16"/>
      <c r="J55" s="34"/>
    </row>
    <row r="56" spans="1:10" ht="12.75">
      <c r="A56" s="5"/>
      <c r="D56" s="34"/>
      <c r="E56" s="16"/>
      <c r="F56" s="34"/>
      <c r="G56" s="16"/>
      <c r="H56" s="34"/>
      <c r="I56" s="16"/>
      <c r="J56" s="34"/>
    </row>
    <row r="57" spans="1:10" ht="12.75">
      <c r="A57" s="5"/>
      <c r="D57" s="34"/>
      <c r="E57" s="16"/>
      <c r="F57" s="34"/>
      <c r="G57" s="16"/>
      <c r="H57" s="34"/>
      <c r="I57" s="16"/>
      <c r="J57" s="34"/>
    </row>
    <row r="59" ht="12.75">
      <c r="A59" s="6" t="s">
        <v>62</v>
      </c>
    </row>
    <row r="60" ht="12.75">
      <c r="A60" s="6" t="s">
        <v>94</v>
      </c>
    </row>
    <row r="64" ht="12.75">
      <c r="A64" s="6"/>
    </row>
    <row r="65" ht="12.75">
      <c r="A65" s="6"/>
    </row>
  </sheetData>
  <mergeCells count="2">
    <mergeCell ref="D8:F8"/>
    <mergeCell ref="H8:J8"/>
  </mergeCells>
  <printOptions/>
  <pageMargins left="1" right="0.5" top="0.5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39">
      <selection activeCell="F6" sqref="F6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110</v>
      </c>
    </row>
    <row r="6" spans="1:6" ht="12.75">
      <c r="A6" s="1"/>
      <c r="F6" s="3" t="s">
        <v>76</v>
      </c>
    </row>
    <row r="7" spans="6:8" ht="12.75">
      <c r="F7" s="3" t="s">
        <v>77</v>
      </c>
      <c r="H7" s="3" t="s">
        <v>18</v>
      </c>
    </row>
    <row r="8" spans="6:8" ht="12.75">
      <c r="F8" s="4">
        <v>39172</v>
      </c>
      <c r="H8" s="4">
        <v>38807</v>
      </c>
    </row>
    <row r="9" spans="6:8" ht="12.75">
      <c r="F9" s="3">
        <v>2007</v>
      </c>
      <c r="H9" s="3">
        <v>2006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22</v>
      </c>
    </row>
    <row r="13" spans="1:8" ht="12.75">
      <c r="A13" t="s">
        <v>19</v>
      </c>
      <c r="F13" s="10">
        <f>12179-2961</f>
        <v>9218</v>
      </c>
      <c r="G13" s="10"/>
      <c r="H13" s="10">
        <f>16003-3008</f>
        <v>12995</v>
      </c>
    </row>
    <row r="14" spans="1:8" ht="12.75">
      <c r="A14" t="s">
        <v>93</v>
      </c>
      <c r="F14" s="10">
        <v>2083</v>
      </c>
      <c r="G14" s="10"/>
      <c r="H14" s="10">
        <v>2116</v>
      </c>
    </row>
    <row r="15" spans="1:8" ht="12.75">
      <c r="A15" t="s">
        <v>105</v>
      </c>
      <c r="F15" s="10">
        <f>2961-46</f>
        <v>2915</v>
      </c>
      <c r="G15" s="10"/>
      <c r="H15" s="10">
        <v>3008</v>
      </c>
    </row>
    <row r="16" spans="1:8" ht="12.75">
      <c r="A16" t="s">
        <v>20</v>
      </c>
      <c r="F16" s="10">
        <v>1303</v>
      </c>
      <c r="G16" s="10"/>
      <c r="H16" s="10">
        <v>1970</v>
      </c>
    </row>
    <row r="17" spans="1:8" ht="12.75">
      <c r="A17" t="s">
        <v>21</v>
      </c>
      <c r="F17" s="35">
        <v>25</v>
      </c>
      <c r="G17" s="10"/>
      <c r="H17" s="11">
        <v>357</v>
      </c>
    </row>
    <row r="18" spans="6:8" ht="12.75">
      <c r="F18" s="10">
        <f>SUM(F13:F17)</f>
        <v>15544</v>
      </c>
      <c r="G18" s="10"/>
      <c r="H18" s="10">
        <f>SUM(H13:H17)</f>
        <v>20446</v>
      </c>
    </row>
    <row r="19" spans="6:8" ht="12.75">
      <c r="F19" s="10"/>
      <c r="G19" s="10"/>
      <c r="H19" s="10"/>
    </row>
    <row r="20" spans="1:8" ht="12.75">
      <c r="A20" s="1" t="s">
        <v>23</v>
      </c>
      <c r="F20" s="11"/>
      <c r="G20" s="10"/>
      <c r="H20" s="11"/>
    </row>
    <row r="21" spans="1:8" ht="12.75">
      <c r="A21" t="s">
        <v>24</v>
      </c>
      <c r="F21" s="13">
        <v>7109</v>
      </c>
      <c r="G21" s="10"/>
      <c r="H21" s="13">
        <v>5481</v>
      </c>
    </row>
    <row r="22" spans="1:8" ht="12.75">
      <c r="A22" t="s">
        <v>25</v>
      </c>
      <c r="F22" s="13">
        <v>2751</v>
      </c>
      <c r="G22" s="10"/>
      <c r="H22" s="13">
        <v>2312</v>
      </c>
    </row>
    <row r="23" spans="1:8" ht="12.75">
      <c r="A23" t="s">
        <v>72</v>
      </c>
      <c r="F23" s="28">
        <f>38829+1301</f>
        <v>40130</v>
      </c>
      <c r="G23" s="10"/>
      <c r="H23" s="14">
        <v>45150</v>
      </c>
    </row>
    <row r="24" spans="6:8" ht="12.75">
      <c r="F24" s="13"/>
      <c r="G24" s="10"/>
      <c r="H24" s="13"/>
    </row>
    <row r="25" spans="6:8" ht="12.75">
      <c r="F25" s="14">
        <f>SUM(F21:F24)</f>
        <v>49990</v>
      </c>
      <c r="G25" s="10"/>
      <c r="H25" s="14">
        <f>SUM(H21:H24)</f>
        <v>52943</v>
      </c>
    </row>
    <row r="26" spans="6:8" ht="12.75">
      <c r="F26" s="13"/>
      <c r="G26" s="10"/>
      <c r="H26" s="13"/>
    </row>
    <row r="27" spans="1:8" ht="12.75">
      <c r="A27" s="1" t="s">
        <v>26</v>
      </c>
      <c r="F27" s="13"/>
      <c r="G27" s="10"/>
      <c r="H27" s="13"/>
    </row>
    <row r="28" spans="1:8" ht="12.75">
      <c r="A28" t="s">
        <v>27</v>
      </c>
      <c r="F28" s="31">
        <v>1706</v>
      </c>
      <c r="G28" s="10"/>
      <c r="H28" s="13">
        <v>2319</v>
      </c>
    </row>
    <row r="29" spans="1:8" ht="12.75">
      <c r="A29" t="s">
        <v>28</v>
      </c>
      <c r="F29" s="13">
        <f>500+237</f>
        <v>737</v>
      </c>
      <c r="G29" s="10"/>
      <c r="H29" s="13">
        <v>0</v>
      </c>
    </row>
    <row r="30" spans="1:8" ht="12.75">
      <c r="A30" t="s">
        <v>13</v>
      </c>
      <c r="F30" s="13">
        <v>154</v>
      </c>
      <c r="G30" s="10"/>
      <c r="H30" s="13">
        <v>43</v>
      </c>
    </row>
    <row r="31" spans="1:8" ht="12.75">
      <c r="A31" t="s">
        <v>70</v>
      </c>
      <c r="F31" s="14">
        <v>0</v>
      </c>
      <c r="G31" s="10"/>
      <c r="H31" s="14">
        <v>0</v>
      </c>
    </row>
    <row r="32" spans="6:8" ht="12.75">
      <c r="F32" s="13"/>
      <c r="G32" s="10"/>
      <c r="H32" s="13"/>
    </row>
    <row r="33" spans="6:8" ht="12.75">
      <c r="F33" s="14">
        <f>SUM(F28:F32)</f>
        <v>2597</v>
      </c>
      <c r="G33" s="10"/>
      <c r="H33" s="14">
        <f>SUM(H28:H32)</f>
        <v>2362</v>
      </c>
    </row>
    <row r="34" spans="6:8" ht="12.75">
      <c r="F34" s="10"/>
      <c r="G34" s="10"/>
      <c r="H34" s="10"/>
    </row>
    <row r="35" spans="1:8" ht="12.75">
      <c r="A35" t="s">
        <v>29</v>
      </c>
      <c r="F35" s="11">
        <f>+F25-F33</f>
        <v>47393</v>
      </c>
      <c r="G35" s="10"/>
      <c r="H35" s="11">
        <f>+H25-H33</f>
        <v>50581</v>
      </c>
    </row>
    <row r="36" spans="6:8" ht="12.75">
      <c r="F36" s="10"/>
      <c r="G36" s="10"/>
      <c r="H36" s="10"/>
    </row>
    <row r="37" spans="6:8" ht="13.5" thickBot="1">
      <c r="F37" s="15">
        <f>+F18+F35</f>
        <v>62937</v>
      </c>
      <c r="G37" s="10"/>
      <c r="H37" s="15">
        <f>+H18+H35</f>
        <v>71027</v>
      </c>
    </row>
    <row r="38" spans="6:8" ht="13.5" thickTop="1">
      <c r="F38" s="16"/>
      <c r="G38" s="10"/>
      <c r="H38" s="16"/>
    </row>
    <row r="39" spans="1:8" ht="12.75">
      <c r="A39" s="1" t="s">
        <v>32</v>
      </c>
      <c r="F39" s="10"/>
      <c r="G39" s="10"/>
      <c r="H39" s="10"/>
    </row>
    <row r="40" spans="1:8" ht="12.75">
      <c r="A40" t="s">
        <v>30</v>
      </c>
      <c r="F40" s="10">
        <v>65180</v>
      </c>
      <c r="G40" s="10"/>
      <c r="H40" s="10">
        <v>65180</v>
      </c>
    </row>
    <row r="41" spans="1:8" ht="12.75">
      <c r="A41" t="s">
        <v>31</v>
      </c>
      <c r="F41" s="16">
        <v>-3233</v>
      </c>
      <c r="G41" s="16"/>
      <c r="H41" s="16">
        <v>4853</v>
      </c>
    </row>
    <row r="42" spans="1:8" ht="12.75">
      <c r="A42" t="s">
        <v>14</v>
      </c>
      <c r="F42" s="11">
        <v>101</v>
      </c>
      <c r="G42" s="10"/>
      <c r="H42" s="11">
        <v>102</v>
      </c>
    </row>
    <row r="43" spans="6:8" ht="12.75">
      <c r="F43" s="10">
        <f>SUM(F40:F42)</f>
        <v>62048</v>
      </c>
      <c r="G43" s="10"/>
      <c r="H43" s="10">
        <f>SUM(H40:H42)</f>
        <v>70135</v>
      </c>
    </row>
    <row r="44" spans="6:8" ht="12.75">
      <c r="F44" s="10"/>
      <c r="G44" s="10"/>
      <c r="H44" s="10"/>
    </row>
    <row r="45" spans="1:8" ht="12.75">
      <c r="A45" s="1" t="s">
        <v>33</v>
      </c>
      <c r="F45" s="10"/>
      <c r="G45" s="10"/>
      <c r="H45" s="10"/>
    </row>
    <row r="46" spans="1:8" ht="12.75">
      <c r="A46" t="s">
        <v>82</v>
      </c>
      <c r="F46" s="11">
        <f>923-34</f>
        <v>889</v>
      </c>
      <c r="G46" s="10"/>
      <c r="H46" s="11">
        <v>892</v>
      </c>
    </row>
    <row r="47" spans="6:8" ht="12.75">
      <c r="F47" s="10"/>
      <c r="G47" s="10"/>
      <c r="H47" s="10"/>
    </row>
    <row r="48" spans="6:8" ht="13.5" thickBot="1">
      <c r="F48" s="15">
        <f>SUM(F43:F47)</f>
        <v>62937</v>
      </c>
      <c r="G48" s="10"/>
      <c r="H48" s="15">
        <f>SUM(H43:H47)</f>
        <v>71027</v>
      </c>
    </row>
    <row r="49" spans="6:8" ht="13.5" thickTop="1">
      <c r="F49" s="19">
        <f>+F37-F48</f>
        <v>0</v>
      </c>
      <c r="H49" s="19">
        <f>+H37-H48</f>
        <v>0</v>
      </c>
    </row>
    <row r="51" ht="12.75">
      <c r="A51" s="6" t="s">
        <v>59</v>
      </c>
    </row>
    <row r="52" ht="12.75">
      <c r="A52" s="6" t="s">
        <v>94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H1" sqref="H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34</v>
      </c>
    </row>
    <row r="5" ht="12.75">
      <c r="A5" s="1" t="s">
        <v>108</v>
      </c>
    </row>
    <row r="6" ht="12.75">
      <c r="A6" s="23" t="s">
        <v>75</v>
      </c>
    </row>
    <row r="7" spans="6:8" ht="12.75">
      <c r="F7" s="3" t="s">
        <v>111</v>
      </c>
      <c r="H7" s="3" t="s">
        <v>111</v>
      </c>
    </row>
    <row r="8" spans="6:8" ht="12.75">
      <c r="F8" s="4" t="s">
        <v>35</v>
      </c>
      <c r="H8" s="4" t="s">
        <v>35</v>
      </c>
    </row>
    <row r="9" spans="6:8" ht="12.75">
      <c r="F9" s="8" t="s">
        <v>113</v>
      </c>
      <c r="H9" s="8" t="s">
        <v>112</v>
      </c>
    </row>
    <row r="10" spans="6:8" ht="12.75">
      <c r="F10" s="3" t="s">
        <v>8</v>
      </c>
      <c r="H10" s="3" t="s">
        <v>8</v>
      </c>
    </row>
    <row r="11" ht="12.75">
      <c r="A11" s="1" t="s">
        <v>36</v>
      </c>
    </row>
    <row r="12" spans="1:8" ht="12.75">
      <c r="A12" t="s">
        <v>37</v>
      </c>
      <c r="F12" s="10">
        <v>22555</v>
      </c>
      <c r="G12" s="10"/>
      <c r="H12" s="10">
        <v>26458</v>
      </c>
    </row>
    <row r="13" spans="1:8" ht="12.75">
      <c r="A13" t="s">
        <v>38</v>
      </c>
      <c r="F13" s="11">
        <v>-29127</v>
      </c>
      <c r="G13" s="10"/>
      <c r="H13" s="11">
        <v>-29248</v>
      </c>
    </row>
    <row r="14" spans="1:8" ht="12.75">
      <c r="A14" t="s">
        <v>39</v>
      </c>
      <c r="F14" s="10">
        <f>SUM(F12:F13)</f>
        <v>-6572</v>
      </c>
      <c r="G14" s="10"/>
      <c r="H14" s="10">
        <f>SUM(H12:H13)</f>
        <v>-2790</v>
      </c>
    </row>
    <row r="15" spans="6:8" ht="12.75">
      <c r="F15" s="10"/>
      <c r="G15" s="10"/>
      <c r="H15" s="10"/>
    </row>
    <row r="16" spans="1:8" ht="12.75">
      <c r="A16" t="s">
        <v>40</v>
      </c>
      <c r="F16" s="17">
        <v>0</v>
      </c>
      <c r="G16" s="10"/>
      <c r="H16" s="17">
        <v>0</v>
      </c>
    </row>
    <row r="17" spans="1:8" ht="12.75">
      <c r="A17" t="s">
        <v>41</v>
      </c>
      <c r="F17" s="14">
        <v>-42</v>
      </c>
      <c r="G17" s="10"/>
      <c r="H17" s="14">
        <v>-480</v>
      </c>
    </row>
    <row r="18" spans="6:8" ht="12.75">
      <c r="F18" s="18">
        <f>SUM(F16:F17)</f>
        <v>-42</v>
      </c>
      <c r="G18" s="10"/>
      <c r="H18" s="18">
        <f>SUM(H16:H17)</f>
        <v>-480</v>
      </c>
    </row>
    <row r="19" spans="1:8" ht="12.75">
      <c r="A19" t="s">
        <v>42</v>
      </c>
      <c r="F19" s="10">
        <f>+F14+F18</f>
        <v>-6614</v>
      </c>
      <c r="G19" s="10"/>
      <c r="H19" s="10">
        <f>+H14+H18</f>
        <v>-3270</v>
      </c>
    </row>
    <row r="20" spans="6:8" ht="12.75">
      <c r="F20" s="10"/>
      <c r="G20" s="10"/>
      <c r="H20" s="10"/>
    </row>
    <row r="21" spans="1:8" ht="12.75">
      <c r="A21" s="1" t="s">
        <v>63</v>
      </c>
      <c r="F21" s="10"/>
      <c r="G21" s="10"/>
      <c r="H21" s="10"/>
    </row>
    <row r="22" spans="1:8" ht="12.75">
      <c r="A22" s="22" t="s">
        <v>65</v>
      </c>
      <c r="F22" s="17">
        <v>0</v>
      </c>
      <c r="G22" s="10"/>
      <c r="H22" s="17">
        <v>0</v>
      </c>
    </row>
    <row r="23" spans="1:8" ht="12.75">
      <c r="A23" s="22" t="s">
        <v>66</v>
      </c>
      <c r="F23" s="13">
        <v>170</v>
      </c>
      <c r="G23" s="10"/>
      <c r="H23" s="13">
        <v>5012</v>
      </c>
    </row>
    <row r="24" spans="1:8" ht="12.75">
      <c r="A24" s="22" t="s">
        <v>73</v>
      </c>
      <c r="F24" s="13">
        <v>-560</v>
      </c>
      <c r="G24" s="10"/>
      <c r="H24" s="13">
        <v>-744</v>
      </c>
    </row>
    <row r="25" spans="1:8" ht="12.75">
      <c r="A25" s="22" t="s">
        <v>78</v>
      </c>
      <c r="F25" s="13">
        <v>0</v>
      </c>
      <c r="G25" s="10"/>
      <c r="H25" s="13">
        <v>13</v>
      </c>
    </row>
    <row r="26" spans="1:8" ht="12.75">
      <c r="A26" s="22" t="s">
        <v>67</v>
      </c>
      <c r="F26" s="14">
        <v>1247</v>
      </c>
      <c r="G26" s="10"/>
      <c r="H26" s="14">
        <v>1204</v>
      </c>
    </row>
    <row r="27" spans="1:8" ht="12.75">
      <c r="A27" s="22"/>
      <c r="F27" s="16">
        <f>SUM(F22:F26)</f>
        <v>857</v>
      </c>
      <c r="G27" s="10"/>
      <c r="H27" s="16">
        <f>SUM(H22:H26)</f>
        <v>5485</v>
      </c>
    </row>
    <row r="28" spans="1:8" ht="12.75">
      <c r="A28" s="22"/>
      <c r="F28" s="10"/>
      <c r="G28" s="10"/>
      <c r="H28" s="10"/>
    </row>
    <row r="29" spans="1:8" ht="12.75">
      <c r="A29" s="1" t="s">
        <v>64</v>
      </c>
      <c r="F29" s="10"/>
      <c r="G29" s="10"/>
      <c r="H29" s="10"/>
    </row>
    <row r="30" spans="1:8" ht="12.75">
      <c r="A30" s="22" t="s">
        <v>114</v>
      </c>
      <c r="F30" s="10">
        <v>500</v>
      </c>
      <c r="G30" s="10"/>
      <c r="H30" s="10">
        <v>-1000</v>
      </c>
    </row>
    <row r="31" spans="1:8" ht="12.75">
      <c r="A31" t="s">
        <v>43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44</v>
      </c>
      <c r="F33" s="10">
        <f>+F19+F27+F30+F31</f>
        <v>-5257</v>
      </c>
      <c r="G33" s="10"/>
      <c r="H33" s="10">
        <f>+H19+H27+H30+H31</f>
        <v>1215</v>
      </c>
    </row>
    <row r="34" spans="6:8" ht="12.75">
      <c r="F34" s="10"/>
      <c r="G34" s="10"/>
      <c r="H34" s="10"/>
    </row>
    <row r="35" spans="1:8" ht="12.75">
      <c r="A35" s="1" t="s">
        <v>74</v>
      </c>
      <c r="F35" s="11">
        <v>45150</v>
      </c>
      <c r="G35" s="10"/>
      <c r="H35" s="11">
        <v>43935</v>
      </c>
    </row>
    <row r="36" spans="6:8" ht="12.75">
      <c r="F36" s="10"/>
      <c r="G36" s="10"/>
      <c r="H36" s="10"/>
    </row>
    <row r="37" spans="1:8" ht="13.5" thickBot="1">
      <c r="A37" s="1" t="s">
        <v>45</v>
      </c>
      <c r="F37" s="15">
        <f>SUM(F33:F36)</f>
        <v>39893</v>
      </c>
      <c r="G37" s="10"/>
      <c r="H37" s="15">
        <f>SUM(H33:H36)</f>
        <v>45150</v>
      </c>
    </row>
    <row r="38" ht="13.5" thickTop="1"/>
    <row r="41" ht="12.75">
      <c r="A41" s="21"/>
    </row>
    <row r="42" ht="12.75">
      <c r="A42" s="21"/>
    </row>
    <row r="46" ht="12.75">
      <c r="A46" s="6" t="s">
        <v>46</v>
      </c>
    </row>
    <row r="47" ht="12.75">
      <c r="A47" s="6" t="s">
        <v>95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 topLeftCell="A9">
      <selection activeCell="O24" sqref="O24"/>
    </sheetView>
  </sheetViews>
  <sheetFormatPr defaultColWidth="9.140625" defaultRowHeight="12.75"/>
  <cols>
    <col min="2" max="2" width="18.851562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47</v>
      </c>
    </row>
    <row r="5" ht="12.75">
      <c r="A5" s="1" t="s">
        <v>108</v>
      </c>
    </row>
    <row r="6" ht="12.75">
      <c r="A6" s="23" t="s">
        <v>75</v>
      </c>
    </row>
    <row r="7" ht="12.75">
      <c r="A7" s="23"/>
    </row>
    <row r="8" spans="3:15" ht="12.75">
      <c r="C8" s="37" t="s">
        <v>88</v>
      </c>
      <c r="D8" s="37"/>
      <c r="E8" s="37"/>
      <c r="F8" s="37"/>
      <c r="G8" s="37"/>
      <c r="H8" s="37"/>
      <c r="I8" s="37"/>
      <c r="J8" s="37"/>
      <c r="K8" s="37"/>
      <c r="M8" s="3" t="s">
        <v>90</v>
      </c>
      <c r="O8" s="3" t="s">
        <v>56</v>
      </c>
    </row>
    <row r="9" spans="3:15" ht="12.75">
      <c r="C9" s="3"/>
      <c r="D9" s="3"/>
      <c r="E9" s="3" t="s">
        <v>48</v>
      </c>
      <c r="F9" s="3"/>
      <c r="G9" s="3" t="s">
        <v>48</v>
      </c>
      <c r="H9" s="3"/>
      <c r="I9" s="3"/>
      <c r="J9" s="3"/>
      <c r="K9" s="3"/>
      <c r="M9" s="3" t="s">
        <v>91</v>
      </c>
      <c r="O9" s="3" t="s">
        <v>92</v>
      </c>
    </row>
    <row r="10" spans="3:11" ht="12.75">
      <c r="C10" s="3" t="s">
        <v>55</v>
      </c>
      <c r="D10" s="3"/>
      <c r="E10" s="3" t="s">
        <v>49</v>
      </c>
      <c r="F10" s="3"/>
      <c r="G10" s="3" t="s">
        <v>49</v>
      </c>
      <c r="H10" s="3"/>
      <c r="I10" s="3" t="s">
        <v>53</v>
      </c>
      <c r="J10" s="3"/>
      <c r="K10" s="3"/>
    </row>
    <row r="11" spans="3:11" ht="12.75">
      <c r="C11" s="3" t="s">
        <v>54</v>
      </c>
      <c r="D11" s="3"/>
      <c r="E11" s="3" t="s">
        <v>50</v>
      </c>
      <c r="F11" s="3"/>
      <c r="G11" s="3" t="s">
        <v>51</v>
      </c>
      <c r="H11" s="3"/>
      <c r="I11" s="3" t="s">
        <v>52</v>
      </c>
      <c r="J11" s="3"/>
      <c r="K11" s="3" t="s">
        <v>56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111</v>
      </c>
    </row>
    <row r="14" ht="12.75">
      <c r="A14" s="9" t="s">
        <v>115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89</v>
      </c>
      <c r="C17" s="10">
        <v>65180</v>
      </c>
      <c r="D17" s="10"/>
      <c r="E17" s="10">
        <v>14111</v>
      </c>
      <c r="F17" s="10"/>
      <c r="G17" s="10">
        <v>812</v>
      </c>
      <c r="H17" s="10"/>
      <c r="I17" s="10">
        <v>-10070</v>
      </c>
      <c r="J17" s="10"/>
      <c r="K17" s="10">
        <f>SUM(C17:J17)</f>
        <v>70033</v>
      </c>
      <c r="M17">
        <v>102</v>
      </c>
      <c r="O17" s="19">
        <f>K17+M17</f>
        <v>70135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-8096</v>
      </c>
      <c r="J19" s="10"/>
      <c r="K19" s="10">
        <f>SUM(C19:J19)</f>
        <v>-8096</v>
      </c>
      <c r="M19" s="10">
        <v>-4</v>
      </c>
      <c r="O19" s="19">
        <f>K19+M19</f>
        <v>-8100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10"/>
      <c r="O20" s="19"/>
    </row>
    <row r="21" spans="1:15" ht="12.75">
      <c r="A21" t="s">
        <v>120</v>
      </c>
      <c r="C21" s="10">
        <v>0</v>
      </c>
      <c r="D21" s="10"/>
      <c r="E21" s="10">
        <v>10</v>
      </c>
      <c r="F21" s="10"/>
      <c r="G21" s="10">
        <v>0</v>
      </c>
      <c r="H21" s="10"/>
      <c r="I21" s="10">
        <v>0</v>
      </c>
      <c r="J21" s="10"/>
      <c r="K21" s="10">
        <f>SUM(C21:J21)</f>
        <v>10</v>
      </c>
      <c r="M21" s="10">
        <v>3</v>
      </c>
      <c r="O21" s="19">
        <f>K21+M21</f>
        <v>13</v>
      </c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30"/>
      <c r="O22" s="30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117</v>
      </c>
      <c r="C24" s="12">
        <f>SUM(C17:C23)</f>
        <v>65180</v>
      </c>
      <c r="D24" s="10"/>
      <c r="E24" s="12">
        <f>SUM(E17:E23)</f>
        <v>14121</v>
      </c>
      <c r="F24" s="10"/>
      <c r="G24" s="12">
        <f>SUM(G17:G23)</f>
        <v>812</v>
      </c>
      <c r="H24" s="10"/>
      <c r="I24" s="12">
        <f>SUM(I17:I23)</f>
        <v>-18166</v>
      </c>
      <c r="J24" s="10"/>
      <c r="K24" s="12">
        <f>SUM(K17:K23)</f>
        <v>61947</v>
      </c>
      <c r="M24" s="12">
        <f>SUM(M17:M23)</f>
        <v>101</v>
      </c>
      <c r="O24" s="12">
        <f>SUM(O17:O23)</f>
        <v>62048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1" t="s">
        <v>111</v>
      </c>
      <c r="L27" s="25"/>
    </row>
    <row r="28" spans="1:12" ht="12.75">
      <c r="A28" s="9" t="s">
        <v>116</v>
      </c>
      <c r="L28" s="25"/>
    </row>
    <row r="29" spans="1:12" ht="12.75">
      <c r="A29" s="9"/>
      <c r="L29" s="25"/>
    </row>
    <row r="30" spans="3:12" ht="12.75">
      <c r="C30" s="10"/>
      <c r="D30" s="10"/>
      <c r="E30" s="10"/>
      <c r="F30" s="10"/>
      <c r="G30" s="10"/>
      <c r="H30" s="10"/>
      <c r="I30" s="10"/>
      <c r="J30" s="10"/>
      <c r="K30" s="10"/>
      <c r="L30" s="25"/>
    </row>
    <row r="31" spans="1:15" ht="12.75">
      <c r="A31" t="s">
        <v>79</v>
      </c>
      <c r="C31" s="10">
        <v>65180</v>
      </c>
      <c r="D31" s="10"/>
      <c r="E31" s="10">
        <v>14111</v>
      </c>
      <c r="F31" s="10"/>
      <c r="G31" s="10">
        <v>812</v>
      </c>
      <c r="H31" s="10"/>
      <c r="I31" s="10">
        <v>-6635</v>
      </c>
      <c r="J31" s="10"/>
      <c r="K31" s="10">
        <f>SUM(C31:J31)</f>
        <v>73468</v>
      </c>
      <c r="L31" s="25"/>
      <c r="M31" s="10">
        <v>98</v>
      </c>
      <c r="N31" s="10"/>
      <c r="O31" s="10">
        <f>K31+M31</f>
        <v>73566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L32" s="25"/>
      <c r="M32" s="10"/>
      <c r="N32" s="10"/>
      <c r="O32" s="10"/>
    </row>
    <row r="33" spans="1:15" ht="12.75">
      <c r="A33" t="s">
        <v>119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v>-3435</v>
      </c>
      <c r="J33" s="10"/>
      <c r="K33" s="10">
        <f>SUM(C33:J33)</f>
        <v>-3435</v>
      </c>
      <c r="L33" s="25"/>
      <c r="M33" s="10">
        <v>4</v>
      </c>
      <c r="N33" s="10"/>
      <c r="O33" s="10">
        <f>K33+M33</f>
        <v>-3431</v>
      </c>
    </row>
    <row r="34" spans="3:15" ht="12.75">
      <c r="C34" s="11"/>
      <c r="D34" s="10"/>
      <c r="E34" s="11"/>
      <c r="F34" s="10"/>
      <c r="G34" s="11"/>
      <c r="H34" s="10"/>
      <c r="I34" s="11"/>
      <c r="J34" s="10"/>
      <c r="K34" s="11"/>
      <c r="L34" s="25"/>
      <c r="M34" s="11"/>
      <c r="N34" s="10"/>
      <c r="O34" s="11"/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L35" s="25"/>
      <c r="M35" s="10"/>
      <c r="N35" s="10"/>
      <c r="O35" s="10"/>
    </row>
    <row r="36" spans="1:15" ht="13.5" thickBot="1">
      <c r="A36" t="s">
        <v>118</v>
      </c>
      <c r="C36" s="12">
        <f>SUM(C31:C35)</f>
        <v>65180</v>
      </c>
      <c r="D36" s="10"/>
      <c r="E36" s="12">
        <f>SUM(E31:E35)</f>
        <v>14111</v>
      </c>
      <c r="F36" s="10"/>
      <c r="G36" s="12">
        <f>SUM(G31:G35)</f>
        <v>812</v>
      </c>
      <c r="H36" s="10"/>
      <c r="I36" s="12">
        <f>SUM(I31:I35)</f>
        <v>-10070</v>
      </c>
      <c r="J36" s="10"/>
      <c r="K36" s="12">
        <f>SUM(K31:K35)</f>
        <v>70033</v>
      </c>
      <c r="L36" s="25"/>
      <c r="M36" s="12">
        <f>SUM(M31:M35)</f>
        <v>102</v>
      </c>
      <c r="N36" s="10"/>
      <c r="O36" s="12">
        <f>SUM(O31:O35)</f>
        <v>70135</v>
      </c>
    </row>
    <row r="37" spans="1:12" ht="13.5" thickTop="1">
      <c r="A37" s="25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1:12" ht="12.75">
      <c r="A38" s="25"/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25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57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96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6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6"/>
      <c r="C48" s="10"/>
      <c r="D48" s="10"/>
      <c r="E48" s="10"/>
      <c r="F48" s="10"/>
      <c r="G48" s="10"/>
      <c r="H48" s="10"/>
      <c r="I48" s="10"/>
      <c r="J48" s="10"/>
      <c r="K48" s="10"/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2007-04-26T06:11:24Z</cp:lastPrinted>
  <dcterms:created xsi:type="dcterms:W3CDTF">2002-08-29T05:18:02Z</dcterms:created>
  <dcterms:modified xsi:type="dcterms:W3CDTF">2007-05-22T05:58:26Z</dcterms:modified>
  <cp:category/>
  <cp:version/>
  <cp:contentType/>
  <cp:contentStatus/>
</cp:coreProperties>
</file>