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2835" windowWidth="9420" windowHeight="4245" tabRatio="652" activeTab="1"/>
  </bookViews>
  <sheets>
    <sheet name="IS " sheetId="1" r:id="rId1"/>
    <sheet name="BS" sheetId="2" r:id="rId2"/>
    <sheet name="SOCIE " sheetId="3" r:id="rId3"/>
    <sheet name="CF" sheetId="4" r:id="rId4"/>
  </sheets>
  <definedNames>
    <definedName name="_xlnm.Print_Area" localSheetId="1">'BS'!$A$1:$L$67</definedName>
    <definedName name="_xlnm.Print_Area" localSheetId="3">'CF'!$A$1:$H$79</definedName>
    <definedName name="_xlnm.Print_Area" localSheetId="0">'IS '!$A$1:$K$44</definedName>
    <definedName name="_xlnm.Print_Area" localSheetId="2">'SOCIE '!$B$1:$K$55</definedName>
  </definedNames>
  <calcPr fullCalcOnLoad="1"/>
</workbook>
</file>

<file path=xl/sharedStrings.xml><?xml version="1.0" encoding="utf-8"?>
<sst xmlns="http://schemas.openxmlformats.org/spreadsheetml/2006/main" count="199" uniqueCount="152">
  <si>
    <t>(UNAUDITED)</t>
  </si>
  <si>
    <t>(Incorporated in Malaysia)</t>
  </si>
  <si>
    <t>Taxation</t>
  </si>
  <si>
    <t>( RM '000 )</t>
  </si>
  <si>
    <t>Revenue</t>
  </si>
  <si>
    <t xml:space="preserve"> </t>
  </si>
  <si>
    <t>Current Quarter Ended</t>
  </si>
  <si>
    <t>Comparative Quarter Ended</t>
  </si>
  <si>
    <t>Operating Expenses</t>
  </si>
  <si>
    <t>Other Operating Income</t>
  </si>
  <si>
    <t>Profit / ( Loss) from Operations</t>
  </si>
  <si>
    <t>Finance Costs</t>
  </si>
  <si>
    <t>Profit / (Loss) before Taxation</t>
  </si>
  <si>
    <t>Profit / (Loss) after Taxation</t>
  </si>
  <si>
    <t>Minority Interests</t>
  </si>
  <si>
    <t>Net Profit / (Loss) for the period</t>
  </si>
  <si>
    <t xml:space="preserve"> Earnings / ( Loss) per share</t>
  </si>
  <si>
    <t>Basic (sen)</t>
  </si>
  <si>
    <t xml:space="preserve">  Diluted (sen)</t>
  </si>
  <si>
    <r>
      <t xml:space="preserve">PANASONIC MANUFACTURING MALAYSIA BERHAD </t>
    </r>
    <r>
      <rPr>
        <sz val="10"/>
        <rFont val="Arial"/>
        <family val="2"/>
      </rPr>
      <t>(6100-K)</t>
    </r>
  </si>
  <si>
    <t>[formerly known as Matsushita Electric Company (Malaysia) Berhad]</t>
  </si>
  <si>
    <t>CONDENSED INCOME STATEMENT</t>
  </si>
  <si>
    <t>12 Months Cummulative To Date</t>
  </si>
  <si>
    <t>Comparative 12 Months Cummulative To Date</t>
  </si>
  <si>
    <t xml:space="preserve">  Financial Statements for the financial year ended 31 March 2005)</t>
  </si>
  <si>
    <t>CONDENSED CASH FLOW STATEMENT</t>
  </si>
  <si>
    <t>(AUDITED)</t>
  </si>
  <si>
    <t>Quarter Ended</t>
  </si>
  <si>
    <t>Year Ended</t>
  </si>
  <si>
    <t>31/03/2006</t>
  </si>
  <si>
    <t>31/03/2005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</si>
  <si>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</si>
  <si>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(RM'000)</t>
  </si>
  <si>
    <t>CASH FLOWS FROM OPERATING ACTIVITIES</t>
  </si>
  <si>
    <t>Net profit / (loss) attributable to shareholders</t>
  </si>
  <si>
    <t>Adjustments:-</t>
  </si>
  <si>
    <t>Property,plant and equipment</t>
  </si>
  <si>
    <t>depreciation</t>
  </si>
  <si>
    <t>impairment losses</t>
  </si>
  <si>
    <t>write off</t>
  </si>
  <si>
    <t>gain on disposal</t>
  </si>
  <si>
    <t>Interest income</t>
  </si>
  <si>
    <t>Cash generated from operations</t>
  </si>
  <si>
    <t>Taxation paid</t>
  </si>
  <si>
    <t>Taxation refund</t>
  </si>
  <si>
    <t>Warranty paid</t>
  </si>
  <si>
    <t>Retirement gratuity paid</t>
  </si>
  <si>
    <t>Net cash flow from operating activities</t>
  </si>
  <si>
    <t>CASH FLOWS FROM INVESTING ACTIVITIES</t>
  </si>
  <si>
    <t>Interest received</t>
  </si>
  <si>
    <t>Net cash  flow from investing activities</t>
  </si>
  <si>
    <t>CASH FLOWS FROM FINANCING ACTIVITY</t>
  </si>
  <si>
    <t>Net cash flow from financing activity</t>
  </si>
  <si>
    <t>Analysis of cash and cash equivalents :</t>
  </si>
  <si>
    <t xml:space="preserve">   Placement of funds with a related company</t>
  </si>
  <si>
    <t xml:space="preserve">   Deposits with a licensed bank</t>
  </si>
  <si>
    <t xml:space="preserve">   Cash and bank balances</t>
  </si>
  <si>
    <t xml:space="preserve">   the financial year ended 31 March 2005)</t>
  </si>
  <si>
    <t xml:space="preserve">CONDENSED STATEMENT OF CHANGES IN EQUITY </t>
  </si>
  <si>
    <t>Share Capital</t>
  </si>
  <si>
    <t>Issued and fully paid ordinary shares of RM 1.00 each</t>
  </si>
  <si>
    <t>Distributable</t>
  </si>
  <si>
    <t>Number of shares</t>
  </si>
  <si>
    <t>Nominal value</t>
  </si>
  <si>
    <t>Retained Profits</t>
  </si>
  <si>
    <t>Total</t>
  </si>
  <si>
    <t>'000</t>
  </si>
  <si>
    <t>Year Ended 31 March 2005</t>
  </si>
  <si>
    <t>At 1 April 2004</t>
  </si>
  <si>
    <t>Net (loss)/profit attributable to shareholders</t>
  </si>
  <si>
    <t>Dividends :</t>
  </si>
  <si>
    <t xml:space="preserve"> - Final dividend for the financial year ended </t>
  </si>
  <si>
    <t xml:space="preserve">   31 March 2004</t>
  </si>
  <si>
    <t xml:space="preserve"> - Special dividend for the financial year ended </t>
  </si>
  <si>
    <t xml:space="preserve"> - Interim dividend for the financial year ended </t>
  </si>
  <si>
    <t xml:space="preserve">   31 March 2005</t>
  </si>
  <si>
    <t>- Special dividend for the financial year ended</t>
  </si>
  <si>
    <t>-Interim dividend for the financial year ended</t>
  </si>
  <si>
    <t xml:space="preserve">  31 March 2005</t>
  </si>
  <si>
    <t>At 31 March 2005</t>
  </si>
  <si>
    <t>Year Ended 31 March 2006</t>
  </si>
  <si>
    <t>At 1 April 2005</t>
  </si>
  <si>
    <t>Net profit attributable to shareholders</t>
  </si>
  <si>
    <t xml:space="preserve">   31 January 2006</t>
  </si>
  <si>
    <t>- Interim dividend for the financial year ended</t>
  </si>
  <si>
    <t xml:space="preserve">  31 March 2006</t>
  </si>
  <si>
    <t>At 31 March 2006</t>
  </si>
  <si>
    <t>(The Condensed Statement of Changes in Equity should be read in conjunction with the Annual Audited</t>
  </si>
  <si>
    <t>CONDENSED BALANCE SHEET</t>
  </si>
  <si>
    <t>AS AT</t>
  </si>
  <si>
    <t>AS AT END OF</t>
  </si>
  <si>
    <t>CURRENT</t>
  </si>
  <si>
    <t>PRECEDING</t>
  </si>
  <si>
    <t>QUARTER</t>
  </si>
  <si>
    <t>FINANCIAL YEAR</t>
  </si>
  <si>
    <t>ENDED 31/03/2006</t>
  </si>
  <si>
    <t>ENDED 31/03/2005</t>
  </si>
  <si>
    <t>RM'000</t>
  </si>
  <si>
    <t>CAPITAL AND RESERVES</t>
  </si>
  <si>
    <t xml:space="preserve">     </t>
  </si>
  <si>
    <t>SHARE CAPITAL</t>
  </si>
  <si>
    <t>RETAINED EARNINGS</t>
  </si>
  <si>
    <t>--------------</t>
  </si>
  <si>
    <t>SHAREHOLDERS' FUNDS</t>
  </si>
  <si>
    <t>NON CURRENT LIABILITY</t>
  </si>
  <si>
    <t>PROVISION FOR LIABILITIES AND CHARGES</t>
  </si>
  <si>
    <t>========</t>
  </si>
  <si>
    <t>==========</t>
  </si>
  <si>
    <t>NON CURRENT ASSETS</t>
  </si>
  <si>
    <t>PROPERTY, PLANT AND EQUIPMENT</t>
  </si>
  <si>
    <t>INTEREST IN ASSOCIATED COMPANY</t>
  </si>
  <si>
    <t>OTHER INVESTMENTS</t>
  </si>
  <si>
    <t>DEFERRED TAXATION</t>
  </si>
  <si>
    <t>-----------------</t>
  </si>
  <si>
    <t>------------------</t>
  </si>
  <si>
    <t>CURRENT ASSETS</t>
  </si>
  <si>
    <t>INVENTORIES</t>
  </si>
  <si>
    <t>TRADE AND OTHER RECEIVABLES</t>
  </si>
  <si>
    <t>TAX RECOVERABLE</t>
  </si>
  <si>
    <t>PLACEMENT OF FUNDS WITH RELATED COMPANY</t>
  </si>
  <si>
    <t>DEPOSITS WITH A LICENSED BANK</t>
  </si>
  <si>
    <t>CASH &amp; BANK BALANCES</t>
  </si>
  <si>
    <t>-------------</t>
  </si>
  <si>
    <t>CURRENT LIABILITIES</t>
  </si>
  <si>
    <t>TRADE AND OTHER PAYABLES</t>
  </si>
  <si>
    <t>PROVISIONS FOR LIABILITIES AND CHARGES</t>
  </si>
  <si>
    <t>TAXATION</t>
  </si>
  <si>
    <t>NET CURRENT ASSETS</t>
  </si>
  <si>
    <t>Net Assets Per Share</t>
  </si>
  <si>
    <t>RM</t>
  </si>
  <si>
    <t>==============</t>
  </si>
  <si>
    <t xml:space="preserve"> year ended 31 March 2005)</t>
  </si>
  <si>
    <t>Restructuring expenses paid</t>
  </si>
  <si>
    <t>Rework cost paid</t>
  </si>
  <si>
    <t xml:space="preserve">(The Condensed Cash Flow Statement should be read in conjunction with the Annual Audited Financial Statements for </t>
  </si>
  <si>
    <t>(The Condensed Income Statement should be read in conjunction with the Annual Audited</t>
  </si>
  <si>
    <t>Dividends paid</t>
  </si>
  <si>
    <t>Decrease in inventories</t>
  </si>
  <si>
    <t>Decrease in trade and other receivables</t>
  </si>
  <si>
    <t>Provision for liabilities and charges</t>
  </si>
  <si>
    <t>(Decrease) / Increase in trade and other payables</t>
  </si>
  <si>
    <t>Proceeds from other Investments</t>
  </si>
  <si>
    <t>Proceeds from disposal of property, plant and equipment</t>
  </si>
  <si>
    <t>Purchase of property, plant and equipment</t>
  </si>
  <si>
    <t>Reversal of part of prior year inventory writedown</t>
  </si>
  <si>
    <t>(The Condensed Balance Sheet should be read in conjunction with the Annual Audited Financial Statements for the financial</t>
  </si>
  <si>
    <t xml:space="preserve">   Financial Statements for the financial year ended 31 March 2005)</t>
  </si>
  <si>
    <t>Dividends received (net)</t>
  </si>
  <si>
    <t>Dividend Income (gross)</t>
  </si>
  <si>
    <t>NET (DECREASE)/INCREASE IN CASH AND CASH EQUIVALENTS</t>
  </si>
  <si>
    <t>CASH AND CASH EQUIVALENTS AS AT BEGINNING OF THE FINANCIAL YEAR</t>
  </si>
  <si>
    <t>CASH AND CASH EQUIVALENTS AS AT END OF THE FINANCIAL YEAR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</si>
</sst>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_);\(#,##0.0\)"/>
    <numFmt numFmtId="179" formatCode="0.0%"/>
    <numFmt numFmtId="180" formatCode="mm/dd/yy"/>
    <numFmt numFmtId="181" formatCode="_(* #,##0.0_);_(* \(#,##0.0\);_(* &quot;-&quot;??_);_(@_)"/>
    <numFmt numFmtId="182" formatCode="_(* #,##0_);_(* \(#,##0\);_(* &quot;-&quot;??_);_(@_)"/>
    <numFmt numFmtId="183" formatCode="#,"/>
    <numFmt numFmtId="184" formatCode="#,###,"/>
    <numFmt numFmtId="185" formatCode="0.000"/>
    <numFmt numFmtId="186" formatCode="0.0"/>
    <numFmt numFmtId="187" formatCode="d/m/yyyy"/>
    <numFmt numFmtId="188" formatCode="#,###.0,"/>
    <numFmt numFmtId="189" formatCode="#,###.00,"/>
    <numFmt numFmtId="190" formatCode="#,###.000,"/>
    <numFmt numFmtId="191" formatCode="_(* #,##0.000_);_(* \(#,##0.000\);_(* &quot;-&quot;??_);_(@_)"/>
    <numFmt numFmtId="192" formatCode="0.0000000"/>
    <numFmt numFmtId="193" formatCode="0.000000"/>
    <numFmt numFmtId="194" formatCode="0.00000"/>
    <numFmt numFmtId="195" formatCode="0.0000"/>
    <numFmt numFmtId="196" formatCode="#,##0.0;\-#,##0.0"/>
    <numFmt numFmtId="197" formatCode="#,##0.000;\-#,##0.000"/>
    <numFmt numFmtId="198" formatCode="#,##0.0000;\-#,##0.0000"/>
    <numFmt numFmtId="199" formatCode="#,##0.00000;\-#,##0.00000"/>
    <numFmt numFmtId="200" formatCode="#,##0.000000;\-#,##0.000000"/>
    <numFmt numFmtId="201" formatCode="#,##0.0000000;\-#,##0.0000000"/>
    <numFmt numFmtId="202" formatCode="#,##0.00000000;\-#,##0.00000000"/>
    <numFmt numFmtId="203" formatCode="_(* #,##0.0000_);_(* \(#,##0.0000\);_(* &quot;-&quot;??_);_(@_)"/>
    <numFmt numFmtId="204" formatCode="0.00_ ;[Red]\-0.00\ "/>
    <numFmt numFmtId="205" formatCode="0.0_ ;[Red]\-0.0\ "/>
    <numFmt numFmtId="206" formatCode="0_ ;[Red]\-0\ "/>
    <numFmt numFmtId="207" formatCode="#,##0_ ;[Red]\-#,##0\ "/>
    <numFmt numFmtId="208" formatCode="_(* #,##0.00000_);_(* \(#,##0.00000\);_(* &quot;-&quot;??_);_(@_)"/>
    <numFmt numFmtId="209" formatCode="0.000000000"/>
    <numFmt numFmtId="210" formatCode="0.00000000"/>
    <numFmt numFmtId="211" formatCode="0.0000000000"/>
    <numFmt numFmtId="212" formatCode="_(* #,##0.0_);_(* \(#,##0.0\);_(* &quot;-&quot;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_-* #,##0_-;\-* #,##0_-;_-* &quot;-&quot;??_-;_-@_-"/>
    <numFmt numFmtId="217" formatCode="#,##0.0"/>
    <numFmt numFmtId="218" formatCode="_-* #,##0.0_-;\-* #,##0.0_-;_-* &quot;-&quot;??_-;_-@_-"/>
    <numFmt numFmtId="219" formatCode="_-* #,##0.000_-;\-* #,##0.000_-;_-* &quot;-&quot;??_-;_-@_-"/>
    <numFmt numFmtId="220" formatCode="_-* #,##0.0000_-;\-* #,##0.0000_-;_-* &quot;-&quot;??_-;_-@_-"/>
    <numFmt numFmtId="221" formatCode="_(* #,##0_);_(* \(#,##0\);_(* &quot;-&quot;?_);_(@_)"/>
    <numFmt numFmtId="222" formatCode="0.00_);\(0.00\)"/>
    <numFmt numFmtId="223" formatCode="0.000_);\(0.000\)"/>
    <numFmt numFmtId="224" formatCode="0.0_);\(0.0\)"/>
    <numFmt numFmtId="225" formatCode="0_);\(0\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1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3" fillId="0" borderId="0" xfId="0" applyFont="1" applyFill="1" applyBorder="1" applyAlignment="1" applyProtection="1">
      <alignment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3" fillId="0" borderId="1" xfId="0" applyFont="1" applyFill="1" applyBorder="1" applyAlignment="1" applyProtection="1">
      <alignment vertical="top"/>
      <protection/>
    </xf>
    <xf numFmtId="182" fontId="3" fillId="0" borderId="0" xfId="15" applyNumberFormat="1" applyFont="1" applyFill="1" applyBorder="1" applyAlignment="1" applyProtection="1">
      <alignment vertical="top"/>
      <protection/>
    </xf>
    <xf numFmtId="0" fontId="3" fillId="0" borderId="1" xfId="0" applyFont="1" applyBorder="1" applyAlignment="1" applyProtection="1">
      <alignment vertical="top"/>
      <protection/>
    </xf>
    <xf numFmtId="177" fontId="3" fillId="0" borderId="0" xfId="15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182" fontId="3" fillId="0" borderId="0" xfId="15" applyNumberFormat="1" applyFont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22" fontId="1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>
      <alignment horizontal="center" vertical="top"/>
    </xf>
    <xf numFmtId="177" fontId="3" fillId="0" borderId="0" xfId="15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15" fontId="1" fillId="0" borderId="0" xfId="0" applyNumberFormat="1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182" fontId="3" fillId="0" borderId="0" xfId="15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/>
    </xf>
    <xf numFmtId="182" fontId="3" fillId="0" borderId="0" xfId="0" applyNumberFormat="1" applyFont="1" applyFill="1" applyAlignment="1" applyProtection="1">
      <alignment vertical="top"/>
      <protection/>
    </xf>
    <xf numFmtId="182" fontId="3" fillId="0" borderId="0" xfId="15" applyNumberFormat="1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top"/>
      <protection/>
    </xf>
    <xf numFmtId="182" fontId="1" fillId="0" borderId="0" xfId="15" applyNumberFormat="1" applyFont="1" applyFill="1" applyBorder="1" applyAlignment="1" applyProtection="1">
      <alignment vertical="top"/>
      <protection/>
    </xf>
    <xf numFmtId="177" fontId="3" fillId="0" borderId="2" xfId="0" applyNumberFormat="1" applyFont="1" applyFill="1" applyBorder="1" applyAlignment="1" applyProtection="1">
      <alignment horizontal="right" vertical="top"/>
      <protection/>
    </xf>
    <xf numFmtId="0" fontId="1" fillId="0" borderId="2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/>
      <protection/>
    </xf>
    <xf numFmtId="182" fontId="1" fillId="0" borderId="0" xfId="0" applyNumberFormat="1" applyFont="1" applyFill="1" applyBorder="1" applyAlignment="1" applyProtection="1">
      <alignment vertical="top"/>
      <protection/>
    </xf>
    <xf numFmtId="177" fontId="3" fillId="0" borderId="2" xfId="15" applyFont="1" applyFill="1" applyBorder="1" applyAlignment="1" applyProtection="1">
      <alignment horizontal="right" vertical="top"/>
      <protection/>
    </xf>
    <xf numFmtId="177" fontId="3" fillId="0" borderId="0" xfId="15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 quotePrefix="1">
      <alignment horizontal="left" vertical="center"/>
    </xf>
    <xf numFmtId="0" fontId="1" fillId="0" borderId="0" xfId="0" applyFont="1" applyFill="1" applyAlignment="1" applyProtection="1" quotePrefix="1">
      <alignment horizontal="left" vertical="top"/>
      <protection/>
    </xf>
    <xf numFmtId="182" fontId="3" fillId="0" borderId="0" xfId="15" applyNumberFormat="1" applyFont="1" applyAlignment="1" applyProtection="1">
      <alignment vertical="top"/>
      <protection/>
    </xf>
    <xf numFmtId="182" fontId="3" fillId="0" borderId="0" xfId="0" applyNumberFormat="1" applyFont="1" applyAlignment="1" applyProtection="1">
      <alignment vertical="top"/>
      <protection/>
    </xf>
    <xf numFmtId="177" fontId="3" fillId="0" borderId="0" xfId="15" applyFont="1" applyAlignment="1" applyProtection="1">
      <alignment vertical="top"/>
      <protection/>
    </xf>
    <xf numFmtId="182" fontId="3" fillId="0" borderId="0" xfId="15" applyNumberFormat="1" applyFont="1" applyBorder="1" applyAlignment="1" applyProtection="1">
      <alignment horizontal="center" vertical="top"/>
      <protection/>
    </xf>
    <xf numFmtId="0" fontId="3" fillId="0" borderId="2" xfId="0" applyFont="1" applyBorder="1" applyAlignment="1" applyProtection="1">
      <alignment vertical="top"/>
      <protection/>
    </xf>
    <xf numFmtId="177" fontId="3" fillId="0" borderId="2" xfId="0" applyNumberFormat="1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" vertical="top"/>
      <protection/>
    </xf>
    <xf numFmtId="22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15" applyNumberFormat="1" applyFont="1" applyFill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82" fontId="3" fillId="0" borderId="0" xfId="15" applyNumberFormat="1" applyFont="1" applyFill="1" applyAlignment="1">
      <alignment vertical="top"/>
    </xf>
    <xf numFmtId="182" fontId="3" fillId="0" borderId="0" xfId="15" applyNumberFormat="1" applyFont="1" applyFill="1" applyAlignment="1">
      <alignment horizontal="center"/>
    </xf>
    <xf numFmtId="225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0" xfId="15" applyNumberFormat="1" applyFont="1" applyAlignment="1">
      <alignment/>
    </xf>
    <xf numFmtId="0" fontId="6" fillId="0" borderId="0" xfId="0" applyFont="1" applyAlignment="1">
      <alignment/>
    </xf>
    <xf numFmtId="182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82" fontId="3" fillId="0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82" fontId="3" fillId="0" borderId="3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15" applyNumberFormat="1" applyFont="1" applyFill="1" applyBorder="1" applyAlignment="1">
      <alignment/>
    </xf>
    <xf numFmtId="0" fontId="5" fillId="0" borderId="0" xfId="2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>
      <alignment vertical="top"/>
    </xf>
    <xf numFmtId="22" fontId="1" fillId="0" borderId="0" xfId="0" applyNumberFormat="1" applyFont="1" applyAlignment="1" applyProtection="1">
      <alignment horizontal="center" vertical="top"/>
      <protection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 quotePrefix="1">
      <alignment horizontal="center" vertical="top"/>
    </xf>
    <xf numFmtId="0" fontId="4" fillId="0" borderId="0" xfId="0" applyFont="1" applyAlignment="1">
      <alignment vertical="top"/>
    </xf>
    <xf numFmtId="182" fontId="3" fillId="0" borderId="0" xfId="15" applyNumberFormat="1" applyFont="1" applyAlignment="1">
      <alignment vertical="top"/>
    </xf>
    <xf numFmtId="182" fontId="3" fillId="0" borderId="0" xfId="15" applyNumberFormat="1" applyFont="1" applyBorder="1" applyAlignment="1">
      <alignment vertical="top"/>
    </xf>
    <xf numFmtId="0" fontId="3" fillId="0" borderId="0" xfId="0" applyFont="1" applyAlignment="1" quotePrefix="1">
      <alignment vertical="top"/>
    </xf>
    <xf numFmtId="182" fontId="3" fillId="0" borderId="1" xfId="15" applyNumberFormat="1" applyFont="1" applyBorder="1" applyAlignment="1">
      <alignment vertical="top"/>
    </xf>
    <xf numFmtId="182" fontId="3" fillId="0" borderId="0" xfId="0" applyNumberFormat="1" applyFont="1" applyAlignment="1">
      <alignment vertical="top"/>
    </xf>
    <xf numFmtId="182" fontId="3" fillId="0" borderId="2" xfId="15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2" fontId="0" fillId="0" borderId="0" xfId="15" applyNumberFormat="1" applyFont="1" applyAlignment="1">
      <alignment vertical="center"/>
    </xf>
    <xf numFmtId="0" fontId="9" fillId="0" borderId="0" xfId="0" applyFont="1" applyAlignment="1">
      <alignment vertical="center"/>
    </xf>
    <xf numFmtId="182" fontId="0" fillId="0" borderId="0" xfId="15" applyNumberFormat="1" applyFont="1" applyFill="1" applyAlignment="1">
      <alignment vertical="center"/>
    </xf>
    <xf numFmtId="182" fontId="2" fillId="0" borderId="1" xfId="15" applyNumberFormat="1" applyFont="1" applyBorder="1" applyAlignment="1">
      <alignment horizontal="left" vertical="center"/>
    </xf>
    <xf numFmtId="182" fontId="2" fillId="0" borderId="1" xfId="15" applyNumberFormat="1" applyFont="1" applyFill="1" applyBorder="1" applyAlignment="1">
      <alignment horizontal="center" vertical="center"/>
    </xf>
    <xf numFmtId="182" fontId="2" fillId="0" borderId="0" xfId="15" applyNumberFormat="1" applyFont="1" applyAlignment="1">
      <alignment horizontal="left" vertical="center"/>
    </xf>
    <xf numFmtId="182" fontId="2" fillId="0" borderId="0" xfId="15" applyNumberFormat="1" applyFont="1" applyFill="1" applyAlignment="1">
      <alignment horizontal="left" vertical="center"/>
    </xf>
    <xf numFmtId="182" fontId="2" fillId="0" borderId="0" xfId="15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2" fontId="10" fillId="0" borderId="0" xfId="15" applyNumberFormat="1" applyFont="1" applyAlignment="1">
      <alignment horizontal="center" vertical="center"/>
    </xf>
    <xf numFmtId="182" fontId="0" fillId="0" borderId="0" xfId="15" applyNumberFormat="1" applyFont="1" applyAlignment="1">
      <alignment horizontal="center" vertical="center"/>
    </xf>
    <xf numFmtId="182" fontId="10" fillId="0" borderId="0" xfId="15" applyNumberFormat="1" applyFont="1" applyFill="1" applyAlignment="1">
      <alignment horizontal="center" vertical="center"/>
    </xf>
    <xf numFmtId="182" fontId="11" fillId="0" borderId="0" xfId="15" applyNumberFormat="1" applyFont="1" applyAlignment="1">
      <alignment vertical="center"/>
    </xf>
    <xf numFmtId="182" fontId="11" fillId="0" borderId="0" xfId="15" applyNumberFormat="1" applyFont="1" applyFill="1" applyAlignment="1">
      <alignment vertical="center"/>
    </xf>
    <xf numFmtId="182" fontId="0" fillId="0" borderId="0" xfId="15" applyNumberFormat="1" applyFont="1" applyBorder="1" applyAlignment="1">
      <alignment vertical="center"/>
    </xf>
    <xf numFmtId="182" fontId="0" fillId="0" borderId="0" xfId="15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0" xfId="15" applyNumberFormat="1" applyFont="1" applyAlignment="1" quotePrefix="1">
      <alignment vertical="center"/>
    </xf>
    <xf numFmtId="182" fontId="0" fillId="0" borderId="0" xfId="15" applyNumberFormat="1" applyFont="1" applyAlignment="1" quotePrefix="1">
      <alignment vertical="center"/>
    </xf>
    <xf numFmtId="182" fontId="0" fillId="0" borderId="0" xfId="15" applyNumberFormat="1" applyFont="1" applyFill="1" applyAlignment="1">
      <alignment vertical="center"/>
    </xf>
    <xf numFmtId="182" fontId="0" fillId="0" borderId="0" xfId="15" applyNumberFormat="1" applyFont="1" applyBorder="1" applyAlignment="1" quotePrefix="1">
      <alignment horizontal="right" vertical="center"/>
    </xf>
    <xf numFmtId="182" fontId="0" fillId="0" borderId="0" xfId="15" applyNumberFormat="1" applyFont="1" applyFill="1" applyBorder="1" applyAlignment="1" quotePrefix="1">
      <alignment horizontal="right" vertical="center"/>
    </xf>
    <xf numFmtId="182" fontId="0" fillId="0" borderId="0" xfId="15" applyNumberFormat="1" applyFont="1" applyAlignment="1">
      <alignment vertical="center"/>
    </xf>
    <xf numFmtId="182" fontId="0" fillId="0" borderId="0" xfId="15" applyNumberFormat="1" applyFont="1" applyFill="1" applyAlignment="1" quotePrefix="1">
      <alignment vertical="center"/>
    </xf>
    <xf numFmtId="177" fontId="0" fillId="0" borderId="0" xfId="0" applyNumberFormat="1" applyFont="1" applyAlignment="1">
      <alignment vertical="center"/>
    </xf>
    <xf numFmtId="182" fontId="0" fillId="0" borderId="0" xfId="15" applyNumberFormat="1" applyFont="1" applyAlignment="1" quotePrefix="1">
      <alignment horizontal="right" vertical="center"/>
    </xf>
    <xf numFmtId="182" fontId="0" fillId="0" borderId="0" xfId="15" applyNumberFormat="1" applyFont="1" applyFill="1" applyAlignment="1" quotePrefix="1">
      <alignment horizontal="right" vertical="center"/>
    </xf>
    <xf numFmtId="182" fontId="0" fillId="0" borderId="0" xfId="15" applyNumberFormat="1" applyFont="1" applyBorder="1" applyAlignment="1">
      <alignment vertical="center"/>
    </xf>
    <xf numFmtId="182" fontId="0" fillId="0" borderId="0" xfId="15" applyNumberFormat="1" applyFont="1" applyBorder="1" applyAlignment="1" quotePrefix="1">
      <alignment horizontal="right" vertical="center"/>
    </xf>
    <xf numFmtId="182" fontId="0" fillId="0" borderId="0" xfId="15" applyNumberFormat="1" applyFont="1" applyBorder="1" applyAlignment="1" quotePrefix="1">
      <alignment vertical="center"/>
    </xf>
    <xf numFmtId="182" fontId="0" fillId="0" borderId="6" xfId="15" applyNumberFormat="1" applyFont="1" applyBorder="1" applyAlignment="1" quotePrefix="1">
      <alignment vertical="center"/>
    </xf>
    <xf numFmtId="182" fontId="0" fillId="0" borderId="6" xfId="15" applyNumberFormat="1" applyFont="1" applyFill="1" applyBorder="1" applyAlignment="1">
      <alignment vertical="center"/>
    </xf>
    <xf numFmtId="182" fontId="0" fillId="0" borderId="7" xfId="15" applyNumberFormat="1" applyFont="1" applyFill="1" applyBorder="1" applyAlignment="1" quotePrefix="1">
      <alignment vertical="center"/>
    </xf>
    <xf numFmtId="182" fontId="0" fillId="0" borderId="7" xfId="15" applyNumberFormat="1" applyFont="1" applyFill="1" applyBorder="1" applyAlignment="1">
      <alignment vertical="center"/>
    </xf>
    <xf numFmtId="182" fontId="0" fillId="0" borderId="7" xfId="15" applyNumberFormat="1" applyFont="1" applyBorder="1" applyAlignment="1" quotePrefix="1">
      <alignment vertical="center"/>
    </xf>
    <xf numFmtId="182" fontId="0" fillId="0" borderId="7" xfId="15" applyNumberFormat="1" applyFont="1" applyBorder="1" applyAlignment="1" quotePrefix="1">
      <alignment horizontal="right" vertical="center"/>
    </xf>
    <xf numFmtId="182" fontId="0" fillId="0" borderId="7" xfId="15" applyNumberFormat="1" applyFont="1" applyFill="1" applyBorder="1" applyAlignment="1" quotePrefix="1">
      <alignment horizontal="right" vertical="center"/>
    </xf>
    <xf numFmtId="182" fontId="0" fillId="0" borderId="8" xfId="15" applyNumberFormat="1" applyFont="1" applyBorder="1" applyAlignment="1" quotePrefix="1">
      <alignment horizontal="right" vertical="center"/>
    </xf>
    <xf numFmtId="182" fontId="0" fillId="0" borderId="8" xfId="15" applyNumberFormat="1" applyFont="1" applyFill="1" applyBorder="1" applyAlignment="1" quotePrefix="1">
      <alignment horizontal="right" vertical="center"/>
    </xf>
    <xf numFmtId="182" fontId="0" fillId="0" borderId="6" xfId="15" applyNumberFormat="1" applyFont="1" applyFill="1" applyBorder="1" applyAlignment="1" quotePrefix="1">
      <alignment vertical="center"/>
    </xf>
    <xf numFmtId="182" fontId="0" fillId="0" borderId="7" xfId="15" applyNumberFormat="1" applyFont="1" applyFill="1" applyBorder="1" applyAlignment="1" quotePrefix="1">
      <alignment vertical="center"/>
    </xf>
    <xf numFmtId="182" fontId="0" fillId="0" borderId="7" xfId="15" applyNumberFormat="1" applyFont="1" applyBorder="1" applyAlignment="1" quotePrefix="1">
      <alignment vertic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right" vertical="center"/>
    </xf>
    <xf numFmtId="177" fontId="0" fillId="0" borderId="0" xfId="15" applyNumberFormat="1" applyFont="1" applyBorder="1" applyAlignment="1">
      <alignment horizontal="center" vertical="center"/>
    </xf>
    <xf numFmtId="182" fontId="0" fillId="0" borderId="0" xfId="15" applyNumberFormat="1" applyFont="1" applyAlignment="1">
      <alignment horizontal="right" vertical="center"/>
    </xf>
    <xf numFmtId="177" fontId="0" fillId="0" borderId="0" xfId="15" applyNumberFormat="1" applyFont="1" applyFill="1" applyBorder="1" applyAlignment="1">
      <alignment horizontal="right" vertical="center"/>
    </xf>
    <xf numFmtId="22" fontId="1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8753475" y="4419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5"/>
  <sheetViews>
    <sheetView view="pageBreakPreview" zoomScale="60" zoomScaleNormal="75" workbookViewId="0" topLeftCell="A1">
      <selection activeCell="P9" sqref="P9"/>
    </sheetView>
  </sheetViews>
  <sheetFormatPr defaultColWidth="9.140625" defaultRowHeight="12.75"/>
  <cols>
    <col min="1" max="1" width="2.140625" style="2" customWidth="1"/>
    <col min="2" max="2" width="32.8515625" style="2" customWidth="1"/>
    <col min="3" max="3" width="4.28125" style="2" customWidth="1"/>
    <col min="4" max="4" width="15.00390625" style="3" customWidth="1"/>
    <col min="5" max="5" width="1.57421875" style="2" customWidth="1"/>
    <col min="6" max="6" width="17.28125" style="2" customWidth="1"/>
    <col min="7" max="7" width="1.57421875" style="2" customWidth="1"/>
    <col min="8" max="8" width="17.421875" style="2" customWidth="1"/>
    <col min="9" max="9" width="1.8515625" style="4" customWidth="1"/>
    <col min="10" max="10" width="19.7109375" style="4" customWidth="1"/>
    <col min="11" max="11" width="2.421875" style="2" customWidth="1"/>
    <col min="12" max="12" width="18.7109375" style="2" customWidth="1"/>
    <col min="13" max="16384" width="9.140625" style="2" customWidth="1"/>
  </cols>
  <sheetData>
    <row r="1" spans="2:13" ht="15.75">
      <c r="B1" s="6" t="s">
        <v>19</v>
      </c>
      <c r="H1" s="5"/>
      <c r="I1" s="5"/>
      <c r="J1" s="5"/>
      <c r="K1" s="5"/>
      <c r="L1" s="5"/>
      <c r="M1" s="5"/>
    </row>
    <row r="2" spans="2:13" ht="15">
      <c r="B2" s="50" t="s">
        <v>20</v>
      </c>
      <c r="H2" s="5"/>
      <c r="I2" s="5"/>
      <c r="J2" s="5"/>
      <c r="K2" s="5"/>
      <c r="L2" s="5"/>
      <c r="M2" s="5"/>
    </row>
    <row r="3" spans="2:13" ht="15">
      <c r="B3" s="1" t="s">
        <v>1</v>
      </c>
      <c r="H3" s="5"/>
      <c r="I3" s="5"/>
      <c r="J3" s="5"/>
      <c r="K3" s="5"/>
      <c r="L3" s="5"/>
      <c r="M3" s="5"/>
    </row>
    <row r="4" spans="8:13" ht="15">
      <c r="H4" s="5"/>
      <c r="I4" s="5"/>
      <c r="J4" s="5"/>
      <c r="K4" s="5"/>
      <c r="L4" s="5"/>
      <c r="M4" s="5"/>
    </row>
    <row r="5" spans="1:14" ht="15.75">
      <c r="A5" s="22"/>
      <c r="B5" s="51" t="s">
        <v>21</v>
      </c>
      <c r="C5" s="12"/>
      <c r="D5" s="20"/>
      <c r="E5" s="12"/>
      <c r="F5" s="12"/>
      <c r="G5" s="12"/>
      <c r="H5" s="12"/>
      <c r="I5" s="159"/>
      <c r="J5" s="160"/>
      <c r="K5" s="12"/>
      <c r="M5" s="22"/>
      <c r="N5" s="22"/>
    </row>
    <row r="6" spans="1:14" ht="15.75">
      <c r="A6" s="22"/>
      <c r="B6" s="11"/>
      <c r="C6" s="12"/>
      <c r="D6" s="20"/>
      <c r="E6" s="12"/>
      <c r="F6" s="12"/>
      <c r="G6" s="12"/>
      <c r="H6" s="12"/>
      <c r="I6" s="23"/>
      <c r="J6" s="24"/>
      <c r="K6" s="12"/>
      <c r="M6" s="22"/>
      <c r="N6" s="22"/>
    </row>
    <row r="7" spans="1:14" ht="15.75">
      <c r="A7" s="22"/>
      <c r="B7" s="11"/>
      <c r="C7" s="12"/>
      <c r="D7" s="20"/>
      <c r="E7" s="12"/>
      <c r="F7" s="12"/>
      <c r="G7" s="12"/>
      <c r="H7" s="12"/>
      <c r="I7" s="23"/>
      <c r="J7" s="24"/>
      <c r="K7" s="12"/>
      <c r="M7" s="22"/>
      <c r="N7" s="22"/>
    </row>
    <row r="8" spans="1:14" ht="15.75">
      <c r="A8" s="22"/>
      <c r="B8" s="11"/>
      <c r="C8" s="12"/>
      <c r="D8" s="25" t="s">
        <v>0</v>
      </c>
      <c r="E8" s="11"/>
      <c r="F8" s="25" t="s">
        <v>0</v>
      </c>
      <c r="G8" s="11"/>
      <c r="H8" s="25" t="s">
        <v>0</v>
      </c>
      <c r="I8" s="11"/>
      <c r="J8" s="25" t="s">
        <v>0</v>
      </c>
      <c r="K8" s="12"/>
      <c r="M8" s="22"/>
      <c r="N8" s="22"/>
    </row>
    <row r="9" spans="1:14" s="3" customFormat="1" ht="64.5" customHeight="1">
      <c r="A9" s="26"/>
      <c r="B9" s="27"/>
      <c r="C9" s="20"/>
      <c r="D9" s="28" t="s">
        <v>6</v>
      </c>
      <c r="E9" s="20"/>
      <c r="F9" s="28" t="s">
        <v>7</v>
      </c>
      <c r="G9" s="28"/>
      <c r="H9" s="28" t="s">
        <v>22</v>
      </c>
      <c r="I9" s="29"/>
      <c r="J9" s="28" t="s">
        <v>23</v>
      </c>
      <c r="K9" s="20"/>
      <c r="L9" s="20"/>
      <c r="M9" s="26"/>
      <c r="N9" s="26"/>
    </row>
    <row r="10" spans="1:14" ht="15.75">
      <c r="A10" s="22"/>
      <c r="B10" s="11"/>
      <c r="C10" s="12"/>
      <c r="D10" s="30">
        <v>38807</v>
      </c>
      <c r="E10" s="12"/>
      <c r="F10" s="30">
        <v>38442</v>
      </c>
      <c r="G10" s="31"/>
      <c r="H10" s="30">
        <v>38807</v>
      </c>
      <c r="I10" s="12"/>
      <c r="J10" s="30">
        <v>38442</v>
      </c>
      <c r="K10" s="12"/>
      <c r="L10" s="12"/>
      <c r="M10" s="22"/>
      <c r="N10" s="22"/>
    </row>
    <row r="11" spans="1:14" ht="15.75">
      <c r="A11" s="22"/>
      <c r="B11" s="11"/>
      <c r="C11" s="12"/>
      <c r="D11" s="15" t="s">
        <v>3</v>
      </c>
      <c r="E11" s="16"/>
      <c r="F11" s="15" t="s">
        <v>3</v>
      </c>
      <c r="G11" s="15"/>
      <c r="H11" s="15" t="s">
        <v>3</v>
      </c>
      <c r="I11" s="16"/>
      <c r="J11" s="15" t="s">
        <v>3</v>
      </c>
      <c r="K11" s="12"/>
      <c r="L11" s="12"/>
      <c r="M11" s="22"/>
      <c r="N11" s="22"/>
    </row>
    <row r="12" spans="1:14" ht="15">
      <c r="A12" s="22"/>
      <c r="B12" s="12"/>
      <c r="C12" s="12"/>
      <c r="D12" s="20"/>
      <c r="E12" s="12"/>
      <c r="F12" s="12"/>
      <c r="G12" s="12"/>
      <c r="H12" s="12"/>
      <c r="I12" s="14"/>
      <c r="J12" s="14"/>
      <c r="K12" s="12"/>
      <c r="L12" s="12"/>
      <c r="M12" s="22"/>
      <c r="N12" s="22"/>
    </row>
    <row r="13" spans="1:25" ht="15">
      <c r="A13" s="22"/>
      <c r="B13" s="32" t="s">
        <v>4</v>
      </c>
      <c r="C13" s="12"/>
      <c r="D13" s="33">
        <f>644872-519246</f>
        <v>125626</v>
      </c>
      <c r="E13" s="12"/>
      <c r="F13" s="52">
        <v>153999</v>
      </c>
      <c r="G13" s="12"/>
      <c r="H13" s="33">
        <v>644872</v>
      </c>
      <c r="I13" s="14"/>
      <c r="J13" s="52">
        <v>702208</v>
      </c>
      <c r="K13" s="12"/>
      <c r="L13" s="12"/>
      <c r="M13" s="22"/>
      <c r="N13" s="22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5">
      <c r="A14" s="22"/>
      <c r="B14" s="12"/>
      <c r="C14" s="12"/>
      <c r="D14" s="12"/>
      <c r="E14" s="12"/>
      <c r="F14" s="8"/>
      <c r="G14" s="12"/>
      <c r="H14" s="12"/>
      <c r="I14" s="14"/>
      <c r="J14" s="8"/>
      <c r="K14" s="12"/>
      <c r="L14" s="12"/>
      <c r="M14" s="22"/>
      <c r="N14" s="22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5">
      <c r="A15" s="22"/>
      <c r="B15" s="32" t="s">
        <v>8</v>
      </c>
      <c r="C15" s="12"/>
      <c r="D15" s="17">
        <f aca="true" t="shared" si="0" ref="D15:I15">D23-D17-D13</f>
        <v>-138832</v>
      </c>
      <c r="E15" s="17">
        <f t="shared" si="0"/>
        <v>0</v>
      </c>
      <c r="F15" s="21">
        <v>-213044</v>
      </c>
      <c r="G15" s="17">
        <f t="shared" si="0"/>
        <v>0</v>
      </c>
      <c r="H15" s="17">
        <f t="shared" si="0"/>
        <v>-637953</v>
      </c>
      <c r="I15" s="17">
        <f t="shared" si="0"/>
        <v>0</v>
      </c>
      <c r="J15" s="21">
        <v>-773110</v>
      </c>
      <c r="K15" s="12"/>
      <c r="L15" s="12"/>
      <c r="M15" s="22"/>
      <c r="N15" s="22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5">
      <c r="A16" s="22"/>
      <c r="B16" s="12"/>
      <c r="C16" s="12"/>
      <c r="D16" s="12"/>
      <c r="E16" s="12"/>
      <c r="F16" s="8"/>
      <c r="G16" s="12"/>
      <c r="H16" s="12"/>
      <c r="I16" s="14"/>
      <c r="J16" s="8"/>
      <c r="K16" s="12"/>
      <c r="L16" s="12"/>
      <c r="M16" s="22"/>
      <c r="N16" s="22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5">
      <c r="A17" s="22"/>
      <c r="B17" s="12" t="s">
        <v>9</v>
      </c>
      <c r="C17" s="12"/>
      <c r="D17" s="17">
        <v>19237</v>
      </c>
      <c r="E17" s="14"/>
      <c r="F17" s="21">
        <v>8551</v>
      </c>
      <c r="G17" s="14"/>
      <c r="H17" s="17">
        <v>40102</v>
      </c>
      <c r="I17" s="14"/>
      <c r="J17" s="21">
        <v>28245</v>
      </c>
      <c r="K17" s="12"/>
      <c r="L17" s="12"/>
      <c r="M17" s="22"/>
      <c r="N17" s="22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5">
      <c r="A18" s="22"/>
      <c r="B18" s="20"/>
      <c r="C18" s="12"/>
      <c r="D18" s="16"/>
      <c r="E18" s="16"/>
      <c r="F18" s="18"/>
      <c r="G18" s="16"/>
      <c r="H18" s="16"/>
      <c r="I18" s="16"/>
      <c r="J18" s="18"/>
      <c r="K18" s="12"/>
      <c r="L18" s="12"/>
      <c r="M18" s="22"/>
      <c r="N18" s="22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5">
      <c r="A19" s="22"/>
      <c r="B19" s="32" t="s">
        <v>10</v>
      </c>
      <c r="C19" s="12"/>
      <c r="D19" s="35">
        <f>SUM(D13:D18)</f>
        <v>6031</v>
      </c>
      <c r="E19" s="12"/>
      <c r="F19" s="53">
        <f>SUM(F13:F18)</f>
        <v>-50494</v>
      </c>
      <c r="G19" s="12"/>
      <c r="H19" s="35">
        <f>SUM(H13:H18)</f>
        <v>47021</v>
      </c>
      <c r="I19" s="14"/>
      <c r="J19" s="53">
        <f>SUM(J13:J18)</f>
        <v>-42657</v>
      </c>
      <c r="K19" s="12"/>
      <c r="L19" s="12"/>
      <c r="M19" s="22"/>
      <c r="N19" s="22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5">
      <c r="A20" s="22"/>
      <c r="B20" s="32"/>
      <c r="C20" s="12"/>
      <c r="D20" s="35"/>
      <c r="E20" s="12"/>
      <c r="F20" s="53"/>
      <c r="G20" s="12"/>
      <c r="H20" s="35"/>
      <c r="I20" s="14"/>
      <c r="J20" s="53"/>
      <c r="K20" s="12"/>
      <c r="L20" s="12"/>
      <c r="M20" s="22"/>
      <c r="N20" s="22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5">
      <c r="A21" s="22"/>
      <c r="B21" s="32" t="s">
        <v>11</v>
      </c>
      <c r="C21" s="12"/>
      <c r="D21" s="19">
        <v>0</v>
      </c>
      <c r="E21" s="12"/>
      <c r="F21" s="54">
        <v>0</v>
      </c>
      <c r="G21" s="12"/>
      <c r="H21" s="19">
        <v>0</v>
      </c>
      <c r="I21" s="14"/>
      <c r="J21" s="54">
        <v>0</v>
      </c>
      <c r="K21" s="12"/>
      <c r="L21" s="12"/>
      <c r="M21" s="22"/>
      <c r="N21" s="2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5">
      <c r="A22" s="22"/>
      <c r="B22" s="12"/>
      <c r="C22" s="12"/>
      <c r="D22" s="16"/>
      <c r="E22" s="16"/>
      <c r="F22" s="18"/>
      <c r="G22" s="16"/>
      <c r="H22" s="16"/>
      <c r="I22" s="16"/>
      <c r="J22" s="18"/>
      <c r="K22" s="12"/>
      <c r="L22" s="12"/>
      <c r="M22" s="22"/>
      <c r="N22" s="22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5">
      <c r="A23" s="22"/>
      <c r="B23" s="12" t="s">
        <v>12</v>
      </c>
      <c r="C23" s="12"/>
      <c r="D23" s="33">
        <v>6031</v>
      </c>
      <c r="E23" s="12"/>
      <c r="F23" s="52">
        <f>F19+F21</f>
        <v>-50494</v>
      </c>
      <c r="G23" s="12"/>
      <c r="H23" s="33">
        <v>47021</v>
      </c>
      <c r="I23" s="14"/>
      <c r="J23" s="52">
        <f>J19+J21</f>
        <v>-42657</v>
      </c>
      <c r="K23" s="12"/>
      <c r="L23" s="12"/>
      <c r="M23" s="22"/>
      <c r="N23" s="22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5">
      <c r="A24" s="22"/>
      <c r="B24" s="12"/>
      <c r="C24" s="12"/>
      <c r="D24" s="12"/>
      <c r="E24" s="12"/>
      <c r="F24" s="8"/>
      <c r="G24" s="12"/>
      <c r="H24" s="12"/>
      <c r="I24" s="14"/>
      <c r="J24" s="8"/>
      <c r="K24" s="12"/>
      <c r="L24" s="12"/>
      <c r="M24" s="22"/>
      <c r="N24" s="22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5">
      <c r="A25" s="22"/>
      <c r="B25" s="12" t="s">
        <v>2</v>
      </c>
      <c r="C25" s="12"/>
      <c r="D25" s="36">
        <f>-5450-117-1</f>
        <v>-5568</v>
      </c>
      <c r="E25" s="14"/>
      <c r="F25" s="21">
        <v>42783</v>
      </c>
      <c r="G25" s="14"/>
      <c r="H25" s="36">
        <f>-10300-3628</f>
        <v>-13928</v>
      </c>
      <c r="I25" s="14"/>
      <c r="J25" s="55">
        <v>37783</v>
      </c>
      <c r="K25" s="12"/>
      <c r="L25" s="12"/>
      <c r="M25" s="22"/>
      <c r="N25" s="22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5">
      <c r="A26" s="22"/>
      <c r="B26" s="12"/>
      <c r="C26" s="12"/>
      <c r="D26" s="16"/>
      <c r="E26" s="16"/>
      <c r="F26" s="18"/>
      <c r="G26" s="16"/>
      <c r="H26" s="16"/>
      <c r="I26" s="16"/>
      <c r="J26" s="18"/>
      <c r="K26" s="12"/>
      <c r="L26" s="12"/>
      <c r="M26" s="22"/>
      <c r="N26" s="22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5">
      <c r="A27" s="22"/>
      <c r="B27" s="12" t="s">
        <v>13</v>
      </c>
      <c r="C27" s="12"/>
      <c r="D27" s="17">
        <f>D23+D25</f>
        <v>463</v>
      </c>
      <c r="E27" s="12"/>
      <c r="F27" s="21">
        <f>F23+F25</f>
        <v>-7711</v>
      </c>
      <c r="G27" s="12"/>
      <c r="H27" s="17">
        <f>H23+H25</f>
        <v>33093</v>
      </c>
      <c r="I27" s="14"/>
      <c r="J27" s="21">
        <f>J23+J25</f>
        <v>-4874</v>
      </c>
      <c r="K27" s="12"/>
      <c r="L27" s="12"/>
      <c r="M27" s="22"/>
      <c r="N27" s="22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15">
      <c r="A28" s="22"/>
      <c r="B28" s="12"/>
      <c r="C28" s="12"/>
      <c r="D28" s="12"/>
      <c r="E28" s="12"/>
      <c r="F28" s="8"/>
      <c r="G28" s="12"/>
      <c r="H28" s="12"/>
      <c r="I28" s="14"/>
      <c r="J28" s="8"/>
      <c r="K28" s="12"/>
      <c r="L28" s="12"/>
      <c r="M28" s="22"/>
      <c r="N28" s="22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5">
      <c r="A29" s="22"/>
      <c r="B29" s="12" t="s">
        <v>14</v>
      </c>
      <c r="C29" s="12"/>
      <c r="D29" s="19">
        <v>0</v>
      </c>
      <c r="E29" s="12"/>
      <c r="F29" s="54">
        <v>0</v>
      </c>
      <c r="G29" s="12"/>
      <c r="H29" s="19">
        <v>0</v>
      </c>
      <c r="I29" s="14"/>
      <c r="J29" s="54">
        <v>0</v>
      </c>
      <c r="K29" s="12"/>
      <c r="L29" s="12"/>
      <c r="M29" s="22"/>
      <c r="N29" s="22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5">
      <c r="A30" s="22"/>
      <c r="B30" s="12"/>
      <c r="C30" s="12"/>
      <c r="D30" s="16"/>
      <c r="E30" s="16"/>
      <c r="F30" s="18"/>
      <c r="G30" s="16"/>
      <c r="H30" s="16"/>
      <c r="I30" s="16"/>
      <c r="J30" s="18"/>
      <c r="K30" s="12"/>
      <c r="L30" s="12"/>
      <c r="M30" s="22"/>
      <c r="N30" s="22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5.25" customHeight="1">
      <c r="A31" s="22"/>
      <c r="B31" s="12"/>
      <c r="C31" s="12"/>
      <c r="D31" s="14"/>
      <c r="E31" s="14"/>
      <c r="F31" s="9"/>
      <c r="G31" s="14"/>
      <c r="H31" s="14"/>
      <c r="I31" s="14"/>
      <c r="J31" s="9"/>
      <c r="K31" s="12"/>
      <c r="L31" s="12"/>
      <c r="M31" s="22"/>
      <c r="N31" s="22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5">
      <c r="A32" s="22"/>
      <c r="B32" s="12" t="s">
        <v>15</v>
      </c>
      <c r="C32" s="22"/>
      <c r="D32" s="17">
        <f>D27+D29</f>
        <v>463</v>
      </c>
      <c r="E32" s="12"/>
      <c r="F32" s="21">
        <f>F27+F29</f>
        <v>-7711</v>
      </c>
      <c r="G32" s="12"/>
      <c r="H32" s="17">
        <f>H27+H29</f>
        <v>33093</v>
      </c>
      <c r="I32" s="14"/>
      <c r="J32" s="21">
        <f>J27+J29</f>
        <v>-4874</v>
      </c>
      <c r="K32" s="12"/>
      <c r="L32" s="12"/>
      <c r="M32" s="22"/>
      <c r="N32" s="22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6" customHeight="1" thickBot="1">
      <c r="A33" s="22"/>
      <c r="B33" s="12"/>
      <c r="C33" s="12"/>
      <c r="D33" s="37"/>
      <c r="E33" s="37"/>
      <c r="F33" s="56"/>
      <c r="G33" s="37"/>
      <c r="H33" s="37"/>
      <c r="I33" s="37"/>
      <c r="J33" s="56"/>
      <c r="K33" s="12"/>
      <c r="L33" s="12"/>
      <c r="M33" s="22"/>
      <c r="N33" s="22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0.5" customHeight="1" thickTop="1">
      <c r="A34" s="22"/>
      <c r="B34" s="12"/>
      <c r="C34" s="12"/>
      <c r="D34" s="14"/>
      <c r="E34" s="14"/>
      <c r="F34" s="9"/>
      <c r="G34" s="14"/>
      <c r="H34" s="14"/>
      <c r="I34" s="14"/>
      <c r="J34" s="9"/>
      <c r="K34" s="12"/>
      <c r="L34" s="12"/>
      <c r="M34" s="22"/>
      <c r="N34" s="22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5">
      <c r="A35" s="22"/>
      <c r="B35" s="12" t="s">
        <v>16</v>
      </c>
      <c r="C35" s="12"/>
      <c r="D35" s="12"/>
      <c r="E35" s="12"/>
      <c r="F35" s="8"/>
      <c r="G35" s="12"/>
      <c r="H35" s="12"/>
      <c r="I35" s="14"/>
      <c r="J35" s="8"/>
      <c r="K35" s="12"/>
      <c r="L35" s="12"/>
      <c r="M35" s="22"/>
      <c r="N35" s="22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6.5" thickBot="1">
      <c r="A36" s="22"/>
      <c r="B36" s="20" t="s">
        <v>17</v>
      </c>
      <c r="C36" s="12"/>
      <c r="D36" s="39">
        <f>(D32/60746)*100</f>
        <v>0.7621901030520528</v>
      </c>
      <c r="E36" s="37"/>
      <c r="F36" s="57">
        <f>(F32/60746)*100</f>
        <v>-12.693839923616371</v>
      </c>
      <c r="G36" s="40"/>
      <c r="H36" s="39">
        <f>(H32/60746)*100</f>
        <v>54.47766108056498</v>
      </c>
      <c r="I36" s="37"/>
      <c r="J36" s="57">
        <f>(J32/60746)*100</f>
        <v>-8.023573568630034</v>
      </c>
      <c r="K36" s="41"/>
      <c r="L36" s="12"/>
      <c r="M36" s="22"/>
      <c r="N36" s="22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6.5" thickTop="1">
      <c r="A37" s="22"/>
      <c r="B37" s="20"/>
      <c r="C37" s="12"/>
      <c r="D37" s="14"/>
      <c r="E37" s="14"/>
      <c r="F37" s="14"/>
      <c r="G37" s="14"/>
      <c r="H37" s="14"/>
      <c r="I37" s="14"/>
      <c r="J37" s="42"/>
      <c r="K37" s="12"/>
      <c r="L37" s="12"/>
      <c r="M37" s="22"/>
      <c r="N37" s="22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5.75" thickBot="1">
      <c r="A38" s="22"/>
      <c r="B38" s="20" t="s">
        <v>18</v>
      </c>
      <c r="C38" s="12"/>
      <c r="D38" s="43">
        <v>0</v>
      </c>
      <c r="E38" s="37"/>
      <c r="F38" s="43">
        <v>0</v>
      </c>
      <c r="G38" s="37"/>
      <c r="H38" s="43">
        <v>0</v>
      </c>
      <c r="I38" s="37"/>
      <c r="J38" s="43">
        <v>0</v>
      </c>
      <c r="K38" s="12"/>
      <c r="L38" s="12"/>
      <c r="M38" s="22"/>
      <c r="N38" s="22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5.75" thickTop="1">
      <c r="A39" s="22"/>
      <c r="B39" s="20"/>
      <c r="C39" s="12"/>
      <c r="D39" s="44"/>
      <c r="E39" s="14"/>
      <c r="F39" s="44"/>
      <c r="G39" s="14"/>
      <c r="H39" s="44"/>
      <c r="I39" s="14"/>
      <c r="J39" s="44"/>
      <c r="K39" s="12"/>
      <c r="L39" s="12"/>
      <c r="M39" s="22"/>
      <c r="N39" s="2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">
      <c r="A40" s="22"/>
      <c r="B40" s="20"/>
      <c r="C40" s="12"/>
      <c r="D40" s="44"/>
      <c r="E40" s="14"/>
      <c r="F40" s="44"/>
      <c r="G40" s="14"/>
      <c r="H40" s="44"/>
      <c r="I40" s="14"/>
      <c r="J40" s="44"/>
      <c r="K40" s="12"/>
      <c r="L40" s="12"/>
      <c r="M40" s="22"/>
      <c r="N40" s="22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6" s="45" customFormat="1" ht="15">
      <c r="B41" s="46" t="s">
        <v>135</v>
      </c>
      <c r="D41" s="5"/>
      <c r="F41" s="5"/>
    </row>
    <row r="42" spans="2:6" s="45" customFormat="1" ht="15">
      <c r="B42" s="46" t="s">
        <v>24</v>
      </c>
      <c r="D42" s="5"/>
      <c r="F42" s="5"/>
    </row>
    <row r="43" spans="1:25" s="48" customFormat="1" ht="15">
      <c r="A43" s="10"/>
      <c r="B43" s="8"/>
      <c r="C43" s="8"/>
      <c r="D43" s="8"/>
      <c r="E43" s="8"/>
      <c r="F43" s="8"/>
      <c r="G43" s="8"/>
      <c r="H43" s="8"/>
      <c r="I43" s="9"/>
      <c r="J43" s="21"/>
      <c r="K43" s="8"/>
      <c r="L43" s="8"/>
      <c r="M43" s="10"/>
      <c r="N43" s="10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5">
      <c r="A44" s="22"/>
      <c r="B44" s="12"/>
      <c r="C44" s="12"/>
      <c r="D44" s="12"/>
      <c r="E44" s="12"/>
      <c r="F44" s="12"/>
      <c r="G44" s="12"/>
      <c r="H44" s="12"/>
      <c r="I44" s="14"/>
      <c r="J44" s="17"/>
      <c r="K44" s="12"/>
      <c r="L44" s="12"/>
      <c r="M44" s="22"/>
      <c r="N44" s="22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ht="15">
      <c r="A45" s="22"/>
      <c r="B45" s="12"/>
      <c r="C45" s="12"/>
      <c r="D45" s="12"/>
      <c r="E45" s="12"/>
      <c r="F45" s="12"/>
      <c r="G45" s="12"/>
      <c r="H45" s="12"/>
      <c r="I45" s="14"/>
      <c r="J45" s="17"/>
      <c r="K45" s="12"/>
      <c r="L45" s="12"/>
      <c r="M45" s="22"/>
      <c r="N45" s="22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15">
      <c r="A46" s="22"/>
      <c r="B46" s="12"/>
      <c r="C46" s="12"/>
      <c r="D46" s="12"/>
      <c r="E46" s="12"/>
      <c r="F46" s="12"/>
      <c r="G46" s="12"/>
      <c r="H46" s="12"/>
      <c r="I46" s="14"/>
      <c r="J46" s="17"/>
      <c r="K46" s="12"/>
      <c r="L46" s="12"/>
      <c r="M46" s="22"/>
      <c r="N46" s="22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">
      <c r="A47" s="22"/>
      <c r="B47" s="12"/>
      <c r="C47" s="12"/>
      <c r="D47" s="12"/>
      <c r="E47" s="12"/>
      <c r="F47" s="12"/>
      <c r="G47" s="12"/>
      <c r="H47" s="12"/>
      <c r="I47" s="14"/>
      <c r="J47" s="17"/>
      <c r="K47" s="12"/>
      <c r="L47" s="12"/>
      <c r="M47" s="22"/>
      <c r="N47" s="22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5">
      <c r="A48" s="22"/>
      <c r="B48" s="12"/>
      <c r="C48" s="12"/>
      <c r="D48" s="12"/>
      <c r="E48" s="12"/>
      <c r="F48" s="12"/>
      <c r="G48" s="12"/>
      <c r="H48" s="12"/>
      <c r="I48" s="14"/>
      <c r="J48" s="17"/>
      <c r="K48" s="12"/>
      <c r="L48" s="12"/>
      <c r="M48" s="22"/>
      <c r="N48" s="22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5">
      <c r="A49" s="22"/>
      <c r="B49" s="12"/>
      <c r="C49" s="12"/>
      <c r="D49" s="12"/>
      <c r="E49" s="12"/>
      <c r="F49" s="12"/>
      <c r="G49" s="12"/>
      <c r="H49" s="12"/>
      <c r="I49" s="14"/>
      <c r="J49" s="17"/>
      <c r="K49" s="12"/>
      <c r="L49" s="12"/>
      <c r="M49" s="22"/>
      <c r="N49" s="22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5">
      <c r="A50" s="22"/>
      <c r="B50" s="12"/>
      <c r="C50" s="12"/>
      <c r="D50" s="12"/>
      <c r="E50" s="12"/>
      <c r="F50" s="12"/>
      <c r="G50" s="12"/>
      <c r="H50" s="12"/>
      <c r="I50" s="14"/>
      <c r="J50" s="17"/>
      <c r="K50" s="12"/>
      <c r="L50" s="12"/>
      <c r="M50" s="22"/>
      <c r="N50" s="22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5">
      <c r="A51" s="22"/>
      <c r="B51" s="12"/>
      <c r="C51" s="12"/>
      <c r="D51" s="12"/>
      <c r="E51" s="12"/>
      <c r="F51" s="12"/>
      <c r="G51" s="12"/>
      <c r="H51" s="12"/>
      <c r="I51" s="14"/>
      <c r="J51" s="17"/>
      <c r="K51" s="12"/>
      <c r="L51" s="12"/>
      <c r="M51" s="22"/>
      <c r="N51" s="22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5">
      <c r="A52" s="22"/>
      <c r="B52" s="12"/>
      <c r="C52" s="12"/>
      <c r="D52" s="12"/>
      <c r="E52" s="12"/>
      <c r="F52" s="12"/>
      <c r="G52" s="12"/>
      <c r="H52" s="12"/>
      <c r="I52" s="14"/>
      <c r="J52" s="14"/>
      <c r="K52" s="12"/>
      <c r="L52" s="12"/>
      <c r="M52" s="22"/>
      <c r="N52" s="22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5">
      <c r="A53" s="22"/>
      <c r="B53" s="12"/>
      <c r="C53" s="12"/>
      <c r="D53" s="12"/>
      <c r="E53" s="12"/>
      <c r="F53" s="12"/>
      <c r="G53" s="12"/>
      <c r="H53" s="12"/>
      <c r="I53" s="14"/>
      <c r="J53" s="17"/>
      <c r="K53" s="12"/>
      <c r="L53" s="12"/>
      <c r="M53" s="22"/>
      <c r="N53" s="22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5.75">
      <c r="A54" s="22"/>
      <c r="B54" s="12"/>
      <c r="C54" s="12"/>
      <c r="D54" s="12"/>
      <c r="E54" s="12"/>
      <c r="F54" s="12"/>
      <c r="G54" s="12"/>
      <c r="H54" s="12"/>
      <c r="I54" s="14"/>
      <c r="J54" s="38"/>
      <c r="K54" s="12"/>
      <c r="L54" s="12"/>
      <c r="M54" s="22"/>
      <c r="N54" s="22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5">
      <c r="A55" s="22"/>
      <c r="B55" s="20"/>
      <c r="C55" s="12"/>
      <c r="D55" s="12"/>
      <c r="E55" s="12"/>
      <c r="F55" s="12"/>
      <c r="G55" s="12"/>
      <c r="H55" s="12"/>
      <c r="I55" s="14"/>
      <c r="J55" s="14"/>
      <c r="K55" s="12"/>
      <c r="L55" s="12"/>
      <c r="M55" s="22"/>
      <c r="N55" s="22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5">
      <c r="A56" s="22"/>
      <c r="B56" s="20"/>
      <c r="C56" s="12"/>
      <c r="D56" s="12"/>
      <c r="E56" s="12"/>
      <c r="F56" s="12"/>
      <c r="G56" s="12"/>
      <c r="H56" s="12"/>
      <c r="I56" s="14"/>
      <c r="J56" s="14"/>
      <c r="K56" s="12"/>
      <c r="L56" s="12"/>
      <c r="M56" s="22"/>
      <c r="N56" s="22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4:25" ht="12.75">
      <c r="D57" s="34"/>
      <c r="E57" s="34"/>
      <c r="F57" s="34"/>
      <c r="G57" s="34"/>
      <c r="H57" s="34"/>
      <c r="I57" s="49"/>
      <c r="J57" s="49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4:25" ht="12.75">
      <c r="D58" s="34"/>
      <c r="E58" s="34"/>
      <c r="F58" s="34"/>
      <c r="G58" s="34"/>
      <c r="H58" s="34"/>
      <c r="I58" s="49"/>
      <c r="J58" s="49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4:25" ht="12.75">
      <c r="D59" s="34"/>
      <c r="E59" s="34"/>
      <c r="F59" s="34"/>
      <c r="G59" s="34"/>
      <c r="H59" s="34"/>
      <c r="I59" s="49"/>
      <c r="J59" s="49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4:25" ht="12.75">
      <c r="D60" s="34"/>
      <c r="E60" s="34"/>
      <c r="F60" s="34"/>
      <c r="G60" s="34"/>
      <c r="H60" s="34"/>
      <c r="I60" s="49"/>
      <c r="J60" s="49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4:25" ht="12.75">
      <c r="D61" s="34"/>
      <c r="E61" s="34"/>
      <c r="F61" s="34"/>
      <c r="G61" s="34"/>
      <c r="H61" s="34"/>
      <c r="I61" s="49"/>
      <c r="J61" s="49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4:25" ht="12.75">
      <c r="D62" s="34"/>
      <c r="E62" s="34"/>
      <c r="F62" s="34"/>
      <c r="G62" s="34"/>
      <c r="H62" s="34"/>
      <c r="I62" s="49"/>
      <c r="J62" s="49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4:25" ht="12.75">
      <c r="D63" s="34"/>
      <c r="E63" s="34"/>
      <c r="F63" s="34"/>
      <c r="G63" s="34"/>
      <c r="H63" s="34"/>
      <c r="I63" s="49"/>
      <c r="J63" s="49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4:25" ht="12.75">
      <c r="D64" s="34"/>
      <c r="E64" s="34"/>
      <c r="F64" s="34"/>
      <c r="G64" s="34"/>
      <c r="H64" s="34"/>
      <c r="I64" s="49"/>
      <c r="J64" s="49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4:25" ht="12.75">
      <c r="D65" s="34"/>
      <c r="E65" s="34"/>
      <c r="F65" s="34"/>
      <c r="G65" s="34"/>
      <c r="H65" s="34"/>
      <c r="I65" s="49"/>
      <c r="J65" s="49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4:25" ht="12.75">
      <c r="D66" s="34"/>
      <c r="E66" s="34"/>
      <c r="F66" s="34"/>
      <c r="G66" s="34"/>
      <c r="H66" s="34"/>
      <c r="I66" s="49"/>
      <c r="J66" s="49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4:25" ht="12.75">
      <c r="D67" s="34"/>
      <c r="E67" s="34"/>
      <c r="F67" s="34"/>
      <c r="G67" s="34"/>
      <c r="H67" s="34"/>
      <c r="I67" s="49"/>
      <c r="J67" s="49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4:25" ht="12.75">
      <c r="D68" s="34"/>
      <c r="E68" s="34"/>
      <c r="F68" s="34"/>
      <c r="G68" s="34"/>
      <c r="H68" s="34"/>
      <c r="I68" s="49"/>
      <c r="J68" s="49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4:25" ht="12.75">
      <c r="D69" s="34"/>
      <c r="E69" s="34"/>
      <c r="F69" s="34"/>
      <c r="G69" s="34"/>
      <c r="H69" s="34"/>
      <c r="I69" s="49"/>
      <c r="J69" s="49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4:25" ht="12.75">
      <c r="D70" s="34"/>
      <c r="E70" s="34"/>
      <c r="F70" s="34"/>
      <c r="G70" s="34"/>
      <c r="H70" s="34"/>
      <c r="I70" s="49"/>
      <c r="J70" s="4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4:25" ht="12.75">
      <c r="D71" s="34"/>
      <c r="E71" s="34"/>
      <c r="F71" s="34"/>
      <c r="G71" s="34"/>
      <c r="H71" s="34"/>
      <c r="I71" s="49"/>
      <c r="J71" s="4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4:25" ht="12.75">
      <c r="D72" s="34"/>
      <c r="E72" s="34"/>
      <c r="F72" s="34"/>
      <c r="G72" s="34"/>
      <c r="H72" s="34"/>
      <c r="I72" s="49"/>
      <c r="J72" s="4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4:25" ht="12.75">
      <c r="D73" s="34"/>
      <c r="E73" s="34"/>
      <c r="F73" s="34"/>
      <c r="G73" s="34"/>
      <c r="H73" s="34"/>
      <c r="I73" s="49"/>
      <c r="J73" s="4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4:25" ht="12.75">
      <c r="D74" s="34"/>
      <c r="E74" s="34"/>
      <c r="F74" s="34"/>
      <c r="G74" s="34"/>
      <c r="H74" s="34"/>
      <c r="I74" s="49"/>
      <c r="J74" s="4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4:25" ht="12.75">
      <c r="D75" s="34"/>
      <c r="E75" s="34"/>
      <c r="F75" s="34"/>
      <c r="G75" s="34"/>
      <c r="H75" s="34"/>
      <c r="I75" s="49"/>
      <c r="J75" s="4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4:25" ht="12.75">
      <c r="D76" s="34"/>
      <c r="E76" s="34"/>
      <c r="F76" s="34"/>
      <c r="G76" s="34"/>
      <c r="H76" s="34"/>
      <c r="I76" s="49"/>
      <c r="J76" s="4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4:25" ht="12.75">
      <c r="D77" s="34"/>
      <c r="E77" s="34"/>
      <c r="F77" s="34"/>
      <c r="G77" s="34"/>
      <c r="H77" s="34"/>
      <c r="I77" s="49"/>
      <c r="J77" s="4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4:25" ht="12.75">
      <c r="D78" s="34"/>
      <c r="E78" s="34"/>
      <c r="F78" s="34"/>
      <c r="G78" s="34"/>
      <c r="H78" s="34"/>
      <c r="I78" s="49"/>
      <c r="J78" s="4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4:25" ht="12.75">
      <c r="D79" s="34"/>
      <c r="E79" s="34"/>
      <c r="F79" s="34"/>
      <c r="G79" s="34"/>
      <c r="H79" s="34"/>
      <c r="I79" s="49"/>
      <c r="J79" s="4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4:25" ht="12.75">
      <c r="D80" s="34"/>
      <c r="E80" s="34"/>
      <c r="F80" s="34"/>
      <c r="G80" s="34"/>
      <c r="H80" s="34"/>
      <c r="I80" s="49"/>
      <c r="J80" s="49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4:25" ht="12.75">
      <c r="D81" s="34"/>
      <c r="E81" s="34"/>
      <c r="F81" s="34"/>
      <c r="G81" s="34"/>
      <c r="H81" s="34"/>
      <c r="I81" s="49"/>
      <c r="J81" s="49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4:25" ht="12.75">
      <c r="D82" s="34"/>
      <c r="E82" s="34"/>
      <c r="F82" s="34"/>
      <c r="G82" s="34"/>
      <c r="H82" s="34"/>
      <c r="I82" s="49"/>
      <c r="J82" s="49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4:25" ht="12.75">
      <c r="D83" s="34"/>
      <c r="E83" s="34"/>
      <c r="F83" s="34"/>
      <c r="G83" s="34"/>
      <c r="H83" s="34"/>
      <c r="I83" s="49"/>
      <c r="J83" s="49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4:25" ht="12.75">
      <c r="D84" s="34"/>
      <c r="E84" s="34"/>
      <c r="F84" s="34"/>
      <c r="G84" s="34"/>
      <c r="H84" s="34"/>
      <c r="I84" s="49"/>
      <c r="J84" s="49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4:25" ht="12.75">
      <c r="D85" s="34"/>
      <c r="E85" s="34"/>
      <c r="F85" s="34"/>
      <c r="G85" s="34"/>
      <c r="H85" s="34"/>
      <c r="I85" s="49"/>
      <c r="J85" s="49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4:25" ht="12.75">
      <c r="D86" s="34"/>
      <c r="E86" s="34"/>
      <c r="F86" s="34"/>
      <c r="G86" s="34"/>
      <c r="H86" s="34"/>
      <c r="I86" s="49"/>
      <c r="J86" s="49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4:25" ht="12.75">
      <c r="D87" s="34"/>
      <c r="E87" s="34"/>
      <c r="F87" s="34"/>
      <c r="G87" s="34"/>
      <c r="H87" s="34"/>
      <c r="I87" s="49"/>
      <c r="J87" s="49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4:25" ht="12.75">
      <c r="D88" s="34"/>
      <c r="E88" s="34"/>
      <c r="F88" s="34"/>
      <c r="G88" s="34"/>
      <c r="H88" s="34"/>
      <c r="I88" s="49"/>
      <c r="J88" s="49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4:25" ht="12.75">
      <c r="D89" s="34"/>
      <c r="E89" s="34"/>
      <c r="F89" s="34"/>
      <c r="G89" s="34"/>
      <c r="H89" s="34"/>
      <c r="I89" s="49"/>
      <c r="J89" s="49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4:25" ht="12.75">
      <c r="D90" s="34"/>
      <c r="E90" s="34"/>
      <c r="F90" s="34"/>
      <c r="G90" s="34"/>
      <c r="H90" s="34"/>
      <c r="I90" s="49"/>
      <c r="J90" s="49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4:25" ht="12.75">
      <c r="D91" s="34"/>
      <c r="E91" s="34"/>
      <c r="F91" s="34"/>
      <c r="G91" s="34"/>
      <c r="H91" s="34"/>
      <c r="I91" s="49"/>
      <c r="J91" s="49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4:25" ht="12.75">
      <c r="D92" s="34"/>
      <c r="E92" s="34"/>
      <c r="F92" s="34"/>
      <c r="G92" s="34"/>
      <c r="H92" s="34"/>
      <c r="I92" s="49"/>
      <c r="J92" s="49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4:25" ht="12.75">
      <c r="D93" s="34"/>
      <c r="E93" s="34"/>
      <c r="F93" s="34"/>
      <c r="G93" s="34"/>
      <c r="H93" s="34"/>
      <c r="I93" s="49"/>
      <c r="J93" s="49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4:25" ht="12.75">
      <c r="D94" s="34"/>
      <c r="E94" s="34"/>
      <c r="F94" s="34"/>
      <c r="G94" s="34"/>
      <c r="H94" s="34"/>
      <c r="I94" s="49"/>
      <c r="J94" s="49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4:25" ht="12.75">
      <c r="D95" s="34"/>
      <c r="E95" s="34"/>
      <c r="F95" s="34"/>
      <c r="G95" s="34"/>
      <c r="H95" s="34"/>
      <c r="I95" s="49"/>
      <c r="J95" s="49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4:25" ht="12.75">
      <c r="D96" s="34"/>
      <c r="E96" s="34"/>
      <c r="F96" s="34"/>
      <c r="G96" s="34"/>
      <c r="H96" s="34"/>
      <c r="I96" s="49"/>
      <c r="J96" s="49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4:25" ht="12.75">
      <c r="D97" s="34"/>
      <c r="E97" s="34"/>
      <c r="F97" s="34"/>
      <c r="G97" s="34"/>
      <c r="H97" s="34"/>
      <c r="I97" s="49"/>
      <c r="J97" s="49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4:25" ht="12.75">
      <c r="D98" s="34"/>
      <c r="E98" s="34"/>
      <c r="F98" s="34"/>
      <c r="G98" s="34"/>
      <c r="H98" s="34"/>
      <c r="I98" s="49"/>
      <c r="J98" s="49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4:25" ht="12.75">
      <c r="D99" s="34"/>
      <c r="E99" s="34"/>
      <c r="F99" s="34"/>
      <c r="G99" s="34"/>
      <c r="H99" s="34"/>
      <c r="I99" s="49"/>
      <c r="J99" s="49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4:25" ht="12.75">
      <c r="D100" s="34"/>
      <c r="E100" s="34"/>
      <c r="F100" s="34"/>
      <c r="G100" s="34"/>
      <c r="H100" s="34"/>
      <c r="I100" s="49"/>
      <c r="J100" s="49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4:25" ht="12.75">
      <c r="D101" s="34"/>
      <c r="E101" s="34"/>
      <c r="F101" s="34"/>
      <c r="G101" s="34"/>
      <c r="H101" s="34"/>
      <c r="I101" s="49"/>
      <c r="J101" s="49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4:25" ht="12.75">
      <c r="D102" s="34"/>
      <c r="E102" s="34"/>
      <c r="F102" s="34"/>
      <c r="G102" s="34"/>
      <c r="H102" s="34"/>
      <c r="I102" s="49"/>
      <c r="J102" s="49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4:25" ht="12.75">
      <c r="D103" s="34"/>
      <c r="E103" s="34"/>
      <c r="F103" s="34"/>
      <c r="G103" s="34"/>
      <c r="H103" s="34"/>
      <c r="I103" s="49"/>
      <c r="J103" s="49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4:25" ht="12.75">
      <c r="D104" s="34"/>
      <c r="E104" s="34"/>
      <c r="F104" s="34"/>
      <c r="G104" s="34"/>
      <c r="H104" s="34"/>
      <c r="I104" s="49"/>
      <c r="J104" s="49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4:25" ht="12.75">
      <c r="D105" s="34"/>
      <c r="E105" s="34"/>
      <c r="F105" s="34"/>
      <c r="G105" s="34"/>
      <c r="H105" s="34"/>
      <c r="I105" s="49"/>
      <c r="J105" s="49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4:25" ht="12.75">
      <c r="D106" s="34"/>
      <c r="E106" s="34"/>
      <c r="F106" s="34"/>
      <c r="G106" s="34"/>
      <c r="H106" s="34"/>
      <c r="I106" s="49"/>
      <c r="J106" s="49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4:25" ht="12.75">
      <c r="D107" s="34"/>
      <c r="E107" s="34"/>
      <c r="F107" s="34"/>
      <c r="G107" s="34"/>
      <c r="H107" s="34"/>
      <c r="I107" s="49"/>
      <c r="J107" s="49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4:25" ht="12.75">
      <c r="D108" s="34"/>
      <c r="E108" s="34"/>
      <c r="F108" s="34"/>
      <c r="G108" s="34"/>
      <c r="H108" s="34"/>
      <c r="I108" s="49"/>
      <c r="J108" s="49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4:25" ht="12.75">
      <c r="D109" s="34"/>
      <c r="E109" s="34"/>
      <c r="F109" s="34"/>
      <c r="G109" s="34"/>
      <c r="H109" s="34"/>
      <c r="I109" s="49"/>
      <c r="J109" s="49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4:25" ht="12.75">
      <c r="D110" s="34"/>
      <c r="E110" s="34"/>
      <c r="F110" s="34"/>
      <c r="G110" s="34"/>
      <c r="H110" s="34"/>
      <c r="I110" s="49"/>
      <c r="J110" s="49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4:25" ht="12.75">
      <c r="D111" s="34"/>
      <c r="E111" s="34"/>
      <c r="F111" s="34"/>
      <c r="G111" s="34"/>
      <c r="H111" s="34"/>
      <c r="I111" s="49"/>
      <c r="J111" s="49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4:25" ht="12.75">
      <c r="D112" s="34"/>
      <c r="E112" s="34"/>
      <c r="F112" s="34"/>
      <c r="G112" s="34"/>
      <c r="H112" s="34"/>
      <c r="I112" s="49"/>
      <c r="J112" s="49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4:25" ht="12.75">
      <c r="D113" s="34"/>
      <c r="E113" s="34"/>
      <c r="F113" s="34"/>
      <c r="G113" s="34"/>
      <c r="H113" s="34"/>
      <c r="I113" s="49"/>
      <c r="J113" s="49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</sheetData>
  <mergeCells count="1">
    <mergeCell ref="I5:J5"/>
  </mergeCells>
  <printOptions horizontalCentered="1"/>
  <pageMargins left="0.7480314960629921" right="0.7480314960629921" top="0.4330708661417323" bottom="0.984251968503937" header="0.2362204724409449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1.8515625" style="111" customWidth="1"/>
    <col min="2" max="3" width="3.7109375" style="111" customWidth="1"/>
    <col min="4" max="7" width="9.140625" style="111" customWidth="1"/>
    <col min="8" max="8" width="14.57421875" style="111" customWidth="1"/>
    <col min="9" max="9" width="15.140625" style="112" customWidth="1"/>
    <col min="10" max="10" width="13.7109375" style="112" customWidth="1"/>
    <col min="11" max="11" width="20.140625" style="114" customWidth="1"/>
    <col min="12" max="16384" width="9.140625" style="111" customWidth="1"/>
  </cols>
  <sheetData>
    <row r="1" spans="2:15" ht="15.75">
      <c r="B1" s="6" t="s">
        <v>19</v>
      </c>
      <c r="J1" s="5"/>
      <c r="K1" s="5"/>
      <c r="L1" s="5"/>
      <c r="M1" s="5"/>
      <c r="N1" s="5"/>
      <c r="O1" s="5"/>
    </row>
    <row r="2" spans="2:15" ht="15">
      <c r="B2" s="50" t="s">
        <v>20</v>
      </c>
      <c r="J2" s="5"/>
      <c r="K2" s="5"/>
      <c r="L2" s="5"/>
      <c r="M2" s="5"/>
      <c r="N2" s="5"/>
      <c r="O2" s="5"/>
    </row>
    <row r="3" spans="2:15" ht="15">
      <c r="B3" s="1" t="s">
        <v>1</v>
      </c>
      <c r="J3" s="5"/>
      <c r="K3" s="5"/>
      <c r="L3" s="5"/>
      <c r="M3" s="5"/>
      <c r="N3" s="5"/>
      <c r="O3" s="5"/>
    </row>
    <row r="4" spans="10:15" ht="15">
      <c r="J4" s="5"/>
      <c r="K4" s="5"/>
      <c r="L4" s="5"/>
      <c r="M4" s="5"/>
      <c r="N4" s="5"/>
      <c r="O4" s="5"/>
    </row>
    <row r="5" ht="15.75">
      <c r="B5" s="113" t="s">
        <v>88</v>
      </c>
    </row>
    <row r="6" ht="15.75">
      <c r="B6" s="113"/>
    </row>
    <row r="7" ht="15.75">
      <c r="B7" s="113"/>
    </row>
    <row r="9" spans="9:11" ht="12.75">
      <c r="I9" s="115" t="s">
        <v>0</v>
      </c>
      <c r="K9" s="116" t="s">
        <v>26</v>
      </c>
    </row>
    <row r="10" spans="9:11" ht="12.75">
      <c r="I10" s="117" t="s">
        <v>89</v>
      </c>
      <c r="K10" s="118" t="s">
        <v>90</v>
      </c>
    </row>
    <row r="11" spans="9:11" ht="12.75">
      <c r="I11" s="117" t="s">
        <v>91</v>
      </c>
      <c r="K11" s="118" t="s">
        <v>92</v>
      </c>
    </row>
    <row r="12" spans="9:11" ht="12.75">
      <c r="I12" s="119" t="s">
        <v>93</v>
      </c>
      <c r="K12" s="118" t="s">
        <v>94</v>
      </c>
    </row>
    <row r="13" spans="9:11" ht="12.75">
      <c r="I13" s="117" t="s">
        <v>95</v>
      </c>
      <c r="K13" s="118" t="s">
        <v>96</v>
      </c>
    </row>
    <row r="14" spans="9:11" s="120" customFormat="1" ht="15.75">
      <c r="I14" s="121" t="s">
        <v>97</v>
      </c>
      <c r="J14" s="122"/>
      <c r="K14" s="123" t="s">
        <v>97</v>
      </c>
    </row>
    <row r="15" spans="7:11" ht="15.75">
      <c r="G15" s="1"/>
      <c r="I15" s="124"/>
      <c r="K15" s="125"/>
    </row>
    <row r="16" spans="2:9" ht="15.75">
      <c r="B16" s="113" t="s">
        <v>98</v>
      </c>
      <c r="I16" s="112" t="s">
        <v>99</v>
      </c>
    </row>
    <row r="17" spans="9:14" ht="12.75">
      <c r="I17" s="126"/>
      <c r="J17" s="126"/>
      <c r="K17" s="127"/>
      <c r="L17" s="128"/>
      <c r="M17" s="128"/>
      <c r="N17" s="128"/>
    </row>
    <row r="18" spans="3:11" ht="12.75">
      <c r="C18" s="111" t="s">
        <v>100</v>
      </c>
      <c r="I18" s="129">
        <v>60746</v>
      </c>
      <c r="K18" s="114">
        <v>60746</v>
      </c>
    </row>
    <row r="19" spans="3:11" ht="12.75">
      <c r="C19" s="111" t="s">
        <v>101</v>
      </c>
      <c r="I19" s="130">
        <v>476480</v>
      </c>
      <c r="K19" s="131">
        <v>530859</v>
      </c>
    </row>
    <row r="20" spans="9:11" ht="12.75">
      <c r="I20" s="132" t="s">
        <v>102</v>
      </c>
      <c r="K20" s="133" t="s">
        <v>102</v>
      </c>
    </row>
    <row r="21" spans="3:11" ht="12.75">
      <c r="C21" s="111" t="s">
        <v>103</v>
      </c>
      <c r="I21" s="134">
        <f>SUM(I18:I20)</f>
        <v>537226</v>
      </c>
      <c r="K21" s="114">
        <f>SUM(K18:K20)</f>
        <v>591605</v>
      </c>
    </row>
    <row r="23" ht="15.75">
      <c r="B23" s="113" t="s">
        <v>104</v>
      </c>
    </row>
    <row r="24" ht="15.75">
      <c r="B24" s="113"/>
    </row>
    <row r="25" spans="3:11" ht="12.75">
      <c r="C25" s="111" t="s">
        <v>105</v>
      </c>
      <c r="I25" s="135">
        <v>18065</v>
      </c>
      <c r="K25" s="114">
        <v>2519</v>
      </c>
    </row>
    <row r="26" spans="9:11" ht="12.75">
      <c r="I26" s="132" t="s">
        <v>102</v>
      </c>
      <c r="K26" s="133" t="s">
        <v>102</v>
      </c>
    </row>
    <row r="27" spans="9:11" ht="12.75">
      <c r="I27" s="112">
        <f>SUM(I21:I26)</f>
        <v>555291</v>
      </c>
      <c r="K27" s="114">
        <f>SUM(K21:K26)</f>
        <v>594124</v>
      </c>
    </row>
    <row r="28" spans="5:11" ht="12.75">
      <c r="E28" s="136"/>
      <c r="I28" s="137" t="s">
        <v>106</v>
      </c>
      <c r="K28" s="138" t="s">
        <v>107</v>
      </c>
    </row>
    <row r="29" ht="15.75">
      <c r="B29" s="113" t="s">
        <v>108</v>
      </c>
    </row>
    <row r="31" spans="3:11" ht="12.75">
      <c r="C31" s="111" t="s">
        <v>109</v>
      </c>
      <c r="I31" s="129">
        <v>66856</v>
      </c>
      <c r="K31" s="114">
        <v>70930</v>
      </c>
    </row>
    <row r="32" spans="3:11" ht="12.75">
      <c r="C32" s="111" t="s">
        <v>110</v>
      </c>
      <c r="I32" s="129">
        <v>2000</v>
      </c>
      <c r="K32" s="114">
        <v>2000</v>
      </c>
    </row>
    <row r="33" spans="3:11" ht="12.75">
      <c r="C33" s="111" t="s">
        <v>111</v>
      </c>
      <c r="I33" s="129">
        <v>2251</v>
      </c>
      <c r="K33" s="114">
        <v>3359</v>
      </c>
    </row>
    <row r="34" spans="3:11" ht="12.75">
      <c r="C34" s="111" t="s">
        <v>112</v>
      </c>
      <c r="I34" s="139">
        <v>19072</v>
      </c>
      <c r="K34" s="114">
        <v>22700</v>
      </c>
    </row>
    <row r="35" spans="9:11" ht="12.75">
      <c r="I35" s="140" t="s">
        <v>113</v>
      </c>
      <c r="K35" s="138" t="s">
        <v>113</v>
      </c>
    </row>
    <row r="36" spans="9:11" ht="12.75">
      <c r="I36" s="141">
        <f>SUM(I31:I35)</f>
        <v>90179</v>
      </c>
      <c r="K36" s="135">
        <f>SUM(K31:K35)</f>
        <v>98989</v>
      </c>
    </row>
    <row r="37" spans="9:11" ht="12.75">
      <c r="I37" s="140" t="s">
        <v>113</v>
      </c>
      <c r="K37" s="138" t="s">
        <v>114</v>
      </c>
    </row>
    <row r="39" ht="15.75">
      <c r="C39" s="113" t="s">
        <v>115</v>
      </c>
    </row>
    <row r="40" spans="4:11" ht="12.75">
      <c r="D40" s="111" t="s">
        <v>116</v>
      </c>
      <c r="I40" s="142">
        <v>18980</v>
      </c>
      <c r="K40" s="143">
        <v>33743</v>
      </c>
    </row>
    <row r="41" spans="4:11" ht="12.75">
      <c r="D41" s="111" t="s">
        <v>117</v>
      </c>
      <c r="I41" s="144">
        <v>42677</v>
      </c>
      <c r="K41" s="145">
        <v>56674</v>
      </c>
    </row>
    <row r="42" spans="4:11" ht="12.75">
      <c r="D42" s="111" t="s">
        <v>118</v>
      </c>
      <c r="I42" s="146">
        <v>0</v>
      </c>
      <c r="K42" s="145">
        <v>8376</v>
      </c>
    </row>
    <row r="43" spans="4:11" ht="12.75">
      <c r="D43" s="111" t="s">
        <v>119</v>
      </c>
      <c r="I43" s="146">
        <v>514387</v>
      </c>
      <c r="K43" s="145">
        <v>541869</v>
      </c>
    </row>
    <row r="44" spans="4:11" ht="12.75">
      <c r="D44" s="111" t="s">
        <v>120</v>
      </c>
      <c r="I44" s="146">
        <v>725</v>
      </c>
      <c r="K44" s="145">
        <v>894</v>
      </c>
    </row>
    <row r="45" spans="4:11" ht="12.75">
      <c r="D45" s="111" t="s">
        <v>121</v>
      </c>
      <c r="I45" s="146">
        <v>379</v>
      </c>
      <c r="K45" s="145">
        <v>746</v>
      </c>
    </row>
    <row r="46" spans="9:11" ht="12.75">
      <c r="I46" s="147" t="s">
        <v>122</v>
      </c>
      <c r="K46" s="148" t="s">
        <v>122</v>
      </c>
    </row>
    <row r="47" spans="9:11" ht="19.5" customHeight="1">
      <c r="I47" s="149">
        <f>SUM(I40:I46)</f>
        <v>577148</v>
      </c>
      <c r="K47" s="150">
        <f>SUM(K40:K46)</f>
        <v>642302</v>
      </c>
    </row>
    <row r="50" ht="15.75">
      <c r="C50" s="113" t="s">
        <v>123</v>
      </c>
    </row>
    <row r="51" spans="4:11" ht="12.75">
      <c r="D51" s="111" t="s">
        <v>124</v>
      </c>
      <c r="I51" s="151">
        <v>75307</v>
      </c>
      <c r="K51" s="143">
        <v>90850</v>
      </c>
    </row>
    <row r="52" spans="4:11" ht="12.75">
      <c r="D52" s="111" t="s">
        <v>125</v>
      </c>
      <c r="I52" s="152">
        <v>32595</v>
      </c>
      <c r="K52" s="145">
        <v>56317</v>
      </c>
    </row>
    <row r="53" spans="4:11" ht="12.75">
      <c r="D53" s="111" t="s">
        <v>126</v>
      </c>
      <c r="I53" s="153">
        <v>4134</v>
      </c>
      <c r="K53" s="145">
        <v>0</v>
      </c>
    </row>
    <row r="54" spans="9:11" ht="12.75">
      <c r="I54" s="147" t="s">
        <v>122</v>
      </c>
      <c r="K54" s="148" t="s">
        <v>122</v>
      </c>
    </row>
    <row r="55" spans="9:11" ht="19.5" customHeight="1">
      <c r="I55" s="149">
        <f>SUM(I51:I54)</f>
        <v>112036</v>
      </c>
      <c r="K55" s="150">
        <f>SUM(K51:K53)</f>
        <v>147167</v>
      </c>
    </row>
    <row r="57" spans="3:11" ht="15.75">
      <c r="C57" s="113" t="s">
        <v>127</v>
      </c>
      <c r="I57" s="112">
        <f>I47-I55</f>
        <v>465112</v>
      </c>
      <c r="K57" s="114">
        <f>K47-K55</f>
        <v>495135</v>
      </c>
    </row>
    <row r="58" spans="9:11" ht="12.75">
      <c r="I58" s="132" t="s">
        <v>122</v>
      </c>
      <c r="K58" s="133" t="s">
        <v>122</v>
      </c>
    </row>
    <row r="59" spans="9:11" ht="12.75">
      <c r="I59" s="112">
        <f>I57+I31+I32+I33+I34</f>
        <v>555291</v>
      </c>
      <c r="K59" s="114">
        <f>K57+K31+K32+K33+K34</f>
        <v>594124</v>
      </c>
    </row>
    <row r="60" spans="9:11" ht="12.75">
      <c r="I60" s="137" t="s">
        <v>107</v>
      </c>
      <c r="K60" s="138" t="s">
        <v>107</v>
      </c>
    </row>
    <row r="62" spans="3:11" ht="15.75">
      <c r="C62" s="154" t="s">
        <v>128</v>
      </c>
      <c r="H62" s="155" t="s">
        <v>129</v>
      </c>
      <c r="I62" s="156">
        <f>I21/I18</f>
        <v>8.843808645836763</v>
      </c>
      <c r="J62" s="157" t="s">
        <v>129</v>
      </c>
      <c r="K62" s="158">
        <f>K21/K18</f>
        <v>9.738995160175156</v>
      </c>
    </row>
    <row r="63" spans="9:11" ht="12.75">
      <c r="I63" s="129" t="s">
        <v>130</v>
      </c>
      <c r="K63" s="138" t="s">
        <v>107</v>
      </c>
    </row>
    <row r="65" ht="12.75">
      <c r="C65" s="111" t="s">
        <v>145</v>
      </c>
    </row>
    <row r="66" spans="3:9" ht="12.75">
      <c r="C66" s="111" t="s">
        <v>131</v>
      </c>
      <c r="I66" s="111"/>
    </row>
    <row r="68" ht="12.75">
      <c r="I68" s="112">
        <f>I27-I59</f>
        <v>0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view="pageBreakPreview" zoomScale="60" zoomScaleNormal="60" workbookViewId="0" topLeftCell="A1">
      <selection activeCell="A1" sqref="A1"/>
    </sheetView>
  </sheetViews>
  <sheetFormatPr defaultColWidth="9.140625" defaultRowHeight="12.75"/>
  <cols>
    <col min="1" max="2" width="2.421875" style="70" customWidth="1"/>
    <col min="3" max="3" width="42.28125" style="70" customWidth="1"/>
    <col min="4" max="4" width="4.8515625" style="70" customWidth="1"/>
    <col min="5" max="5" width="1.8515625" style="70" customWidth="1"/>
    <col min="6" max="6" width="18.00390625" style="70" customWidth="1"/>
    <col min="7" max="7" width="15.140625" style="70" customWidth="1"/>
    <col min="8" max="8" width="3.00390625" style="90" customWidth="1"/>
    <col min="9" max="9" width="14.8515625" style="70" bestFit="1" customWidth="1"/>
    <col min="10" max="10" width="3.8515625" style="70" customWidth="1"/>
    <col min="11" max="11" width="13.421875" style="70" customWidth="1"/>
    <col min="12" max="12" width="2.7109375" style="70" customWidth="1"/>
    <col min="13" max="13" width="12.8515625" style="70" bestFit="1" customWidth="1"/>
    <col min="14" max="14" width="9.140625" style="70" customWidth="1"/>
    <col min="15" max="15" width="8.140625" style="70" customWidth="1"/>
    <col min="16" max="16" width="17.57421875" style="70" customWidth="1"/>
    <col min="17" max="16384" width="9.140625" style="70" customWidth="1"/>
  </cols>
  <sheetData>
    <row r="1" spans="3:13" ht="15.75">
      <c r="C1" s="6" t="s">
        <v>19</v>
      </c>
      <c r="H1" s="5"/>
      <c r="I1" s="5"/>
      <c r="J1" s="5"/>
      <c r="K1" s="5"/>
      <c r="L1" s="5"/>
      <c r="M1" s="5"/>
    </row>
    <row r="2" spans="3:13" ht="15">
      <c r="C2" s="50" t="s">
        <v>20</v>
      </c>
      <c r="H2" s="5"/>
      <c r="I2" s="5"/>
      <c r="J2" s="5"/>
      <c r="K2" s="5"/>
      <c r="L2" s="5"/>
      <c r="M2" s="5"/>
    </row>
    <row r="3" spans="3:13" ht="15">
      <c r="C3" s="1" t="s">
        <v>1</v>
      </c>
      <c r="H3" s="5"/>
      <c r="I3" s="5"/>
      <c r="J3" s="5"/>
      <c r="K3" s="5"/>
      <c r="L3" s="5"/>
      <c r="M3" s="5"/>
    </row>
    <row r="4" spans="4:15" ht="15.75">
      <c r="D4" s="7"/>
      <c r="E4" s="7"/>
      <c r="F4" s="8"/>
      <c r="G4" s="8"/>
      <c r="H4" s="5"/>
      <c r="I4" s="5"/>
      <c r="J4" s="5"/>
      <c r="K4" s="5"/>
      <c r="L4" s="5"/>
      <c r="M4" s="5"/>
      <c r="N4" s="9"/>
      <c r="O4" s="8"/>
    </row>
    <row r="5" spans="3:15" ht="15.75">
      <c r="C5" s="7" t="s">
        <v>58</v>
      </c>
      <c r="D5" s="7"/>
      <c r="E5" s="7"/>
      <c r="F5" s="8"/>
      <c r="G5" s="8"/>
      <c r="H5" s="9"/>
      <c r="I5" s="4"/>
      <c r="J5" s="13"/>
      <c r="K5" s="4"/>
      <c r="L5" s="8"/>
      <c r="M5" s="9"/>
      <c r="N5" s="9"/>
      <c r="O5" s="8"/>
    </row>
    <row r="6" spans="3:16" ht="15.75">
      <c r="C6" s="92"/>
      <c r="D6" s="92"/>
      <c r="E6" s="92"/>
      <c r="F6" s="8"/>
      <c r="G6" s="8"/>
      <c r="H6" s="9"/>
      <c r="I6" s="8"/>
      <c r="J6" s="8"/>
      <c r="K6" s="8"/>
      <c r="L6" s="8"/>
      <c r="M6" s="9"/>
      <c r="N6" s="9"/>
      <c r="O6" s="8"/>
      <c r="P6" s="91"/>
    </row>
    <row r="7" spans="6:7" ht="15">
      <c r="F7" s="162" t="s">
        <v>59</v>
      </c>
      <c r="G7" s="162"/>
    </row>
    <row r="8" spans="6:11" ht="46.5" customHeight="1">
      <c r="F8" s="161" t="s">
        <v>60</v>
      </c>
      <c r="G8" s="161"/>
      <c r="H8" s="95"/>
      <c r="I8" s="96" t="s">
        <v>61</v>
      </c>
      <c r="J8" s="97"/>
      <c r="K8" s="90"/>
    </row>
    <row r="9" spans="6:17" ht="30">
      <c r="F9" s="98" t="s">
        <v>62</v>
      </c>
      <c r="G9" s="98" t="s">
        <v>63</v>
      </c>
      <c r="H9" s="99"/>
      <c r="I9" s="94" t="s">
        <v>64</v>
      </c>
      <c r="J9" s="99"/>
      <c r="K9" s="100" t="s">
        <v>65</v>
      </c>
      <c r="L9" s="93"/>
      <c r="M9" s="93"/>
      <c r="N9" s="93"/>
      <c r="O9" s="93"/>
      <c r="P9" s="93"/>
      <c r="Q9" s="93"/>
    </row>
    <row r="10" spans="4:11" ht="15">
      <c r="D10" s="101"/>
      <c r="F10" s="102" t="s">
        <v>66</v>
      </c>
      <c r="G10" s="93" t="s">
        <v>32</v>
      </c>
      <c r="I10" s="93" t="s">
        <v>32</v>
      </c>
      <c r="J10" s="93"/>
      <c r="K10" s="93" t="s">
        <v>32</v>
      </c>
    </row>
    <row r="11" spans="3:5" ht="15" customHeight="1">
      <c r="C11" s="103" t="s">
        <v>67</v>
      </c>
      <c r="D11" s="103"/>
      <c r="E11" s="103"/>
    </row>
    <row r="12" spans="6:11" ht="15">
      <c r="F12" s="104"/>
      <c r="G12" s="104"/>
      <c r="H12" s="105"/>
      <c r="I12" s="104"/>
      <c r="J12" s="104"/>
      <c r="K12" s="104"/>
    </row>
    <row r="13" spans="3:11" ht="15">
      <c r="C13" s="69" t="s">
        <v>68</v>
      </c>
      <c r="D13" s="69"/>
      <c r="F13" s="104">
        <v>60746</v>
      </c>
      <c r="G13" s="104">
        <v>60746</v>
      </c>
      <c r="H13" s="105"/>
      <c r="I13" s="104">
        <v>561976</v>
      </c>
      <c r="J13" s="104"/>
      <c r="K13" s="104">
        <f>I13+G13</f>
        <v>622722</v>
      </c>
    </row>
    <row r="14" spans="3:11" ht="15">
      <c r="C14" s="69"/>
      <c r="D14" s="69"/>
      <c r="F14" s="104"/>
      <c r="G14" s="104"/>
      <c r="H14" s="105"/>
      <c r="I14" s="104"/>
      <c r="J14" s="104"/>
      <c r="K14" s="104"/>
    </row>
    <row r="15" spans="3:11" ht="15">
      <c r="C15" s="70" t="s">
        <v>69</v>
      </c>
      <c r="F15" s="104">
        <v>0</v>
      </c>
      <c r="G15" s="104">
        <v>0</v>
      </c>
      <c r="H15" s="105"/>
      <c r="I15" s="104">
        <v>-4874</v>
      </c>
      <c r="J15" s="104"/>
      <c r="K15" s="104">
        <f>SUM(G15:I15)</f>
        <v>-4874</v>
      </c>
    </row>
    <row r="16" spans="6:11" ht="15">
      <c r="F16" s="104"/>
      <c r="G16" s="104"/>
      <c r="H16" s="105"/>
      <c r="I16" s="104"/>
      <c r="J16" s="104"/>
      <c r="K16" s="104"/>
    </row>
    <row r="17" spans="3:11" ht="15">
      <c r="C17" s="70" t="s">
        <v>70</v>
      </c>
      <c r="F17" s="104"/>
      <c r="G17" s="104"/>
      <c r="H17" s="105"/>
      <c r="I17" s="104"/>
      <c r="J17" s="104"/>
      <c r="K17" s="104"/>
    </row>
    <row r="18" spans="3:11" ht="15">
      <c r="C18" s="106" t="s">
        <v>71</v>
      </c>
      <c r="F18" s="105"/>
      <c r="G18" s="105"/>
      <c r="H18" s="105"/>
      <c r="I18" s="105"/>
      <c r="J18" s="105"/>
      <c r="K18" s="105"/>
    </row>
    <row r="19" spans="3:11" ht="15">
      <c r="C19" s="70" t="s">
        <v>72</v>
      </c>
      <c r="F19" s="105">
        <v>0</v>
      </c>
      <c r="G19" s="105">
        <v>0</v>
      </c>
      <c r="H19" s="105"/>
      <c r="I19" s="105">
        <v>-15308</v>
      </c>
      <c r="J19" s="105"/>
      <c r="K19" s="105">
        <f>SUM(G19:I19)</f>
        <v>-15308</v>
      </c>
    </row>
    <row r="20" spans="3:11" ht="15" hidden="1">
      <c r="C20" s="106" t="s">
        <v>73</v>
      </c>
      <c r="F20" s="105"/>
      <c r="G20" s="105"/>
      <c r="H20" s="105"/>
      <c r="I20" s="105"/>
      <c r="J20" s="105"/>
      <c r="K20" s="105"/>
    </row>
    <row r="21" spans="3:11" ht="15" hidden="1">
      <c r="C21" s="70" t="s">
        <v>72</v>
      </c>
      <c r="F21" s="105"/>
      <c r="G21" s="105"/>
      <c r="H21" s="105"/>
      <c r="I21" s="105"/>
      <c r="J21" s="105"/>
      <c r="K21" s="105"/>
    </row>
    <row r="22" spans="3:11" ht="15" hidden="1">
      <c r="C22" s="106" t="s">
        <v>74</v>
      </c>
      <c r="F22" s="105"/>
      <c r="G22" s="105"/>
      <c r="H22" s="105"/>
      <c r="I22" s="105"/>
      <c r="J22" s="105"/>
      <c r="K22" s="105"/>
    </row>
    <row r="23" spans="3:11" ht="15" hidden="1">
      <c r="C23" s="70" t="s">
        <v>75</v>
      </c>
      <c r="F23" s="105">
        <v>0</v>
      </c>
      <c r="G23" s="105">
        <v>0</v>
      </c>
      <c r="H23" s="105"/>
      <c r="I23" s="105">
        <v>0</v>
      </c>
      <c r="J23" s="105"/>
      <c r="K23" s="105">
        <f>SUM(G23:I23)</f>
        <v>0</v>
      </c>
    </row>
    <row r="24" spans="3:11" ht="15">
      <c r="C24" s="106" t="s">
        <v>76</v>
      </c>
      <c r="F24" s="105"/>
      <c r="G24" s="105"/>
      <c r="H24" s="105"/>
      <c r="I24" s="105"/>
      <c r="J24" s="105"/>
      <c r="K24" s="105"/>
    </row>
    <row r="25" spans="3:11" ht="15">
      <c r="C25" s="70" t="s">
        <v>72</v>
      </c>
      <c r="F25" s="105">
        <v>0</v>
      </c>
      <c r="G25" s="105">
        <v>0</v>
      </c>
      <c r="H25" s="105"/>
      <c r="I25" s="105">
        <v>-4374</v>
      </c>
      <c r="J25" s="105"/>
      <c r="K25" s="105">
        <f>SUM(G25:I25)</f>
        <v>-4374</v>
      </c>
    </row>
    <row r="26" spans="3:11" ht="15">
      <c r="C26" s="106" t="s">
        <v>77</v>
      </c>
      <c r="F26" s="105"/>
      <c r="G26" s="105"/>
      <c r="H26" s="105"/>
      <c r="I26" s="105"/>
      <c r="J26" s="105"/>
      <c r="K26" s="105"/>
    </row>
    <row r="27" spans="3:11" ht="15">
      <c r="C27" s="70" t="s">
        <v>78</v>
      </c>
      <c r="F27" s="105">
        <v>0</v>
      </c>
      <c r="G27" s="105">
        <v>0</v>
      </c>
      <c r="H27" s="105"/>
      <c r="I27" s="105">
        <v>-6561</v>
      </c>
      <c r="J27" s="105"/>
      <c r="K27" s="105">
        <f>SUM(G27:I27)</f>
        <v>-6561</v>
      </c>
    </row>
    <row r="28" spans="6:12" ht="15">
      <c r="F28" s="107"/>
      <c r="G28" s="107"/>
      <c r="H28" s="107"/>
      <c r="I28" s="107"/>
      <c r="J28" s="107"/>
      <c r="K28" s="107"/>
      <c r="L28" s="90"/>
    </row>
    <row r="29" spans="3:13" ht="15">
      <c r="C29" s="69" t="s">
        <v>79</v>
      </c>
      <c r="D29" s="69"/>
      <c r="E29" s="69"/>
      <c r="F29" s="104">
        <f>SUM(F13:F19)</f>
        <v>60746</v>
      </c>
      <c r="G29" s="104">
        <f>SUM(G13:G28)</f>
        <v>60746</v>
      </c>
      <c r="H29" s="104"/>
      <c r="I29" s="104">
        <f>SUM(I13:I28)</f>
        <v>530859</v>
      </c>
      <c r="J29" s="104"/>
      <c r="K29" s="104">
        <f>SUM(K13:K28)</f>
        <v>591605</v>
      </c>
      <c r="L29" s="108"/>
      <c r="M29" s="108"/>
    </row>
    <row r="30" spans="3:11" ht="5.25" customHeight="1" thickBot="1">
      <c r="C30" s="90"/>
      <c r="D30" s="90"/>
      <c r="E30" s="90"/>
      <c r="F30" s="109"/>
      <c r="G30" s="109"/>
      <c r="H30" s="109"/>
      <c r="I30" s="109"/>
      <c r="J30" s="109"/>
      <c r="K30" s="109"/>
    </row>
    <row r="31" spans="3:11" ht="15.75" thickTop="1">
      <c r="C31" s="90"/>
      <c r="D31" s="90"/>
      <c r="E31" s="90"/>
      <c r="F31" s="105"/>
      <c r="G31" s="105"/>
      <c r="H31" s="105"/>
      <c r="I31" s="105"/>
      <c r="J31" s="105"/>
      <c r="K31" s="105"/>
    </row>
    <row r="32" spans="3:11" ht="15">
      <c r="C32" s="90"/>
      <c r="D32" s="90"/>
      <c r="E32" s="90"/>
      <c r="F32" s="105"/>
      <c r="G32" s="105"/>
      <c r="H32" s="105"/>
      <c r="I32" s="105"/>
      <c r="J32" s="105"/>
      <c r="K32" s="105"/>
    </row>
    <row r="33" spans="3:11" ht="15">
      <c r="C33" s="90"/>
      <c r="D33" s="90"/>
      <c r="E33" s="90"/>
      <c r="F33" s="105"/>
      <c r="G33" s="105"/>
      <c r="H33" s="105"/>
      <c r="I33" s="105"/>
      <c r="J33" s="105"/>
      <c r="K33" s="105"/>
    </row>
    <row r="34" spans="3:11" ht="15">
      <c r="C34" s="90"/>
      <c r="D34" s="90"/>
      <c r="E34" s="90"/>
      <c r="F34" s="105"/>
      <c r="G34" s="105"/>
      <c r="H34" s="105"/>
      <c r="I34" s="105"/>
      <c r="J34" s="105"/>
      <c r="K34" s="105"/>
    </row>
    <row r="35" spans="3:5" ht="15" customHeight="1">
      <c r="C35" s="103" t="s">
        <v>80</v>
      </c>
      <c r="D35" s="103"/>
      <c r="E35" s="103"/>
    </row>
    <row r="36" spans="6:11" ht="15">
      <c r="F36" s="104"/>
      <c r="G36" s="104"/>
      <c r="H36" s="105"/>
      <c r="I36" s="104"/>
      <c r="J36" s="104"/>
      <c r="K36" s="104"/>
    </row>
    <row r="37" spans="3:11" ht="15">
      <c r="C37" s="69" t="s">
        <v>81</v>
      </c>
      <c r="D37" s="69"/>
      <c r="F37" s="104">
        <v>60746</v>
      </c>
      <c r="G37" s="104">
        <v>60746</v>
      </c>
      <c r="H37" s="105"/>
      <c r="I37" s="104">
        <v>530859</v>
      </c>
      <c r="J37" s="104"/>
      <c r="K37" s="104">
        <v>591605</v>
      </c>
    </row>
    <row r="38" spans="3:11" ht="15">
      <c r="C38" s="69"/>
      <c r="D38" s="69"/>
      <c r="F38" s="104"/>
      <c r="G38" s="104"/>
      <c r="H38" s="105"/>
      <c r="I38" s="104"/>
      <c r="J38" s="104"/>
      <c r="K38" s="104"/>
    </row>
    <row r="39" spans="3:11" ht="15">
      <c r="C39" s="70" t="s">
        <v>82</v>
      </c>
      <c r="F39" s="104">
        <v>0</v>
      </c>
      <c r="G39" s="104">
        <v>0</v>
      </c>
      <c r="H39" s="105"/>
      <c r="I39" s="104">
        <v>33093</v>
      </c>
      <c r="J39" s="104"/>
      <c r="K39" s="104">
        <f>SUM(G39:I39)</f>
        <v>33093</v>
      </c>
    </row>
    <row r="40" spans="6:11" ht="15">
      <c r="F40" s="104"/>
      <c r="G40" s="104"/>
      <c r="H40" s="105"/>
      <c r="I40" s="104"/>
      <c r="J40" s="104"/>
      <c r="K40" s="104"/>
    </row>
    <row r="41" spans="3:11" ht="15">
      <c r="C41" s="70" t="s">
        <v>70</v>
      </c>
      <c r="F41" s="104"/>
      <c r="G41" s="104"/>
      <c r="H41" s="105"/>
      <c r="I41" s="104"/>
      <c r="J41" s="104"/>
      <c r="K41" s="104"/>
    </row>
    <row r="42" spans="3:11" ht="15">
      <c r="C42" s="106" t="s">
        <v>71</v>
      </c>
      <c r="F42" s="105"/>
      <c r="G42" s="105"/>
      <c r="H42" s="105"/>
      <c r="I42" s="105"/>
      <c r="J42" s="105"/>
      <c r="K42" s="105"/>
    </row>
    <row r="43" spans="3:11" ht="15">
      <c r="C43" s="70" t="s">
        <v>75</v>
      </c>
      <c r="F43" s="105">
        <v>0</v>
      </c>
      <c r="G43" s="105">
        <v>0</v>
      </c>
      <c r="H43" s="105"/>
      <c r="I43" s="105">
        <v>-15307</v>
      </c>
      <c r="J43" s="105"/>
      <c r="K43" s="105">
        <f>SUM(G43:I43)</f>
        <v>-15307</v>
      </c>
    </row>
    <row r="44" spans="3:11" ht="15">
      <c r="C44" s="106" t="s">
        <v>73</v>
      </c>
      <c r="F44" s="105"/>
      <c r="G44" s="105"/>
      <c r="H44" s="105"/>
      <c r="I44" s="105"/>
      <c r="J44" s="105"/>
      <c r="K44" s="105"/>
    </row>
    <row r="45" spans="3:11" ht="15">
      <c r="C45" s="70" t="s">
        <v>75</v>
      </c>
      <c r="F45" s="105">
        <v>0</v>
      </c>
      <c r="G45" s="105">
        <v>0</v>
      </c>
      <c r="H45" s="105"/>
      <c r="I45" s="105">
        <v>-65605</v>
      </c>
      <c r="J45" s="105"/>
      <c r="K45" s="105">
        <f>SUM(G45:I45)</f>
        <v>-65605</v>
      </c>
    </row>
    <row r="46" spans="3:11" ht="15" hidden="1">
      <c r="C46" s="106" t="s">
        <v>74</v>
      </c>
      <c r="F46" s="105"/>
      <c r="G46" s="105"/>
      <c r="H46" s="105"/>
      <c r="I46" s="105"/>
      <c r="J46" s="105"/>
      <c r="K46" s="105"/>
    </row>
    <row r="47" spans="3:11" ht="15" hidden="1">
      <c r="C47" s="70" t="s">
        <v>83</v>
      </c>
      <c r="F47" s="105">
        <v>0</v>
      </c>
      <c r="G47" s="105">
        <v>0</v>
      </c>
      <c r="H47" s="105"/>
      <c r="I47" s="105">
        <v>0</v>
      </c>
      <c r="J47" s="105"/>
      <c r="K47" s="105">
        <f>SUM(G47:I47)</f>
        <v>0</v>
      </c>
    </row>
    <row r="48" spans="3:11" ht="15">
      <c r="C48" s="106" t="s">
        <v>84</v>
      </c>
      <c r="F48" s="105"/>
      <c r="G48" s="105"/>
      <c r="H48" s="105"/>
      <c r="I48" s="105"/>
      <c r="J48" s="105"/>
      <c r="K48" s="105"/>
    </row>
    <row r="49" spans="3:11" ht="15">
      <c r="C49" s="70" t="s">
        <v>85</v>
      </c>
      <c r="F49" s="105">
        <v>0</v>
      </c>
      <c r="G49" s="105">
        <v>0</v>
      </c>
      <c r="H49" s="105"/>
      <c r="I49" s="105">
        <v>-6560</v>
      </c>
      <c r="J49" s="105"/>
      <c r="K49" s="105">
        <v>-6560</v>
      </c>
    </row>
    <row r="50" spans="6:12" ht="15">
      <c r="F50" s="107"/>
      <c r="G50" s="107"/>
      <c r="H50" s="107"/>
      <c r="I50" s="107"/>
      <c r="J50" s="107"/>
      <c r="K50" s="107"/>
      <c r="L50" s="90"/>
    </row>
    <row r="51" spans="3:13" ht="15">
      <c r="C51" s="69" t="s">
        <v>86</v>
      </c>
      <c r="D51" s="69"/>
      <c r="E51" s="69"/>
      <c r="F51" s="104">
        <f>SUM(F37:F43)</f>
        <v>60746</v>
      </c>
      <c r="G51" s="104">
        <f>SUM(G37:G43)</f>
        <v>60746</v>
      </c>
      <c r="H51" s="104"/>
      <c r="I51" s="104">
        <f>SUM(I37:I50)</f>
        <v>476480</v>
      </c>
      <c r="J51" s="104"/>
      <c r="K51" s="104">
        <f>SUM(K37:K50)</f>
        <v>537226</v>
      </c>
      <c r="L51" s="108"/>
      <c r="M51" s="108"/>
    </row>
    <row r="52" spans="3:11" ht="5.25" customHeight="1" thickBot="1">
      <c r="C52" s="90"/>
      <c r="D52" s="90"/>
      <c r="E52" s="90"/>
      <c r="F52" s="109"/>
      <c r="G52" s="109"/>
      <c r="H52" s="109"/>
      <c r="I52" s="109"/>
      <c r="J52" s="109"/>
      <c r="K52" s="109"/>
    </row>
    <row r="53" spans="6:11" ht="15.75" thickTop="1">
      <c r="F53" s="104"/>
      <c r="G53" s="104"/>
      <c r="H53" s="105"/>
      <c r="I53" s="104"/>
      <c r="J53" s="104"/>
      <c r="K53" s="104"/>
    </row>
    <row r="54" spans="2:11" ht="15">
      <c r="B54" s="110"/>
      <c r="C54" s="70" t="s">
        <v>87</v>
      </c>
      <c r="F54" s="104"/>
      <c r="G54" s="104"/>
      <c r="H54" s="105"/>
      <c r="I54" s="104"/>
      <c r="J54" s="104"/>
      <c r="K54" s="104"/>
    </row>
    <row r="55" spans="3:11" ht="15">
      <c r="C55" s="70" t="s">
        <v>146</v>
      </c>
      <c r="F55" s="104"/>
      <c r="G55" s="104"/>
      <c r="H55" s="105"/>
      <c r="I55" s="104"/>
      <c r="J55" s="104"/>
      <c r="K55" s="104"/>
    </row>
  </sheetData>
  <mergeCells count="2">
    <mergeCell ref="F8:G8"/>
    <mergeCell ref="F7:G7"/>
  </mergeCells>
  <printOptions horizontalCentered="1"/>
  <pageMargins left="0.6692913385826772" right="0.6692913385826772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2" width="2.421875" style="45" customWidth="1"/>
    <col min="3" max="3" width="86.140625" style="45" customWidth="1"/>
    <col min="4" max="4" width="18.140625" style="5" customWidth="1"/>
    <col min="5" max="5" width="1.1484375" style="45" customWidth="1"/>
    <col min="6" max="6" width="1.57421875" style="45" customWidth="1"/>
    <col min="7" max="7" width="17.7109375" style="5" bestFit="1" customWidth="1"/>
    <col min="8" max="8" width="1.7109375" style="45" customWidth="1"/>
    <col min="9" max="11" width="9.140625" style="45" customWidth="1"/>
    <col min="12" max="12" width="15.28125" style="45" customWidth="1"/>
    <col min="13" max="16384" width="9.140625" style="45" customWidth="1"/>
  </cols>
  <sheetData>
    <row r="1" spans="2:13" ht="15.75">
      <c r="B1" s="6" t="s">
        <v>19</v>
      </c>
      <c r="E1" s="5"/>
      <c r="F1" s="5"/>
      <c r="H1" s="5"/>
      <c r="I1" s="5"/>
      <c r="L1" s="165"/>
      <c r="M1" s="165"/>
    </row>
    <row r="2" spans="2:13" ht="15">
      <c r="B2" s="50" t="s">
        <v>20</v>
      </c>
      <c r="E2" s="5"/>
      <c r="F2" s="5"/>
      <c r="H2" s="5"/>
      <c r="I2" s="5"/>
      <c r="L2" s="165"/>
      <c r="M2" s="165"/>
    </row>
    <row r="3" spans="2:13" ht="15">
      <c r="B3" s="1" t="s">
        <v>1</v>
      </c>
      <c r="E3" s="5"/>
      <c r="F3" s="5"/>
      <c r="H3" s="5"/>
      <c r="I3" s="5"/>
      <c r="L3" s="165"/>
      <c r="M3" s="165"/>
    </row>
    <row r="4" spans="5:13" ht="15">
      <c r="E4" s="5"/>
      <c r="F4" s="5"/>
      <c r="H4" s="5"/>
      <c r="I4" s="5"/>
      <c r="L4" s="165"/>
      <c r="M4" s="165"/>
    </row>
    <row r="5" ht="15.75">
      <c r="B5" s="7" t="s">
        <v>25</v>
      </c>
    </row>
    <row r="6" spans="2:7" ht="15.75">
      <c r="B6" s="8"/>
      <c r="D6" s="58" t="s">
        <v>0</v>
      </c>
      <c r="E6" s="59"/>
      <c r="F6" s="59"/>
      <c r="G6" s="58" t="s">
        <v>26</v>
      </c>
    </row>
    <row r="7" spans="4:7" ht="17.25" customHeight="1">
      <c r="D7" s="60" t="s">
        <v>27</v>
      </c>
      <c r="E7" s="61"/>
      <c r="F7" s="61"/>
      <c r="G7" s="60" t="s">
        <v>28</v>
      </c>
    </row>
    <row r="8" spans="4:7" ht="15.75">
      <c r="D8" s="62" t="s">
        <v>29</v>
      </c>
      <c r="E8" s="63"/>
      <c r="F8" s="63"/>
      <c r="G8" s="62" t="s">
        <v>30</v>
      </c>
    </row>
    <row r="9" spans="1:7" ht="21.75" customHeight="1">
      <c r="A9" s="64"/>
      <c r="C9" s="45" t="s">
        <v>31</v>
      </c>
      <c r="D9" s="65" t="s">
        <v>32</v>
      </c>
      <c r="E9" s="66"/>
      <c r="F9" s="66"/>
      <c r="G9" s="65" t="s">
        <v>32</v>
      </c>
    </row>
    <row r="10" spans="2:6" ht="15">
      <c r="B10" s="78" t="s">
        <v>33</v>
      </c>
      <c r="E10" s="67"/>
      <c r="F10" s="67"/>
    </row>
    <row r="11" spans="5:6" ht="15">
      <c r="E11" s="67"/>
      <c r="F11" s="67"/>
    </row>
    <row r="12" spans="2:7" ht="15.75">
      <c r="B12" s="64" t="s">
        <v>34</v>
      </c>
      <c r="D12" s="68">
        <v>33093</v>
      </c>
      <c r="G12" s="68">
        <v>-4874</v>
      </c>
    </row>
    <row r="14" ht="15.75">
      <c r="B14" s="64" t="s">
        <v>35</v>
      </c>
    </row>
    <row r="15" ht="15">
      <c r="B15" s="45" t="s">
        <v>36</v>
      </c>
    </row>
    <row r="16" spans="3:7" ht="15">
      <c r="C16" s="45" t="s">
        <v>37</v>
      </c>
      <c r="D16" s="68">
        <v>14565</v>
      </c>
      <c r="G16" s="68">
        <v>38724</v>
      </c>
    </row>
    <row r="17" spans="3:7" ht="15">
      <c r="C17" s="45" t="s">
        <v>38</v>
      </c>
      <c r="D17" s="68">
        <v>0</v>
      </c>
      <c r="G17" s="68">
        <v>16108</v>
      </c>
    </row>
    <row r="18" spans="3:7" ht="15">
      <c r="C18" s="45" t="s">
        <v>39</v>
      </c>
      <c r="D18" s="68">
        <v>293</v>
      </c>
      <c r="G18" s="68">
        <v>116</v>
      </c>
    </row>
    <row r="19" spans="3:7" ht="15">
      <c r="C19" s="45" t="s">
        <v>40</v>
      </c>
      <c r="D19" s="68">
        <v>-14753</v>
      </c>
      <c r="G19" s="68">
        <v>-4579</v>
      </c>
    </row>
    <row r="20" spans="2:7" ht="17.25" customHeight="1">
      <c r="B20" s="163" t="s">
        <v>139</v>
      </c>
      <c r="C20" s="164"/>
      <c r="D20" s="68">
        <v>15696</v>
      </c>
      <c r="E20" s="70"/>
      <c r="F20" s="70"/>
      <c r="G20" s="71">
        <v>47934</v>
      </c>
    </row>
    <row r="21" spans="2:7" ht="17.25" customHeight="1">
      <c r="B21" s="70" t="s">
        <v>144</v>
      </c>
      <c r="C21" s="10"/>
      <c r="D21" s="68">
        <v>-142</v>
      </c>
      <c r="E21" s="70"/>
      <c r="F21" s="70"/>
      <c r="G21" s="71">
        <v>-1097</v>
      </c>
    </row>
    <row r="22" spans="2:7" ht="17.25" customHeight="1">
      <c r="B22" s="70" t="s">
        <v>148</v>
      </c>
      <c r="C22" s="10"/>
      <c r="D22" s="68">
        <v>-3185</v>
      </c>
      <c r="E22" s="70"/>
      <c r="F22" s="70"/>
      <c r="G22" s="71">
        <v>-3185</v>
      </c>
    </row>
    <row r="23" spans="2:7" ht="15">
      <c r="B23" s="45" t="s">
        <v>41</v>
      </c>
      <c r="D23" s="68">
        <v>-15298</v>
      </c>
      <c r="G23" s="68">
        <v>-15701</v>
      </c>
    </row>
    <row r="24" spans="2:7" ht="15">
      <c r="B24" s="45" t="s">
        <v>2</v>
      </c>
      <c r="D24" s="68">
        <v>13928</v>
      </c>
      <c r="G24" s="72">
        <v>-37783</v>
      </c>
    </row>
    <row r="25" spans="3:7" ht="15">
      <c r="C25" s="45" t="s">
        <v>5</v>
      </c>
      <c r="D25" s="73"/>
      <c r="E25" s="74"/>
      <c r="F25" s="74"/>
      <c r="G25" s="75"/>
    </row>
    <row r="26" spans="4:7" ht="15">
      <c r="D26" s="76">
        <f>SUM(D12:D24)</f>
        <v>44197</v>
      </c>
      <c r="E26" s="67"/>
      <c r="F26" s="67"/>
      <c r="G26" s="76">
        <f>SUM(G10:G25)</f>
        <v>35663</v>
      </c>
    </row>
    <row r="28" spans="2:7" ht="15">
      <c r="B28" s="45" t="s">
        <v>137</v>
      </c>
      <c r="D28" s="68">
        <v>14905</v>
      </c>
      <c r="E28" s="77"/>
      <c r="F28" s="77"/>
      <c r="G28" s="68">
        <v>8867</v>
      </c>
    </row>
    <row r="29" spans="2:7" ht="15">
      <c r="B29" s="45" t="s">
        <v>138</v>
      </c>
      <c r="D29" s="68">
        <v>14048</v>
      </c>
      <c r="E29" s="77"/>
      <c r="F29" s="77"/>
      <c r="G29" s="68">
        <v>496</v>
      </c>
    </row>
    <row r="30" spans="2:7" ht="15">
      <c r="B30" s="45" t="s">
        <v>140</v>
      </c>
      <c r="D30" s="68">
        <v>-15543</v>
      </c>
      <c r="E30" s="77"/>
      <c r="F30" s="77"/>
      <c r="G30" s="68">
        <v>6740</v>
      </c>
    </row>
    <row r="31" spans="4:7" ht="15">
      <c r="D31" s="75"/>
      <c r="E31" s="75"/>
      <c r="F31" s="75"/>
      <c r="G31" s="75"/>
    </row>
    <row r="32" spans="2:7" ht="15">
      <c r="B32" s="78" t="s">
        <v>42</v>
      </c>
      <c r="D32" s="79">
        <f>SUM(D26:D31)</f>
        <v>57607</v>
      </c>
      <c r="G32" s="79">
        <f>SUM(G26:G31)</f>
        <v>51766</v>
      </c>
    </row>
    <row r="34" spans="2:7" ht="15">
      <c r="B34" s="45" t="s">
        <v>43</v>
      </c>
      <c r="D34" s="68">
        <v>-5483</v>
      </c>
      <c r="G34" s="68">
        <v>-4203</v>
      </c>
    </row>
    <row r="35" spans="2:12" ht="15">
      <c r="B35" s="45" t="s">
        <v>44</v>
      </c>
      <c r="D35" s="68">
        <v>8585</v>
      </c>
      <c r="G35" s="68">
        <v>1642</v>
      </c>
      <c r="L35" s="80"/>
    </row>
    <row r="36" spans="2:7" ht="15">
      <c r="B36" s="45" t="s">
        <v>45</v>
      </c>
      <c r="D36" s="68">
        <v>-3095</v>
      </c>
      <c r="G36" s="68">
        <v>-4723</v>
      </c>
    </row>
    <row r="37" spans="2:7" ht="15">
      <c r="B37" s="45" t="s">
        <v>132</v>
      </c>
      <c r="D37" s="68">
        <v>-20623</v>
      </c>
      <c r="G37" s="68">
        <v>0</v>
      </c>
    </row>
    <row r="38" spans="2:7" ht="15">
      <c r="B38" s="45" t="s">
        <v>133</v>
      </c>
      <c r="D38" s="68">
        <v>-109</v>
      </c>
      <c r="G38" s="68">
        <v>0</v>
      </c>
    </row>
    <row r="39" spans="2:12" ht="15">
      <c r="B39" s="45" t="s">
        <v>46</v>
      </c>
      <c r="D39" s="68">
        <v>-45</v>
      </c>
      <c r="G39" s="68">
        <v>-84</v>
      </c>
      <c r="L39" s="80"/>
    </row>
    <row r="41" spans="2:7" ht="16.5" thickBot="1">
      <c r="B41" s="64" t="s">
        <v>47</v>
      </c>
      <c r="D41" s="81">
        <f>SUM(D32:D40)</f>
        <v>36837</v>
      </c>
      <c r="E41" s="82"/>
      <c r="F41" s="82"/>
      <c r="G41" s="81">
        <f>SUM(G32:G40)</f>
        <v>44398</v>
      </c>
    </row>
    <row r="42" ht="15.75" thickTop="1"/>
    <row r="43" ht="15">
      <c r="B43" s="78" t="s">
        <v>48</v>
      </c>
    </row>
    <row r="44" ht="15.75">
      <c r="B44" s="64"/>
    </row>
    <row r="45" spans="2:7" ht="15">
      <c r="B45" s="45" t="s">
        <v>143</v>
      </c>
      <c r="D45" s="68">
        <v>-11276</v>
      </c>
      <c r="G45" s="68">
        <v>-7347</v>
      </c>
    </row>
    <row r="46" spans="2:7" ht="15">
      <c r="B46" s="45" t="s">
        <v>142</v>
      </c>
      <c r="D46" s="68">
        <v>15245</v>
      </c>
      <c r="G46" s="68">
        <v>5745</v>
      </c>
    </row>
    <row r="47" spans="2:7" ht="15">
      <c r="B47" s="45" t="s">
        <v>49</v>
      </c>
      <c r="D47" s="68">
        <v>15247</v>
      </c>
      <c r="G47" s="68">
        <v>14006</v>
      </c>
    </row>
    <row r="48" spans="2:7" ht="15">
      <c r="B48" s="45" t="s">
        <v>147</v>
      </c>
      <c r="D48" s="68">
        <v>2293</v>
      </c>
      <c r="G48" s="68">
        <v>2293</v>
      </c>
    </row>
    <row r="49" spans="2:7" ht="15">
      <c r="B49" s="45" t="s">
        <v>141</v>
      </c>
      <c r="D49" s="68">
        <v>1108</v>
      </c>
      <c r="G49" s="68">
        <v>0</v>
      </c>
    </row>
    <row r="50" spans="4:7" ht="15">
      <c r="D50" s="75"/>
      <c r="E50" s="74"/>
      <c r="F50" s="74"/>
      <c r="G50" s="75"/>
    </row>
    <row r="51" spans="2:7" ht="16.5" thickBot="1">
      <c r="B51" s="64" t="s">
        <v>50</v>
      </c>
      <c r="D51" s="83">
        <f>SUM(D45:D50)</f>
        <v>22617</v>
      </c>
      <c r="E51" s="82"/>
      <c r="F51" s="82"/>
      <c r="G51" s="83">
        <f>SUM(G45:G50)</f>
        <v>14697</v>
      </c>
    </row>
    <row r="52" spans="4:7" ht="15.75" thickTop="1">
      <c r="D52" s="84"/>
      <c r="E52" s="85"/>
      <c r="F52" s="85"/>
      <c r="G52" s="84"/>
    </row>
    <row r="53" ht="15">
      <c r="B53" s="78" t="s">
        <v>51</v>
      </c>
    </row>
    <row r="55" spans="2:7" ht="15">
      <c r="B55" s="45" t="s">
        <v>136</v>
      </c>
      <c r="D55" s="68">
        <v>-87472</v>
      </c>
      <c r="G55" s="68">
        <v>-26243</v>
      </c>
    </row>
    <row r="56" spans="4:7" ht="15">
      <c r="D56" s="75"/>
      <c r="E56" s="74"/>
      <c r="F56" s="74"/>
      <c r="G56" s="75"/>
    </row>
    <row r="57" spans="2:7" ht="16.5" thickBot="1">
      <c r="B57" s="64" t="s">
        <v>52</v>
      </c>
      <c r="D57" s="83">
        <f>SUM(D55:D56)</f>
        <v>-87472</v>
      </c>
      <c r="E57" s="82"/>
      <c r="F57" s="82"/>
      <c r="G57" s="83">
        <f>SUM(G55:G56)</f>
        <v>-26243</v>
      </c>
    </row>
    <row r="58" spans="4:7" ht="16.5" customHeight="1" thickTop="1">
      <c r="D58" s="86"/>
      <c r="E58" s="67"/>
      <c r="F58" s="67"/>
      <c r="G58" s="86"/>
    </row>
    <row r="59" spans="2:7" ht="15">
      <c r="B59" s="78" t="s">
        <v>149</v>
      </c>
      <c r="D59" s="87">
        <v>-28018</v>
      </c>
      <c r="E59" s="67"/>
      <c r="F59" s="67"/>
      <c r="G59" s="87">
        <f>G41+G51+G57</f>
        <v>32852</v>
      </c>
    </row>
    <row r="60" spans="2:7" ht="15.75">
      <c r="B60" s="64"/>
      <c r="D60" s="86"/>
      <c r="E60" s="67"/>
      <c r="F60" s="67"/>
      <c r="G60" s="86"/>
    </row>
    <row r="61" spans="2:7" ht="15">
      <c r="B61" s="78" t="s">
        <v>150</v>
      </c>
      <c r="D61" s="68">
        <v>543509</v>
      </c>
      <c r="G61" s="68">
        <v>510657</v>
      </c>
    </row>
    <row r="62" spans="4:7" ht="15">
      <c r="D62" s="86"/>
      <c r="E62" s="67"/>
      <c r="F62" s="67"/>
      <c r="G62" s="86"/>
    </row>
    <row r="63" spans="2:7" ht="15.75" thickBot="1">
      <c r="B63" s="78" t="s">
        <v>151</v>
      </c>
      <c r="D63" s="83">
        <f>SUM(D59:D62)</f>
        <v>515491</v>
      </c>
      <c r="E63" s="82"/>
      <c r="F63" s="82"/>
      <c r="G63" s="83">
        <f>SUM(G59:G62)</f>
        <v>543509</v>
      </c>
    </row>
    <row r="64" spans="4:7" ht="15.75" thickTop="1">
      <c r="D64" s="86"/>
      <c r="E64" s="67"/>
      <c r="F64" s="67"/>
      <c r="G64" s="86"/>
    </row>
    <row r="65" spans="2:9" ht="15">
      <c r="B65" s="45" t="s">
        <v>53</v>
      </c>
      <c r="I65" s="88"/>
    </row>
    <row r="67" spans="3:7" ht="15">
      <c r="C67" s="45" t="s">
        <v>54</v>
      </c>
      <c r="D67" s="68">
        <v>514387</v>
      </c>
      <c r="G67" s="68">
        <v>541869</v>
      </c>
    </row>
    <row r="68" spans="3:7" ht="15">
      <c r="C68" s="89" t="s">
        <v>55</v>
      </c>
      <c r="D68" s="68">
        <v>725</v>
      </c>
      <c r="G68" s="68">
        <v>894</v>
      </c>
    </row>
    <row r="69" spans="3:7" ht="15">
      <c r="C69" s="45" t="s">
        <v>56</v>
      </c>
      <c r="D69" s="68">
        <v>379</v>
      </c>
      <c r="G69" s="68">
        <v>746</v>
      </c>
    </row>
    <row r="70" spans="4:7" ht="15.75" thickBot="1">
      <c r="D70" s="83">
        <f>SUM(D67:D69)</f>
        <v>515491</v>
      </c>
      <c r="E70" s="82"/>
      <c r="F70" s="82"/>
      <c r="G70" s="83">
        <f>SUM(G67:G69)</f>
        <v>543509</v>
      </c>
    </row>
    <row r="71" ht="15.75" thickTop="1"/>
    <row r="72" ht="15" hidden="1">
      <c r="B72" s="70"/>
    </row>
    <row r="73" ht="15" hidden="1">
      <c r="B73" s="70"/>
    </row>
    <row r="74" ht="15" hidden="1"/>
    <row r="75" ht="15" hidden="1"/>
    <row r="76" ht="15">
      <c r="B76" s="70"/>
    </row>
    <row r="77" ht="15">
      <c r="B77" s="46" t="s">
        <v>134</v>
      </c>
    </row>
    <row r="78" ht="15">
      <c r="B78" s="46" t="s">
        <v>57</v>
      </c>
    </row>
    <row r="82" ht="15">
      <c r="D82" s="5" t="s">
        <v>5</v>
      </c>
    </row>
  </sheetData>
  <mergeCells count="5">
    <mergeCell ref="B20:C20"/>
    <mergeCell ref="L1:M1"/>
    <mergeCell ref="L2:M2"/>
    <mergeCell ref="L4:M4"/>
    <mergeCell ref="L3:M3"/>
  </mergeCells>
  <printOptions horizontalCentered="1"/>
  <pageMargins left="0.7480314960629921" right="0.7480314960629921" top="0.81" bottom="0.68" header="0.5118110236220472" footer="0.5118110236220472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</dc:creator>
  <cp:keywords/>
  <dc:description/>
  <cp:lastModifiedBy>SKYVEST</cp:lastModifiedBy>
  <cp:lastPrinted>2006-05-22T09:29:43Z</cp:lastPrinted>
  <dcterms:created xsi:type="dcterms:W3CDTF">2000-10-11T05:09:13Z</dcterms:created>
  <dcterms:modified xsi:type="dcterms:W3CDTF">2006-05-22T10:18:35Z</dcterms:modified>
  <cp:category/>
  <cp:version/>
  <cp:contentType/>
  <cp:contentStatus/>
</cp:coreProperties>
</file>