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05" windowWidth="9420" windowHeight="4245" tabRatio="580" activeTab="0"/>
  </bookViews>
  <sheets>
    <sheet name="BS" sheetId="1" r:id="rId1"/>
    <sheet name="IS" sheetId="2" r:id="rId2"/>
    <sheet name="CF" sheetId="3" r:id="rId3"/>
    <sheet name="SOCIE" sheetId="4" r:id="rId4"/>
  </sheets>
  <definedNames>
    <definedName name="_xlnm.Print_Area" localSheetId="0">'BS'!$A$1:$L$57</definedName>
    <definedName name="_xlnm.Print_Area" localSheetId="2">'CF'!$A$1:$E$60</definedName>
    <definedName name="_xlnm.Print_Area" localSheetId="1">'IS'!$A$1:$K$40</definedName>
    <definedName name="_xlnm.Print_Area" localSheetId="3">'SOCIE'!$A$1:$I$27</definedName>
  </definedNames>
  <calcPr fullCalcOnLoad="1"/>
</workbook>
</file>

<file path=xl/sharedStrings.xml><?xml version="1.0" encoding="utf-8"?>
<sst xmlns="http://schemas.openxmlformats.org/spreadsheetml/2006/main" count="149" uniqueCount="125">
  <si>
    <t>Current Quarter Ended</t>
  </si>
  <si>
    <t>Taxation</t>
  </si>
  <si>
    <t>Net Tangible Assets Per Share</t>
  </si>
  <si>
    <t xml:space="preserve"> </t>
  </si>
  <si>
    <t>FIXED ASSETS</t>
  </si>
  <si>
    <t>INVENTORIES</t>
  </si>
  <si>
    <t xml:space="preserve">   Suspense Payment</t>
  </si>
  <si>
    <t>SHARE CAPITAL</t>
  </si>
  <si>
    <t>RETAINED PROFITS</t>
  </si>
  <si>
    <t>Revenue</t>
  </si>
  <si>
    <t>( RM '000 )</t>
  </si>
  <si>
    <t>Operating Expenses</t>
  </si>
  <si>
    <t>Other Operating Income</t>
  </si>
  <si>
    <t>Finance Costs</t>
  </si>
  <si>
    <t>Comparative Quarter Ended</t>
  </si>
  <si>
    <t>Property,plant and equipment</t>
  </si>
  <si>
    <t>depreciation</t>
  </si>
  <si>
    <t>write off</t>
  </si>
  <si>
    <t>gain on disposal</t>
  </si>
  <si>
    <t>Interest income</t>
  </si>
  <si>
    <t>Warranty paid</t>
  </si>
  <si>
    <t>Retirement gratuity paid</t>
  </si>
  <si>
    <t>Purchase of property,plant and equipment</t>
  </si>
  <si>
    <t>Interest received</t>
  </si>
  <si>
    <t>CASH FLOWS FROM FINANCING ACTIVITY</t>
  </si>
  <si>
    <t>Dividend paid</t>
  </si>
  <si>
    <t>NET INCREASE IN CASH AND CASH EQUIVALENTS</t>
  </si>
  <si>
    <t xml:space="preserve">CONDENSED STATEMENT OF CHANGES IN EQUITY </t>
  </si>
  <si>
    <t>Net profit attributable to shareholders</t>
  </si>
  <si>
    <t>Number of shares</t>
  </si>
  <si>
    <t>Nominal value</t>
  </si>
  <si>
    <t>Distributable</t>
  </si>
  <si>
    <t>Total</t>
  </si>
  <si>
    <t>AS AT END OF</t>
  </si>
  <si>
    <t xml:space="preserve">AS AT </t>
  </si>
  <si>
    <t>CURRENT</t>
  </si>
  <si>
    <t>PRECEDING</t>
  </si>
  <si>
    <t>QUARTER</t>
  </si>
  <si>
    <t>FINANCIAL YEAR</t>
  </si>
  <si>
    <t>SOURCE OF CAPITAL</t>
  </si>
  <si>
    <t>PROVISION FOR LIABILITIES AND CHARGES</t>
  </si>
  <si>
    <t>EMPLOYMENT OF CAPITAL</t>
  </si>
  <si>
    <t>INTEREST IN ASSOCIATED COMPANY</t>
  </si>
  <si>
    <t>OTHER INVESTMENTS</t>
  </si>
  <si>
    <t>CURRENT ASSETS</t>
  </si>
  <si>
    <t>TRADE AND OTHER RECEIVABLES</t>
  </si>
  <si>
    <t>CASH &amp; BANK BALANCES</t>
  </si>
  <si>
    <t>CURRENT LIABILITIES</t>
  </si>
  <si>
    <t>TRADE AND OTHER PAYABLES</t>
  </si>
  <si>
    <t>PROVISIONS FOR LIABILITIES AND CHARGES</t>
  </si>
  <si>
    <t>TAXATION</t>
  </si>
  <si>
    <t>NET CURRENT ASSETS</t>
  </si>
  <si>
    <t>NON CURRENT LIABILITIES</t>
  </si>
  <si>
    <t>Proceeds from disposal of property,plant and equipment</t>
  </si>
  <si>
    <t>Cash generated from operations</t>
  </si>
  <si>
    <t xml:space="preserve">                                                                                                                                                                                                                                                                                                                                                                                                     </t>
  </si>
  <si>
    <t>Net Profit after taxation</t>
  </si>
  <si>
    <t>PROPOSED DIVIDEND RESERVE</t>
  </si>
  <si>
    <t>Adjustments:-</t>
  </si>
  <si>
    <t>CASH FLOWS FROM OPERATING ACTIVITIES</t>
  </si>
  <si>
    <t>Net cash  flow from investing activities</t>
  </si>
  <si>
    <t xml:space="preserve">   Cash and bank balances</t>
  </si>
  <si>
    <t>'000</t>
  </si>
  <si>
    <t>CONDENSED INCOME STATEMENTS</t>
  </si>
  <si>
    <t xml:space="preserve">  Diluted (sen)</t>
  </si>
  <si>
    <t>Basic (sen)</t>
  </si>
  <si>
    <t>CONDENSED CASH FLOW STATEMENT</t>
  </si>
  <si>
    <t>Retained Profits</t>
  </si>
  <si>
    <t>CONDENSED BALANCE SHEET</t>
  </si>
  <si>
    <t>Provision net of writeback for product servicing warranty and retirement gratuity scheme</t>
  </si>
  <si>
    <t>DEPOSITS WITH A LICENSED BANK</t>
  </si>
  <si>
    <t xml:space="preserve">     </t>
  </si>
  <si>
    <t>Balance as at 1.4.2003</t>
  </si>
  <si>
    <t>ENDED 31/03/2003</t>
  </si>
  <si>
    <t>--------------</t>
  </si>
  <si>
    <t>-------------</t>
  </si>
  <si>
    <t>=======</t>
  </si>
  <si>
    <t xml:space="preserve">   ========</t>
  </si>
  <si>
    <t>Increase in trade and other receivables</t>
  </si>
  <si>
    <t>PLACEMENT OF FUNDS WITH A RELATED COMPANY</t>
  </si>
  <si>
    <t xml:space="preserve">   Placement of funds with  a related company</t>
  </si>
  <si>
    <t xml:space="preserve">   Deposits with a licensed bank</t>
  </si>
  <si>
    <t>*</t>
  </si>
  <si>
    <t>- Effect of deferred tax on adoption of MASB 25</t>
  </si>
  <si>
    <t>As restated</t>
  </si>
  <si>
    <t>Analysis of cash and cash equivalents :</t>
  </si>
  <si>
    <t>* On 8 October 2002, the Company increased its issued and paid up share capital from  35,732,812 ordinary shares of RM 1 each to 60,745,780 ordinary shares of RM 1 each through the issuance of 25,012,968 bonus shares capitalised through the retained earnings on the basis of 7 ordinary shares of RM1 each for every 10 existing shares held. In accordance with MASB 13 Earnings Per Share, the issue of bonus shares is treated as if it had occurred prior to the beginning of the earliest financial year reported.</t>
  </si>
  <si>
    <t>RM 9.81</t>
  </si>
  <si>
    <t>30/09/2003</t>
  </si>
  <si>
    <t>Final dividend for the financial year ended 31</t>
  </si>
  <si>
    <t>March 2003</t>
  </si>
  <si>
    <t>Balance as at 30.09.03</t>
  </si>
  <si>
    <t>Taxation paid</t>
  </si>
  <si>
    <t>Increase in inventories</t>
  </si>
  <si>
    <t>Increase in trade and other payables</t>
  </si>
  <si>
    <t>Share Capital</t>
  </si>
  <si>
    <t>6 Months Ended</t>
  </si>
  <si>
    <t>6 Months Cumulative To Date</t>
  </si>
  <si>
    <t>Comparative 6 Months Cumulative To Date</t>
  </si>
  <si>
    <t>Earnings Per Share</t>
  </si>
  <si>
    <t>(UNAUDITED)</t>
  </si>
  <si>
    <t>(AUDITED)</t>
  </si>
  <si>
    <t xml:space="preserve">DEFERRED TAX ASSETS </t>
  </si>
  <si>
    <t>30 Sept 2003</t>
  </si>
  <si>
    <t>Net cash flow from operating activities</t>
  </si>
  <si>
    <t>Net cash flow from financing activities</t>
  </si>
  <si>
    <t>6  Months Period Ended 30 September 2003</t>
  </si>
  <si>
    <t>Profit from Operations</t>
  </si>
  <si>
    <t>Profit before Taxation</t>
  </si>
  <si>
    <t>Profit after Taxataion</t>
  </si>
  <si>
    <t>Minority Interests</t>
  </si>
  <si>
    <t>Net Profit for the Period</t>
  </si>
  <si>
    <t>(The Condensed Income Statements should be read in conjuction with the Annual Audited Accounts for</t>
  </si>
  <si>
    <t>(The Condensed Balance Sheets should be read in conjuction with the Annual Audited Accounts for</t>
  </si>
  <si>
    <t>CASH AND CASH EQUIVALENTS AS AT 1ST APRIL 2003</t>
  </si>
  <si>
    <t>CASH AND CASH EQUIVALENTS AS AT 30TH SEPTEMBER 2003</t>
  </si>
  <si>
    <t>(The Condensed Cash Flow Statement should be read in conjuction with the Annual Audited Accounts for the</t>
  </si>
  <si>
    <t>Issued and fully paid ordinary shares of RM 1.00 each</t>
  </si>
  <si>
    <t xml:space="preserve">Prior year adjustment </t>
  </si>
  <si>
    <t xml:space="preserve">(The Condensed Statement of Changes in Equity should be read in conjuction with the Annual Audited </t>
  </si>
  <si>
    <t xml:space="preserve">  the financial year ended 31 March 2003)</t>
  </si>
  <si>
    <t xml:space="preserve">   financial year ended 31 March 2003)</t>
  </si>
  <si>
    <t xml:space="preserve">  Accounts for the financial year ended 31 March 2003)</t>
  </si>
  <si>
    <t>(RM'000)</t>
  </si>
  <si>
    <t>RM 9.91</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</si>
</sst>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 numFmtId="174" formatCode="mm/dd/yy"/>
    <numFmt numFmtId="175" formatCode="_(* #,##0.0_);_(* \(#,##0.0\);_(* &quot;-&quot;??_);_(@_)"/>
    <numFmt numFmtId="176" formatCode="_(* #,##0_);_(* \(#,##0\);_(* &quot;-&quot;??_);_(@_)"/>
    <numFmt numFmtId="177" formatCode="#,"/>
    <numFmt numFmtId="178" formatCode="#,###,"/>
    <numFmt numFmtId="179" formatCode="0.000"/>
    <numFmt numFmtId="180" formatCode="0.0"/>
    <numFmt numFmtId="181" formatCode="d/m/yyyy"/>
    <numFmt numFmtId="182" formatCode="#,###.0,"/>
    <numFmt numFmtId="183" formatCode="#,###.00,"/>
    <numFmt numFmtId="184" formatCode="#,###.000,"/>
    <numFmt numFmtId="185" formatCode="_(* #,##0.000_);_(* \(#,##0.000\);_(* &quot;-&quot;??_);_(@_)"/>
    <numFmt numFmtId="186" formatCode="0.0000000"/>
    <numFmt numFmtId="187" formatCode="0.000000"/>
    <numFmt numFmtId="188" formatCode="0.00000"/>
    <numFmt numFmtId="189" formatCode="0.0000"/>
    <numFmt numFmtId="190" formatCode="#,##0.0;\-#,##0.0"/>
    <numFmt numFmtId="191" formatCode="#,##0.000;\-#,##0.000"/>
    <numFmt numFmtId="192" formatCode="#,##0.0000;\-#,##0.0000"/>
    <numFmt numFmtId="193" formatCode="#,##0.00000;\-#,##0.00000"/>
    <numFmt numFmtId="194" formatCode="#,##0.000000;\-#,##0.000000"/>
    <numFmt numFmtId="195" formatCode="#,##0.0000000;\-#,##0.0000000"/>
    <numFmt numFmtId="196" formatCode="#,##0.00000000;\-#,##0.00000000"/>
    <numFmt numFmtId="197" formatCode="_(* #,##0.0000_);_(* \(#,##0.0000\);_(* &quot;-&quot;??_);_(@_)"/>
    <numFmt numFmtId="198" formatCode="0.00_ ;[Red]\-0.00\ "/>
    <numFmt numFmtId="199" formatCode="0.0_ ;[Red]\-0.0\ "/>
    <numFmt numFmtId="200" formatCode="0_ ;[Red]\-0\ "/>
    <numFmt numFmtId="201" formatCode="#,##0_ ;[Red]\-#,##0\ "/>
  </numFmts>
  <fonts count="10">
    <font>
      <sz val="10"/>
      <name val="Arial"/>
      <family val="0"/>
    </font>
    <font>
      <sz val="12"/>
      <name val="Arial"/>
      <family val="2"/>
    </font>
    <font>
      <b/>
      <sz val="12"/>
      <name val="Arial"/>
      <family val="2"/>
    </font>
    <font>
      <b/>
      <sz val="10"/>
      <name val="Arial"/>
      <family val="2"/>
    </font>
    <font>
      <b/>
      <i/>
      <sz val="12"/>
      <name val="Arial"/>
      <family val="2"/>
    </font>
    <font>
      <b/>
      <sz val="12"/>
      <name val="Arial Narrow"/>
      <family val="2"/>
    </font>
    <font>
      <b/>
      <u val="single"/>
      <sz val="12"/>
      <name val="Arial Narrow"/>
      <family val="2"/>
    </font>
    <font>
      <u val="single"/>
      <sz val="12"/>
      <name val="Arial Narrow"/>
      <family val="2"/>
    </font>
    <font>
      <b/>
      <u val="single"/>
      <sz val="12"/>
      <name val="Arial"/>
      <family val="2"/>
    </font>
    <font>
      <b/>
      <u val="singleAccounting"/>
      <sz val="12"/>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2" fillId="0" borderId="0" xfId="0" applyFont="1" applyAlignment="1" applyProtection="1">
      <alignment vertical="top"/>
      <protection/>
    </xf>
    <xf numFmtId="0" fontId="1" fillId="0" borderId="0" xfId="0" applyFont="1" applyAlignment="1" applyProtection="1">
      <alignment vertical="top"/>
      <protection/>
    </xf>
    <xf numFmtId="0" fontId="1" fillId="0" borderId="0" xfId="0" applyFont="1" applyAlignment="1" applyProtection="1">
      <alignment horizontal="center" vertical="top"/>
      <protection/>
    </xf>
    <xf numFmtId="22" fontId="2" fillId="0" borderId="0" xfId="0" applyNumberFormat="1" applyFont="1" applyAlignment="1" applyProtection="1">
      <alignment horizontal="center" vertical="top"/>
      <protection/>
    </xf>
    <xf numFmtId="0" fontId="2" fillId="0" borderId="0" xfId="0" applyFont="1" applyAlignment="1" applyProtection="1">
      <alignment horizontal="center" vertical="top"/>
      <protection/>
    </xf>
    <xf numFmtId="0" fontId="1" fillId="0" borderId="0" xfId="0" applyFont="1" applyBorder="1" applyAlignment="1" applyProtection="1">
      <alignment vertical="top"/>
      <protection/>
    </xf>
    <xf numFmtId="0" fontId="1" fillId="0" borderId="0" xfId="0" applyFont="1" applyBorder="1" applyAlignment="1" applyProtection="1">
      <alignment horizontal="center" vertical="top"/>
      <protection/>
    </xf>
    <xf numFmtId="0" fontId="1" fillId="0" borderId="1" xfId="0" applyFont="1" applyBorder="1" applyAlignment="1" applyProtection="1">
      <alignment vertical="top"/>
      <protection/>
    </xf>
    <xf numFmtId="0" fontId="1" fillId="0" borderId="0" xfId="0" applyFont="1" applyAlignment="1" applyProtection="1">
      <alignment horizontal="left" vertical="top"/>
      <protection/>
    </xf>
    <xf numFmtId="176" fontId="1" fillId="0" borderId="0" xfId="15" applyNumberFormat="1" applyFont="1" applyBorder="1" applyAlignment="1" applyProtection="1">
      <alignment vertical="top"/>
      <protection/>
    </xf>
    <xf numFmtId="0" fontId="2" fillId="0" borderId="0" xfId="0" applyFont="1" applyAlignment="1" applyProtection="1">
      <alignment horizontal="center" vertical="top" wrapText="1"/>
      <protection/>
    </xf>
    <xf numFmtId="0" fontId="1" fillId="0" borderId="2" xfId="0" applyFont="1" applyBorder="1" applyAlignment="1" applyProtection="1">
      <alignment vertical="top"/>
      <protection/>
    </xf>
    <xf numFmtId="0" fontId="2" fillId="0" borderId="1" xfId="0" applyFont="1" applyBorder="1" applyAlignment="1" applyProtection="1">
      <alignment horizontal="center" vertical="top"/>
      <protection/>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Border="1" applyAlignment="1">
      <alignment/>
    </xf>
    <xf numFmtId="0" fontId="2" fillId="0" borderId="0" xfId="0" applyFont="1" applyAlignment="1">
      <alignment/>
    </xf>
    <xf numFmtId="176" fontId="1" fillId="0" borderId="0" xfId="15" applyNumberFormat="1" applyFont="1" applyAlignment="1">
      <alignment/>
    </xf>
    <xf numFmtId="0" fontId="1" fillId="0" borderId="1" xfId="0" applyFont="1" applyBorder="1" applyAlignment="1">
      <alignment/>
    </xf>
    <xf numFmtId="0" fontId="1" fillId="0" borderId="1" xfId="0" applyFont="1" applyFill="1" applyBorder="1" applyAlignment="1">
      <alignment/>
    </xf>
    <xf numFmtId="0" fontId="4" fillId="0" borderId="0" xfId="0" applyFont="1" applyAlignment="1">
      <alignment/>
    </xf>
    <xf numFmtId="176" fontId="1" fillId="0" borderId="0" xfId="15" applyNumberFormat="1" applyFont="1" applyFill="1" applyAlignment="1">
      <alignment/>
    </xf>
    <xf numFmtId="43" fontId="1" fillId="0" borderId="0" xfId="15" applyFont="1" applyAlignment="1" applyProtection="1">
      <alignment horizontal="center" vertical="top"/>
      <protection/>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center" vertical="top"/>
    </xf>
    <xf numFmtId="0" fontId="1" fillId="0" borderId="3" xfId="0" applyFont="1" applyBorder="1" applyAlignment="1">
      <alignment/>
    </xf>
    <xf numFmtId="176" fontId="1" fillId="0" borderId="0" xfId="15" applyNumberFormat="1" applyFont="1" applyFill="1" applyBorder="1" applyAlignment="1">
      <alignment/>
    </xf>
    <xf numFmtId="0" fontId="1" fillId="0" borderId="0" xfId="0" applyFont="1" applyFill="1" applyAlignment="1" applyProtection="1">
      <alignment/>
      <protection/>
    </xf>
    <xf numFmtId="0" fontId="1" fillId="0" borderId="0" xfId="0" applyFont="1" applyAlignment="1">
      <alignment vertical="top"/>
    </xf>
    <xf numFmtId="176" fontId="1" fillId="0" borderId="0" xfId="15" applyNumberFormat="1" applyFont="1" applyBorder="1" applyAlignment="1" applyProtection="1">
      <alignment horizontal="center" vertical="top"/>
      <protection/>
    </xf>
    <xf numFmtId="0" fontId="1" fillId="0" borderId="4" xfId="0" applyFont="1" applyBorder="1" applyAlignment="1">
      <alignment/>
    </xf>
    <xf numFmtId="0" fontId="2" fillId="0" borderId="1" xfId="0" applyFont="1" applyFill="1" applyBorder="1" applyAlignment="1">
      <alignment horizontal="center"/>
    </xf>
    <xf numFmtId="176" fontId="1" fillId="0" borderId="0" xfId="15" applyNumberFormat="1" applyFont="1" applyFill="1" applyAlignment="1">
      <alignment vertical="top"/>
    </xf>
    <xf numFmtId="176" fontId="1" fillId="0" borderId="0" xfId="0" applyNumberFormat="1" applyFont="1" applyFill="1" applyBorder="1" applyAlignment="1">
      <alignment/>
    </xf>
    <xf numFmtId="0" fontId="1" fillId="0" borderId="0" xfId="0" applyFont="1" applyFill="1" applyAlignment="1">
      <alignment/>
    </xf>
    <xf numFmtId="176" fontId="1" fillId="0" borderId="0" xfId="0" applyNumberFormat="1" applyFont="1" applyFill="1" applyAlignment="1">
      <alignment/>
    </xf>
    <xf numFmtId="176" fontId="1" fillId="0" borderId="3" xfId="0" applyNumberFormat="1" applyFont="1" applyFill="1" applyBorder="1" applyAlignment="1">
      <alignment/>
    </xf>
    <xf numFmtId="176" fontId="1" fillId="0" borderId="3" xfId="15" applyNumberFormat="1" applyFont="1" applyFill="1" applyBorder="1" applyAlignment="1">
      <alignment/>
    </xf>
    <xf numFmtId="0" fontId="1" fillId="0" borderId="4" xfId="0" applyFont="1" applyFill="1" applyBorder="1" applyAlignment="1">
      <alignment/>
    </xf>
    <xf numFmtId="0" fontId="1" fillId="0" borderId="0" xfId="0" applyFont="1" applyFill="1" applyBorder="1" applyAlignment="1">
      <alignment/>
    </xf>
    <xf numFmtId="22" fontId="2" fillId="0" borderId="0" xfId="0" applyNumberFormat="1" applyFont="1" applyAlignment="1" applyProtection="1">
      <alignment horizontal="center" vertical="top" wrapText="1"/>
      <protection/>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5" fillId="0" borderId="0" xfId="0" applyFont="1" applyAlignment="1">
      <alignment vertical="center"/>
    </xf>
    <xf numFmtId="0" fontId="0" fillId="0" borderId="0" xfId="0" applyFont="1" applyAlignment="1">
      <alignment vertical="center"/>
    </xf>
    <xf numFmtId="176" fontId="0" fillId="0" borderId="0" xfId="15" applyNumberFormat="1" applyFont="1" applyAlignment="1">
      <alignment vertical="center"/>
    </xf>
    <xf numFmtId="176" fontId="3" fillId="0" borderId="0" xfId="15" applyNumberFormat="1" applyFont="1" applyAlignment="1">
      <alignment vertical="center"/>
    </xf>
    <xf numFmtId="176" fontId="3" fillId="0" borderId="0" xfId="15" applyNumberFormat="1" applyFont="1" applyAlignment="1">
      <alignment vertical="center"/>
    </xf>
    <xf numFmtId="0" fontId="0" fillId="0" borderId="0" xfId="0" applyFont="1" applyAlignment="1">
      <alignment vertical="center"/>
    </xf>
    <xf numFmtId="176" fontId="3" fillId="0" borderId="0" xfId="15" applyNumberFormat="1" applyFont="1" applyAlignment="1" quotePrefix="1">
      <alignment vertical="center"/>
    </xf>
    <xf numFmtId="176" fontId="6" fillId="0" borderId="0" xfId="15" applyNumberFormat="1"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76" fontId="7" fillId="0" borderId="0" xfId="15" applyNumberFormat="1" applyFont="1" applyAlignment="1">
      <alignment vertical="center"/>
    </xf>
    <xf numFmtId="176" fontId="0" fillId="0" borderId="0" xfId="15" applyNumberFormat="1" applyFont="1" applyAlignment="1">
      <alignment vertical="center"/>
    </xf>
    <xf numFmtId="0" fontId="0" fillId="0" borderId="0" xfId="0" applyFont="1" applyAlignment="1">
      <alignment vertical="center"/>
    </xf>
    <xf numFmtId="176" fontId="0" fillId="0" borderId="0" xfId="15" applyNumberFormat="1" applyFont="1" applyBorder="1" applyAlignment="1">
      <alignment vertical="center"/>
    </xf>
    <xf numFmtId="0" fontId="0" fillId="0" borderId="0" xfId="0" applyFont="1" applyBorder="1" applyAlignment="1">
      <alignment vertical="center"/>
    </xf>
    <xf numFmtId="176" fontId="0" fillId="0" borderId="0" xfId="15" applyNumberFormat="1" applyFont="1" applyAlignment="1" quotePrefix="1">
      <alignment vertical="center"/>
    </xf>
    <xf numFmtId="176" fontId="0" fillId="0" borderId="0" xfId="15" applyNumberFormat="1" applyFont="1" applyAlignment="1">
      <alignment vertical="center"/>
    </xf>
    <xf numFmtId="43" fontId="0" fillId="0" borderId="0" xfId="0" applyNumberFormat="1" applyFont="1" applyAlignment="1">
      <alignment vertical="center"/>
    </xf>
    <xf numFmtId="176" fontId="0" fillId="0" borderId="5" xfId="15" applyNumberFormat="1" applyFont="1" applyBorder="1" applyAlignment="1" quotePrefix="1">
      <alignment vertical="center"/>
    </xf>
    <xf numFmtId="176" fontId="0" fillId="0" borderId="5" xfId="15" applyNumberFormat="1" applyFont="1" applyBorder="1" applyAlignment="1">
      <alignment vertical="center"/>
    </xf>
    <xf numFmtId="176" fontId="0" fillId="0" borderId="6" xfId="15" applyNumberFormat="1" applyFont="1" applyBorder="1" applyAlignment="1" quotePrefix="1">
      <alignment vertical="center"/>
    </xf>
    <xf numFmtId="176" fontId="0" fillId="0" borderId="6" xfId="15" applyNumberFormat="1" applyFont="1" applyBorder="1" applyAlignment="1">
      <alignment vertical="center"/>
    </xf>
    <xf numFmtId="176" fontId="0" fillId="0" borderId="7" xfId="15" applyNumberFormat="1" applyFont="1" applyBorder="1" applyAlignment="1" quotePrefix="1">
      <alignment horizontal="right" vertical="center"/>
    </xf>
    <xf numFmtId="0" fontId="2" fillId="0" borderId="0" xfId="0" applyFont="1" applyAlignment="1" applyProtection="1">
      <alignment/>
      <protection/>
    </xf>
    <xf numFmtId="43" fontId="0" fillId="0" borderId="0" xfId="15" applyNumberFormat="1" applyFont="1" applyBorder="1" applyAlignment="1">
      <alignment horizontal="right" vertical="center"/>
    </xf>
    <xf numFmtId="0" fontId="3" fillId="0" borderId="0" xfId="0" applyFont="1" applyAlignment="1">
      <alignment vertical="top"/>
    </xf>
    <xf numFmtId="0" fontId="1" fillId="0" borderId="0" xfId="0" applyFont="1" applyAlignment="1">
      <alignment vertical="top" wrapText="1"/>
    </xf>
    <xf numFmtId="0" fontId="1"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Alignment="1">
      <alignment horizontal="center" vertical="top"/>
    </xf>
    <xf numFmtId="0" fontId="1" fillId="0" borderId="0" xfId="0" applyFont="1" applyAlignment="1" quotePrefix="1">
      <alignment horizontal="center" vertical="top"/>
    </xf>
    <xf numFmtId="0" fontId="8" fillId="0" borderId="0" xfId="0" applyFont="1" applyAlignment="1">
      <alignment vertical="top"/>
    </xf>
    <xf numFmtId="176" fontId="1" fillId="0" borderId="0" xfId="15" applyNumberFormat="1" applyFont="1" applyAlignment="1">
      <alignment vertical="top"/>
    </xf>
    <xf numFmtId="176" fontId="1" fillId="0" borderId="0" xfId="15" applyNumberFormat="1" applyFont="1" applyBorder="1" applyAlignment="1">
      <alignment vertical="top"/>
    </xf>
    <xf numFmtId="176" fontId="1" fillId="0" borderId="1" xfId="15" applyNumberFormat="1" applyFont="1" applyBorder="1" applyAlignment="1">
      <alignment vertical="top"/>
    </xf>
    <xf numFmtId="176" fontId="1" fillId="0" borderId="2" xfId="15" applyNumberFormat="1" applyFont="1" applyBorder="1" applyAlignment="1">
      <alignment vertical="top"/>
    </xf>
    <xf numFmtId="0" fontId="2" fillId="0" borderId="1" xfId="0" applyFont="1" applyBorder="1" applyAlignment="1">
      <alignment horizontal="left" vertical="top"/>
    </xf>
    <xf numFmtId="0" fontId="1" fillId="0" borderId="8" xfId="0" applyFont="1" applyBorder="1" applyAlignment="1">
      <alignment horizontal="center" vertical="top" wrapText="1"/>
    </xf>
    <xf numFmtId="176" fontId="9" fillId="0" borderId="0" xfId="15" applyNumberFormat="1" applyFont="1" applyAlignment="1">
      <alignment horizontal="center" vertical="center"/>
    </xf>
    <xf numFmtId="0" fontId="0" fillId="0" borderId="0" xfId="0" applyFont="1" applyAlignment="1">
      <alignment vertical="center"/>
    </xf>
    <xf numFmtId="0" fontId="1" fillId="0" borderId="1" xfId="0" applyFont="1" applyBorder="1" applyAlignment="1">
      <alignment horizontal="center" vertical="top"/>
    </xf>
    <xf numFmtId="0" fontId="2" fillId="0" borderId="0" xfId="0" applyFont="1" applyBorder="1" applyAlignment="1">
      <alignment horizontal="left" vertical="top"/>
    </xf>
    <xf numFmtId="0" fontId="1" fillId="0" borderId="0" xfId="0" applyFont="1" applyAlignment="1">
      <alignment vertical="center"/>
    </xf>
    <xf numFmtId="0" fontId="1" fillId="0" borderId="0" xfId="0" applyFont="1" applyAlignment="1" quotePrefix="1">
      <alignment vertical="top"/>
    </xf>
    <xf numFmtId="0" fontId="2" fillId="0" borderId="2" xfId="0" applyFont="1" applyBorder="1" applyAlignment="1" applyProtection="1">
      <alignment vertical="top"/>
      <protection/>
    </xf>
    <xf numFmtId="176" fontId="0" fillId="0" borderId="0" xfId="15" applyNumberFormat="1" applyFont="1" applyAlignment="1" quotePrefix="1">
      <alignment vertical="center"/>
    </xf>
    <xf numFmtId="176" fontId="0" fillId="0" borderId="0" xfId="15" applyNumberFormat="1" applyFont="1" applyBorder="1" applyAlignment="1" quotePrefix="1">
      <alignment horizontal="right" vertical="center"/>
    </xf>
    <xf numFmtId="176" fontId="0" fillId="0" borderId="0" xfId="15" applyNumberFormat="1" applyFont="1" applyAlignment="1" quotePrefix="1">
      <alignment horizontal="right" vertical="center"/>
    </xf>
    <xf numFmtId="176" fontId="0" fillId="0" borderId="6" xfId="15" applyNumberFormat="1" applyFont="1" applyBorder="1" applyAlignment="1" quotePrefix="1">
      <alignment vertical="center"/>
    </xf>
    <xf numFmtId="176" fontId="0" fillId="0" borderId="6" xfId="15" applyNumberFormat="1" applyFont="1" applyBorder="1" applyAlignment="1" quotePrefix="1">
      <alignment horizontal="right" vertical="center"/>
    </xf>
    <xf numFmtId="0" fontId="0" fillId="0" borderId="0" xfId="0" applyFont="1" applyAlignment="1">
      <alignment wrapText="1"/>
    </xf>
    <xf numFmtId="43" fontId="1" fillId="0" borderId="2" xfId="15" applyFont="1" applyBorder="1" applyAlignment="1" applyProtection="1">
      <alignment horizontal="right" vertical="top"/>
      <protection/>
    </xf>
    <xf numFmtId="43" fontId="1" fillId="0" borderId="0" xfId="15" applyFont="1" applyBorder="1" applyAlignment="1" applyProtection="1">
      <alignment horizontal="right" vertical="top"/>
      <protection/>
    </xf>
    <xf numFmtId="0" fontId="0" fillId="0" borderId="0" xfId="0" applyFont="1" applyBorder="1" applyAlignment="1">
      <alignment horizontal="center"/>
    </xf>
    <xf numFmtId="176" fontId="1" fillId="0" borderId="0" xfId="15" applyNumberFormat="1" applyFont="1" applyAlignment="1" applyProtection="1">
      <alignment horizontal="center"/>
      <protection/>
    </xf>
    <xf numFmtId="176" fontId="1" fillId="0" borderId="0" xfId="15" applyNumberFormat="1" applyFont="1" applyAlignment="1" applyProtection="1">
      <alignment vertical="top"/>
      <protection/>
    </xf>
    <xf numFmtId="178" fontId="1" fillId="0" borderId="0" xfId="0" applyNumberFormat="1" applyFont="1" applyAlignment="1" applyProtection="1">
      <alignment horizontal="center" vertical="top"/>
      <protection/>
    </xf>
    <xf numFmtId="176" fontId="1" fillId="0" borderId="0" xfId="15" applyNumberFormat="1" applyFont="1" applyBorder="1" applyAlignment="1" applyProtection="1">
      <alignment horizontal="center"/>
      <protection/>
    </xf>
    <xf numFmtId="178" fontId="1" fillId="0" borderId="1" xfId="0" applyNumberFormat="1" applyFont="1" applyBorder="1" applyAlignment="1" applyProtection="1">
      <alignment horizontal="center" vertical="top"/>
      <protection/>
    </xf>
    <xf numFmtId="176" fontId="1" fillId="0" borderId="1" xfId="15" applyNumberFormat="1" applyFont="1" applyBorder="1" applyAlignment="1" applyProtection="1">
      <alignment vertical="top"/>
      <protection/>
    </xf>
    <xf numFmtId="176" fontId="1" fillId="0" borderId="0" xfId="0" applyNumberFormat="1" applyFont="1" applyAlignment="1" applyProtection="1">
      <alignment horizontal="center" vertical="top"/>
      <protection/>
    </xf>
    <xf numFmtId="176" fontId="1" fillId="0" borderId="0" xfId="0" applyNumberFormat="1" applyFont="1" applyAlignment="1" applyProtection="1">
      <alignment vertical="top"/>
      <protection/>
    </xf>
    <xf numFmtId="43" fontId="1" fillId="0" borderId="0" xfId="15" applyFont="1" applyAlignment="1" applyProtection="1">
      <alignment vertical="top"/>
      <protection/>
    </xf>
    <xf numFmtId="178" fontId="1" fillId="0" borderId="0" xfId="0" applyNumberFormat="1" applyFont="1" applyBorder="1" applyAlignment="1" applyProtection="1">
      <alignment horizontal="center" vertical="top"/>
      <protection/>
    </xf>
    <xf numFmtId="178" fontId="2" fillId="0" borderId="2" xfId="0" applyNumberFormat="1" applyFont="1" applyBorder="1" applyAlignment="1" applyProtection="1">
      <alignment horizontal="center" vertical="top"/>
      <protection/>
    </xf>
    <xf numFmtId="176" fontId="2" fillId="0" borderId="2" xfId="15" applyNumberFormat="1" applyFont="1" applyBorder="1" applyAlignment="1" applyProtection="1">
      <alignment vertical="top"/>
      <protection/>
    </xf>
    <xf numFmtId="178" fontId="2" fillId="0" borderId="0" xfId="0" applyNumberFormat="1" applyFont="1" applyBorder="1" applyAlignment="1" applyProtection="1">
      <alignment horizontal="center" vertical="top"/>
      <protection/>
    </xf>
    <xf numFmtId="176" fontId="2" fillId="0" borderId="0" xfId="15" applyNumberFormat="1" applyFont="1" applyBorder="1" applyAlignment="1" applyProtection="1">
      <alignment vertical="top"/>
      <protection/>
    </xf>
    <xf numFmtId="2" fontId="1" fillId="0" borderId="2" xfId="0" applyNumberFormat="1" applyFont="1" applyBorder="1" applyAlignment="1" applyProtection="1">
      <alignment horizontal="right" vertical="top"/>
      <protection/>
    </xf>
    <xf numFmtId="176" fontId="2" fillId="0" borderId="0" xfId="0" applyNumberFormat="1" applyFont="1" applyBorder="1" applyAlignment="1" applyProtection="1">
      <alignment vertical="top"/>
      <protection/>
    </xf>
    <xf numFmtId="15" fontId="2" fillId="0" borderId="0" xfId="0" applyNumberFormat="1" applyFont="1" applyAlignment="1" applyProtection="1">
      <alignment horizontal="center" vertical="top"/>
      <protection/>
    </xf>
    <xf numFmtId="0" fontId="2" fillId="0" borderId="0" xfId="0" applyFont="1" applyFill="1" applyAlignment="1">
      <alignment horizontal="center" wrapText="1"/>
    </xf>
    <xf numFmtId="15" fontId="2" fillId="0" borderId="0" xfId="0" applyNumberFormat="1" applyFont="1" applyFill="1" applyAlignment="1" quotePrefix="1">
      <alignment horizontal="center" wrapText="1"/>
    </xf>
    <xf numFmtId="22" fontId="2" fillId="0" borderId="0" xfId="0" applyNumberFormat="1" applyFont="1" applyAlignment="1" applyProtection="1">
      <alignment horizontal="center" vertical="top" wrapText="1"/>
      <protection/>
    </xf>
    <xf numFmtId="0" fontId="0" fillId="0" borderId="0" xfId="0" applyFont="1" applyAlignment="1">
      <alignment wrapText="1"/>
    </xf>
    <xf numFmtId="0" fontId="1" fillId="0" borderId="0" xfId="0" applyFont="1" applyAlignment="1" applyProtection="1">
      <alignment horizontal="left" vertical="top" wrapText="1"/>
      <protection/>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xf>
    <xf numFmtId="0" fontId="2" fillId="0" borderId="1" xfId="0" applyFont="1" applyBorder="1" applyAlignment="1">
      <alignment horizontal="center" vertical="top" wrapText="1"/>
    </xf>
    <xf numFmtId="0" fontId="2" fillId="0" borderId="0" xfId="0"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15</xdr:row>
      <xdr:rowOff>0</xdr:rowOff>
    </xdr:from>
    <xdr:ext cx="104775" cy="238125"/>
    <xdr:sp>
      <xdr:nvSpPr>
        <xdr:cNvPr id="1" name="TextBox 1"/>
        <xdr:cNvSpPr txBox="1">
          <a:spLocks noChangeArrowheads="1"/>
        </xdr:cNvSpPr>
      </xdr:nvSpPr>
      <xdr:spPr>
        <a:xfrm>
          <a:off x="8810625" y="3400425"/>
          <a:ext cx="10477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56"/>
  <sheetViews>
    <sheetView tabSelected="1" workbookViewId="0" topLeftCell="A11">
      <selection activeCell="I13" sqref="I13"/>
    </sheetView>
  </sheetViews>
  <sheetFormatPr defaultColWidth="9.140625" defaultRowHeight="12.75"/>
  <cols>
    <col min="1" max="1" width="1.8515625" style="51" customWidth="1"/>
    <col min="2" max="3" width="3.7109375" style="51" customWidth="1"/>
    <col min="4" max="7" width="9.140625" style="51" customWidth="1"/>
    <col min="8" max="8" width="13.57421875" style="51" customWidth="1"/>
    <col min="9" max="9" width="11.8515625" style="52" customWidth="1"/>
    <col min="10" max="10" width="9.140625" style="52" customWidth="1"/>
    <col min="11" max="11" width="11.8515625" style="52" customWidth="1"/>
    <col min="12" max="16384" width="9.140625" style="51" customWidth="1"/>
  </cols>
  <sheetData>
    <row r="2" ht="15.75">
      <c r="B2" s="50" t="s">
        <v>68</v>
      </c>
    </row>
    <row r="3" spans="9:11" ht="12.75">
      <c r="I3" s="53" t="s">
        <v>100</v>
      </c>
      <c r="J3" s="53"/>
      <c r="K3" s="53" t="s">
        <v>101</v>
      </c>
    </row>
    <row r="4" spans="2:11" s="55" customFormat="1" ht="12.75">
      <c r="B4" s="51"/>
      <c r="C4" s="51"/>
      <c r="D4" s="51"/>
      <c r="E4" s="51"/>
      <c r="F4" s="51"/>
      <c r="G4" s="51"/>
      <c r="H4" s="51"/>
      <c r="I4" s="53" t="s">
        <v>33</v>
      </c>
      <c r="J4" s="52"/>
      <c r="K4" s="54" t="s">
        <v>34</v>
      </c>
    </row>
    <row r="5" spans="9:11" s="55" customFormat="1" ht="12.75" customHeight="1">
      <c r="I5" s="53" t="s">
        <v>35</v>
      </c>
      <c r="J5" s="52"/>
      <c r="K5" s="54" t="s">
        <v>36</v>
      </c>
    </row>
    <row r="6" spans="9:11" s="55" customFormat="1" ht="12.75">
      <c r="I6" s="53" t="s">
        <v>37</v>
      </c>
      <c r="J6" s="52"/>
      <c r="K6" s="54" t="s">
        <v>38</v>
      </c>
    </row>
    <row r="7" spans="9:11" s="55" customFormat="1" ht="12.75">
      <c r="I7" s="56" t="s">
        <v>88</v>
      </c>
      <c r="J7" s="52"/>
      <c r="K7" s="54" t="s">
        <v>73</v>
      </c>
    </row>
    <row r="8" spans="2:11" s="59" customFormat="1" ht="15.75">
      <c r="B8" s="55"/>
      <c r="C8" s="55"/>
      <c r="D8" s="55"/>
      <c r="E8" s="55"/>
      <c r="F8" s="55"/>
      <c r="G8" s="55"/>
      <c r="H8" s="55"/>
      <c r="I8" s="57" t="s">
        <v>123</v>
      </c>
      <c r="J8" s="58"/>
      <c r="K8" s="57" t="s">
        <v>123</v>
      </c>
    </row>
    <row r="9" spans="2:11" s="62" customFormat="1" ht="15.75">
      <c r="B9" s="59"/>
      <c r="C9" s="59"/>
      <c r="D9" s="59"/>
      <c r="E9" s="59"/>
      <c r="F9" s="59"/>
      <c r="G9" s="90"/>
      <c r="H9" s="51"/>
      <c r="I9" s="60"/>
      <c r="J9" s="61"/>
      <c r="K9" s="60"/>
    </row>
    <row r="10" spans="2:9" ht="15.75">
      <c r="B10" s="50" t="s">
        <v>39</v>
      </c>
      <c r="I10" s="52" t="s">
        <v>71</v>
      </c>
    </row>
    <row r="11" spans="9:14" ht="12.75">
      <c r="I11" s="63"/>
      <c r="J11" s="63"/>
      <c r="K11" s="63"/>
      <c r="L11" s="64"/>
      <c r="M11" s="64"/>
      <c r="N11" s="64"/>
    </row>
    <row r="12" spans="3:11" ht="12.75">
      <c r="C12" s="51" t="s">
        <v>7</v>
      </c>
      <c r="I12" s="65">
        <v>60746</v>
      </c>
      <c r="K12" s="52">
        <v>60746</v>
      </c>
    </row>
    <row r="13" spans="3:11" ht="12.75">
      <c r="C13" s="51" t="s">
        <v>8</v>
      </c>
      <c r="I13" s="96">
        <f>540951-I14</f>
        <v>534390</v>
      </c>
      <c r="K13" s="66">
        <v>517630</v>
      </c>
    </row>
    <row r="14" spans="3:11" ht="12.75">
      <c r="C14" s="51" t="s">
        <v>57</v>
      </c>
      <c r="I14" s="65">
        <v>6561</v>
      </c>
      <c r="K14" s="66">
        <v>17495</v>
      </c>
    </row>
    <row r="15" spans="9:11" ht="12.75">
      <c r="I15" s="97" t="s">
        <v>74</v>
      </c>
      <c r="K15" s="97" t="s">
        <v>74</v>
      </c>
    </row>
    <row r="16" spans="9:11" ht="12.75">
      <c r="I16" s="52">
        <f>SUM(I12:I15)</f>
        <v>601697</v>
      </c>
      <c r="K16" s="52">
        <f>SUM(K12:K15)</f>
        <v>595871</v>
      </c>
    </row>
    <row r="17" ht="15.75">
      <c r="B17" s="50" t="s">
        <v>52</v>
      </c>
    </row>
    <row r="18" ht="15.75">
      <c r="B18" s="50"/>
    </row>
    <row r="19" spans="3:11" ht="12.75">
      <c r="C19" s="51" t="s">
        <v>40</v>
      </c>
      <c r="I19" s="65">
        <v>15570</v>
      </c>
      <c r="K19" s="52">
        <v>13529</v>
      </c>
    </row>
    <row r="20" spans="9:11" ht="12.75">
      <c r="I20" s="97" t="s">
        <v>74</v>
      </c>
      <c r="K20" s="97" t="s">
        <v>74</v>
      </c>
    </row>
    <row r="21" spans="9:11" ht="12.75">
      <c r="I21" s="52">
        <f>SUM(I16:I19)</f>
        <v>617267</v>
      </c>
      <c r="K21" s="52">
        <f>SUM(K16:K19)</f>
        <v>609400</v>
      </c>
    </row>
    <row r="22" spans="5:11" ht="12.75">
      <c r="E22" s="67"/>
      <c r="I22" s="98" t="s">
        <v>76</v>
      </c>
      <c r="K22" s="98" t="s">
        <v>76</v>
      </c>
    </row>
    <row r="23" ht="15.75">
      <c r="B23" s="50" t="s">
        <v>41</v>
      </c>
    </row>
    <row r="25" spans="3:11" ht="12.75">
      <c r="C25" s="51" t="s">
        <v>4</v>
      </c>
      <c r="I25" s="65">
        <v>129888</v>
      </c>
      <c r="K25" s="52">
        <v>133802</v>
      </c>
    </row>
    <row r="26" spans="3:11" ht="12.75">
      <c r="C26" s="51" t="s">
        <v>42</v>
      </c>
      <c r="I26" s="65">
        <v>2000</v>
      </c>
      <c r="K26" s="52">
        <v>2000</v>
      </c>
    </row>
    <row r="27" spans="3:11" ht="12.75">
      <c r="C27" s="51" t="s">
        <v>43</v>
      </c>
      <c r="I27" s="65">
        <v>3359</v>
      </c>
      <c r="K27" s="52">
        <v>3359</v>
      </c>
    </row>
    <row r="28" spans="3:11" ht="12.75">
      <c r="C28" s="90" t="s">
        <v>102</v>
      </c>
      <c r="I28" s="65">
        <v>2497</v>
      </c>
      <c r="K28" s="52">
        <v>3459</v>
      </c>
    </row>
    <row r="30" ht="15.75">
      <c r="C30" s="50" t="s">
        <v>44</v>
      </c>
    </row>
    <row r="31" spans="4:11" ht="12.75">
      <c r="D31" s="51" t="s">
        <v>5</v>
      </c>
      <c r="I31" s="68">
        <v>56200</v>
      </c>
      <c r="K31" s="69">
        <v>52059</v>
      </c>
    </row>
    <row r="32" spans="4:11" ht="12.75">
      <c r="D32" s="51" t="s">
        <v>45</v>
      </c>
      <c r="I32" s="70">
        <v>67862</v>
      </c>
      <c r="K32" s="71">
        <v>64457</v>
      </c>
    </row>
    <row r="33" spans="4:11" ht="12.75">
      <c r="D33" s="51" t="s">
        <v>79</v>
      </c>
      <c r="I33" s="70">
        <v>488449</v>
      </c>
      <c r="K33" s="71">
        <v>473287</v>
      </c>
    </row>
    <row r="34" spans="4:11" ht="12.75">
      <c r="D34" s="51" t="s">
        <v>70</v>
      </c>
      <c r="I34" s="70">
        <v>540</v>
      </c>
      <c r="K34" s="71">
        <v>598</v>
      </c>
    </row>
    <row r="35" spans="4:11" ht="12.75">
      <c r="D35" s="51" t="s">
        <v>46</v>
      </c>
      <c r="I35" s="70">
        <v>570</v>
      </c>
      <c r="K35" s="71">
        <v>402</v>
      </c>
    </row>
    <row r="36" spans="9:11" ht="12.75">
      <c r="I36" s="100" t="s">
        <v>75</v>
      </c>
      <c r="K36" s="100" t="s">
        <v>75</v>
      </c>
    </row>
    <row r="37" spans="9:11" ht="19.5" customHeight="1">
      <c r="I37" s="72">
        <f>SUM(I31:I35)</f>
        <v>613621</v>
      </c>
      <c r="K37" s="72">
        <f>SUM(K31:K35)</f>
        <v>590803</v>
      </c>
    </row>
    <row r="40" ht="15.75">
      <c r="C40" s="50" t="s">
        <v>47</v>
      </c>
    </row>
    <row r="41" spans="4:11" ht="12.75">
      <c r="D41" s="51" t="s">
        <v>48</v>
      </c>
      <c r="I41" s="68">
        <v>111347</v>
      </c>
      <c r="K41" s="69">
        <v>96863</v>
      </c>
    </row>
    <row r="42" spans="4:11" ht="12.75">
      <c r="D42" s="51" t="s">
        <v>49</v>
      </c>
      <c r="I42" s="70">
        <v>9279</v>
      </c>
      <c r="K42" s="71">
        <v>12840</v>
      </c>
    </row>
    <row r="43" spans="4:11" ht="12.75">
      <c r="D43" s="51" t="s">
        <v>50</v>
      </c>
      <c r="I43" s="99">
        <v>13472</v>
      </c>
      <c r="K43" s="71">
        <v>14320</v>
      </c>
    </row>
    <row r="44" spans="9:11" ht="12.75">
      <c r="I44" s="100" t="s">
        <v>75</v>
      </c>
      <c r="K44" s="100" t="s">
        <v>75</v>
      </c>
    </row>
    <row r="45" spans="9:11" ht="19.5" customHeight="1">
      <c r="I45" s="72">
        <f>SUM(I41:I44)</f>
        <v>134098</v>
      </c>
      <c r="K45" s="72">
        <f>SUM(K41:K44)</f>
        <v>124023</v>
      </c>
    </row>
    <row r="47" spans="3:11" ht="15.75">
      <c r="C47" s="50" t="s">
        <v>51</v>
      </c>
      <c r="I47" s="52">
        <f>I37-I45</f>
        <v>479523</v>
      </c>
      <c r="K47" s="52">
        <f>K37-K45</f>
        <v>466780</v>
      </c>
    </row>
    <row r="48" spans="9:11" ht="12.75">
      <c r="I48" s="97" t="s">
        <v>75</v>
      </c>
      <c r="K48" s="97" t="s">
        <v>75</v>
      </c>
    </row>
    <row r="49" spans="9:11" ht="12.75">
      <c r="I49" s="52">
        <f>I47+I25+I26+I27+I28</f>
        <v>617267</v>
      </c>
      <c r="K49" s="52">
        <f>K47+K25+K26+K27+K28</f>
        <v>609400</v>
      </c>
    </row>
    <row r="50" spans="9:11" ht="12.75">
      <c r="I50" s="98" t="s">
        <v>76</v>
      </c>
      <c r="K50" s="98" t="s">
        <v>76</v>
      </c>
    </row>
    <row r="52" spans="2:11" ht="15.75">
      <c r="B52" s="93"/>
      <c r="C52" s="73" t="s">
        <v>2</v>
      </c>
      <c r="I52" s="74" t="s">
        <v>124</v>
      </c>
      <c r="J52" s="66"/>
      <c r="K52" s="74" t="s">
        <v>87</v>
      </c>
    </row>
    <row r="53" spans="9:11" ht="12.75">
      <c r="I53" s="52" t="s">
        <v>77</v>
      </c>
      <c r="K53" s="52" t="s">
        <v>77</v>
      </c>
    </row>
    <row r="55" ht="12.75">
      <c r="C55" s="26" t="s">
        <v>113</v>
      </c>
    </row>
    <row r="56" ht="12.75">
      <c r="C56" s="26" t="s">
        <v>120</v>
      </c>
    </row>
  </sheetData>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Y109"/>
  <sheetViews>
    <sheetView workbookViewId="0" topLeftCell="C14">
      <selection activeCell="F25" sqref="F25"/>
    </sheetView>
  </sheetViews>
  <sheetFormatPr defaultColWidth="9.140625" defaultRowHeight="12.75"/>
  <cols>
    <col min="1" max="1" width="2.140625" style="45" customWidth="1"/>
    <col min="2" max="2" width="32.8515625" style="45" customWidth="1"/>
    <col min="3" max="3" width="4.28125" style="45" customWidth="1"/>
    <col min="4" max="4" width="14.00390625" style="46" customWidth="1"/>
    <col min="5" max="5" width="1.7109375" style="45" customWidth="1"/>
    <col min="6" max="6" width="15.28125" style="45" customWidth="1"/>
    <col min="7" max="7" width="1.57421875" style="45" customWidth="1"/>
    <col min="8" max="8" width="14.140625" style="45" customWidth="1"/>
    <col min="9" max="9" width="1.8515625" style="49" customWidth="1"/>
    <col min="10" max="10" width="15.28125" style="49" bestFit="1" customWidth="1"/>
    <col min="11" max="11" width="2.421875" style="45" customWidth="1"/>
    <col min="12" max="12" width="18.7109375" style="45" customWidth="1"/>
    <col min="13" max="16384" width="9.140625" style="45" customWidth="1"/>
  </cols>
  <sheetData>
    <row r="1" spans="1:14" ht="15.75">
      <c r="A1" s="26"/>
      <c r="B1" s="1" t="s">
        <v>63</v>
      </c>
      <c r="C1" s="2"/>
      <c r="D1" s="3"/>
      <c r="E1" s="2"/>
      <c r="F1" s="2"/>
      <c r="G1" s="2"/>
      <c r="H1" s="2"/>
      <c r="I1" s="124"/>
      <c r="J1" s="125"/>
      <c r="K1" s="2"/>
      <c r="M1" s="26"/>
      <c r="N1" s="26"/>
    </row>
    <row r="2" spans="1:14" ht="15.75">
      <c r="A2" s="26"/>
      <c r="B2" s="1"/>
      <c r="C2" s="2"/>
      <c r="D2" s="3"/>
      <c r="E2" s="2"/>
      <c r="F2" s="2"/>
      <c r="G2" s="2"/>
      <c r="H2" s="2"/>
      <c r="I2" s="44"/>
      <c r="J2" s="101"/>
      <c r="K2" s="2"/>
      <c r="M2" s="26"/>
      <c r="N2" s="26"/>
    </row>
    <row r="3" spans="1:14" ht="15.75">
      <c r="A3" s="26"/>
      <c r="B3" s="1"/>
      <c r="C3" s="2"/>
      <c r="D3" s="3"/>
      <c r="E3" s="2"/>
      <c r="F3" s="2"/>
      <c r="G3" s="2"/>
      <c r="H3" s="2"/>
      <c r="I3" s="44"/>
      <c r="J3" s="101"/>
      <c r="K3" s="2"/>
      <c r="M3" s="26"/>
      <c r="N3" s="26"/>
    </row>
    <row r="4" spans="1:14" s="46" customFormat="1" ht="61.5" customHeight="1">
      <c r="A4" s="28"/>
      <c r="B4" s="25"/>
      <c r="C4" s="3"/>
      <c r="D4" s="11" t="s">
        <v>0</v>
      </c>
      <c r="E4" s="3"/>
      <c r="F4" s="11" t="s">
        <v>14</v>
      </c>
      <c r="G4" s="11"/>
      <c r="H4" s="11" t="s">
        <v>97</v>
      </c>
      <c r="I4" s="7"/>
      <c r="J4" s="11" t="s">
        <v>98</v>
      </c>
      <c r="K4" s="3"/>
      <c r="L4" s="3"/>
      <c r="M4" s="28"/>
      <c r="N4" s="28"/>
    </row>
    <row r="5" spans="1:14" ht="15.75">
      <c r="A5" s="26"/>
      <c r="B5" s="1"/>
      <c r="C5" s="2"/>
      <c r="D5" s="121">
        <v>37894</v>
      </c>
      <c r="E5" s="2"/>
      <c r="F5" s="121">
        <v>37529</v>
      </c>
      <c r="G5" s="5"/>
      <c r="H5" s="121">
        <v>37894</v>
      </c>
      <c r="I5" s="2"/>
      <c r="J5" s="121">
        <v>37529</v>
      </c>
      <c r="K5" s="2"/>
      <c r="L5" s="2"/>
      <c r="M5" s="26"/>
      <c r="N5" s="26"/>
    </row>
    <row r="6" spans="1:14" ht="15.75">
      <c r="A6" s="26"/>
      <c r="B6" s="1"/>
      <c r="C6" s="2"/>
      <c r="D6" s="13" t="s">
        <v>10</v>
      </c>
      <c r="E6" s="8"/>
      <c r="F6" s="13" t="s">
        <v>10</v>
      </c>
      <c r="G6" s="13"/>
      <c r="H6" s="13" t="s">
        <v>10</v>
      </c>
      <c r="I6" s="8"/>
      <c r="J6" s="13" t="s">
        <v>10</v>
      </c>
      <c r="K6" s="2"/>
      <c r="L6" s="2"/>
      <c r="M6" s="26"/>
      <c r="N6" s="26"/>
    </row>
    <row r="7" spans="1:14" ht="15">
      <c r="A7" s="26"/>
      <c r="B7" s="2"/>
      <c r="C7" s="2"/>
      <c r="D7" s="3"/>
      <c r="E7" s="2"/>
      <c r="F7" s="2"/>
      <c r="G7" s="2"/>
      <c r="H7" s="2"/>
      <c r="I7" s="6"/>
      <c r="J7" s="6"/>
      <c r="K7" s="2"/>
      <c r="L7" s="2"/>
      <c r="M7" s="26"/>
      <c r="N7" s="26"/>
    </row>
    <row r="8" spans="1:25" ht="15">
      <c r="A8" s="26"/>
      <c r="B8" s="9" t="s">
        <v>9</v>
      </c>
      <c r="C8" s="2"/>
      <c r="D8" s="105">
        <v>202371</v>
      </c>
      <c r="E8" s="2"/>
      <c r="F8" s="106">
        <v>205339</v>
      </c>
      <c r="G8" s="2"/>
      <c r="H8" s="106">
        <v>399148</v>
      </c>
      <c r="I8" s="6"/>
      <c r="J8" s="10">
        <v>421621</v>
      </c>
      <c r="K8" s="2"/>
      <c r="L8" s="2"/>
      <c r="M8" s="26"/>
      <c r="N8" s="26"/>
      <c r="O8" s="47"/>
      <c r="P8" s="47"/>
      <c r="Q8" s="47"/>
      <c r="R8" s="47"/>
      <c r="S8" s="47"/>
      <c r="T8" s="47"/>
      <c r="U8" s="47"/>
      <c r="V8" s="47"/>
      <c r="W8" s="47"/>
      <c r="X8" s="47"/>
      <c r="Y8" s="47"/>
    </row>
    <row r="9" spans="1:25" ht="15">
      <c r="A9" s="26"/>
      <c r="B9" s="2"/>
      <c r="C9" s="2"/>
      <c r="D9" s="107"/>
      <c r="E9" s="2"/>
      <c r="F9" s="2"/>
      <c r="G9" s="2"/>
      <c r="H9" s="2"/>
      <c r="I9" s="6"/>
      <c r="J9" s="10"/>
      <c r="K9" s="2"/>
      <c r="L9" s="2"/>
      <c r="M9" s="26"/>
      <c r="N9" s="26"/>
      <c r="O9" s="47"/>
      <c r="P9" s="47"/>
      <c r="Q9" s="47"/>
      <c r="R9" s="47"/>
      <c r="S9" s="47"/>
      <c r="T9" s="47"/>
      <c r="U9" s="47"/>
      <c r="V9" s="47"/>
      <c r="W9" s="47"/>
      <c r="X9" s="47"/>
      <c r="Y9" s="47"/>
    </row>
    <row r="10" spans="1:25" ht="15">
      <c r="A10" s="26"/>
      <c r="B10" s="9" t="s">
        <v>11</v>
      </c>
      <c r="C10" s="2"/>
      <c r="D10" s="33">
        <f>D18-D12-D8</f>
        <v>-191887</v>
      </c>
      <c r="E10" s="2"/>
      <c r="F10" s="10">
        <f>F18-F12-F8</f>
        <v>-185205</v>
      </c>
      <c r="G10" s="2"/>
      <c r="H10" s="10">
        <f>H18-H12-H8</f>
        <v>-381136</v>
      </c>
      <c r="I10" s="6"/>
      <c r="J10" s="10">
        <f>J18-J12-J8</f>
        <v>-391073</v>
      </c>
      <c r="K10" s="2"/>
      <c r="L10" s="2"/>
      <c r="M10" s="26"/>
      <c r="N10" s="26"/>
      <c r="O10" s="47"/>
      <c r="P10" s="47"/>
      <c r="Q10" s="47"/>
      <c r="R10" s="47"/>
      <c r="S10" s="47"/>
      <c r="T10" s="47"/>
      <c r="U10" s="47"/>
      <c r="V10" s="47"/>
      <c r="W10" s="47"/>
      <c r="X10" s="47"/>
      <c r="Y10" s="47"/>
    </row>
    <row r="11" spans="1:25" ht="15">
      <c r="A11" s="26"/>
      <c r="B11" s="2"/>
      <c r="C11" s="2"/>
      <c r="D11" s="107"/>
      <c r="E11" s="2"/>
      <c r="F11" s="2"/>
      <c r="G11" s="2"/>
      <c r="H11" s="2"/>
      <c r="I11" s="6"/>
      <c r="J11" s="10"/>
      <c r="K11" s="2"/>
      <c r="L11" s="2"/>
      <c r="M11" s="26"/>
      <c r="N11" s="26"/>
      <c r="O11" s="47"/>
      <c r="P11" s="47"/>
      <c r="Q11" s="47"/>
      <c r="R11" s="47"/>
      <c r="S11" s="47"/>
      <c r="T11" s="47"/>
      <c r="U11" s="47"/>
      <c r="V11" s="47"/>
      <c r="W11" s="47"/>
      <c r="X11" s="47"/>
      <c r="Y11" s="47"/>
    </row>
    <row r="12" spans="1:25" ht="15">
      <c r="A12" s="26"/>
      <c r="B12" s="2" t="s">
        <v>12</v>
      </c>
      <c r="C12" s="2"/>
      <c r="D12" s="108">
        <v>6829</v>
      </c>
      <c r="E12" s="6"/>
      <c r="F12" s="10">
        <v>6044</v>
      </c>
      <c r="G12" s="6"/>
      <c r="H12" s="10">
        <v>10971</v>
      </c>
      <c r="I12" s="6"/>
      <c r="J12" s="10">
        <v>11019</v>
      </c>
      <c r="K12" s="2"/>
      <c r="L12" s="2"/>
      <c r="M12" s="26"/>
      <c r="N12" s="26"/>
      <c r="O12" s="47"/>
      <c r="P12" s="47"/>
      <c r="Q12" s="47"/>
      <c r="R12" s="47"/>
      <c r="S12" s="47"/>
      <c r="T12" s="47"/>
      <c r="U12" s="47"/>
      <c r="V12" s="47"/>
      <c r="W12" s="47"/>
      <c r="X12" s="47"/>
      <c r="Y12" s="47"/>
    </row>
    <row r="13" spans="1:25" ht="15">
      <c r="A13" s="26"/>
      <c r="B13" s="3"/>
      <c r="C13" s="2"/>
      <c r="D13" s="109"/>
      <c r="E13" s="8"/>
      <c r="F13" s="8"/>
      <c r="G13" s="8"/>
      <c r="H13" s="8"/>
      <c r="I13" s="8"/>
      <c r="J13" s="110"/>
      <c r="K13" s="2"/>
      <c r="L13" s="2"/>
      <c r="M13" s="26"/>
      <c r="N13" s="26"/>
      <c r="O13" s="47"/>
      <c r="P13" s="47"/>
      <c r="Q13" s="47"/>
      <c r="R13" s="47"/>
      <c r="S13" s="47"/>
      <c r="T13" s="47"/>
      <c r="U13" s="47"/>
      <c r="V13" s="47"/>
      <c r="W13" s="47"/>
      <c r="X13" s="47"/>
      <c r="Y13" s="47"/>
    </row>
    <row r="14" spans="1:25" ht="15">
      <c r="A14" s="26"/>
      <c r="B14" s="9" t="s">
        <v>107</v>
      </c>
      <c r="C14" s="2"/>
      <c r="D14" s="111">
        <f>SUM(D8:D13)</f>
        <v>17313</v>
      </c>
      <c r="E14" s="2"/>
      <c r="F14" s="111">
        <f>SUM(F8:F13)</f>
        <v>26178</v>
      </c>
      <c r="G14" s="2"/>
      <c r="H14" s="112">
        <f>SUM(H8:H13)</f>
        <v>28983</v>
      </c>
      <c r="I14" s="6"/>
      <c r="J14" s="112">
        <f>SUM(J8:J13)</f>
        <v>41567</v>
      </c>
      <c r="K14" s="2"/>
      <c r="L14" s="2"/>
      <c r="M14" s="26"/>
      <c r="N14" s="26"/>
      <c r="O14" s="47"/>
      <c r="P14" s="47"/>
      <c r="Q14" s="47"/>
      <c r="R14" s="47"/>
      <c r="S14" s="47"/>
      <c r="T14" s="47"/>
      <c r="U14" s="47"/>
      <c r="V14" s="47"/>
      <c r="W14" s="47"/>
      <c r="X14" s="47"/>
      <c r="Y14" s="47"/>
    </row>
    <row r="15" spans="1:25" ht="15">
      <c r="A15" s="26"/>
      <c r="B15" s="9"/>
      <c r="C15" s="2"/>
      <c r="D15" s="111"/>
      <c r="E15" s="2"/>
      <c r="F15" s="111"/>
      <c r="G15" s="2"/>
      <c r="H15" s="112"/>
      <c r="I15" s="6"/>
      <c r="J15" s="112"/>
      <c r="K15" s="2"/>
      <c r="L15" s="2"/>
      <c r="M15" s="26"/>
      <c r="N15" s="26"/>
      <c r="O15" s="47"/>
      <c r="P15" s="47"/>
      <c r="Q15" s="47"/>
      <c r="R15" s="47"/>
      <c r="S15" s="47"/>
      <c r="T15" s="47"/>
      <c r="U15" s="47"/>
      <c r="V15" s="47"/>
      <c r="W15" s="47"/>
      <c r="X15" s="47"/>
      <c r="Y15" s="47"/>
    </row>
    <row r="16" spans="1:25" ht="15">
      <c r="A16" s="26"/>
      <c r="B16" s="9" t="s">
        <v>13</v>
      </c>
      <c r="C16" s="2"/>
      <c r="D16" s="25">
        <v>0</v>
      </c>
      <c r="E16" s="2"/>
      <c r="F16" s="113">
        <v>0</v>
      </c>
      <c r="G16" s="2"/>
      <c r="H16" s="113">
        <v>0</v>
      </c>
      <c r="I16" s="6"/>
      <c r="J16" s="10">
        <v>0</v>
      </c>
      <c r="K16" s="2"/>
      <c r="L16" s="2"/>
      <c r="M16" s="26"/>
      <c r="N16" s="26"/>
      <c r="O16" s="47"/>
      <c r="P16" s="47"/>
      <c r="Q16" s="47"/>
      <c r="R16" s="47"/>
      <c r="S16" s="47"/>
      <c r="T16" s="47"/>
      <c r="U16" s="47"/>
      <c r="V16" s="47"/>
      <c r="W16" s="47"/>
      <c r="X16" s="47"/>
      <c r="Y16" s="47"/>
    </row>
    <row r="17" spans="1:25" ht="15">
      <c r="A17" s="26"/>
      <c r="B17" s="2"/>
      <c r="C17" s="2"/>
      <c r="D17" s="109"/>
      <c r="E17" s="8"/>
      <c r="F17" s="8"/>
      <c r="G17" s="8"/>
      <c r="H17" s="8"/>
      <c r="I17" s="8"/>
      <c r="J17" s="110"/>
      <c r="K17" s="2"/>
      <c r="L17" s="2"/>
      <c r="M17" s="26"/>
      <c r="N17" s="26"/>
      <c r="O17" s="47"/>
      <c r="P17" s="47"/>
      <c r="Q17" s="47"/>
      <c r="R17" s="47"/>
      <c r="S17" s="47"/>
      <c r="T17" s="47"/>
      <c r="U17" s="47"/>
      <c r="V17" s="47"/>
      <c r="W17" s="47"/>
      <c r="X17" s="47"/>
      <c r="Y17" s="47"/>
    </row>
    <row r="18" spans="1:25" ht="15">
      <c r="A18" s="26"/>
      <c r="B18" s="2" t="s">
        <v>108</v>
      </c>
      <c r="C18" s="2"/>
      <c r="D18" s="33">
        <v>17313</v>
      </c>
      <c r="E18" s="2"/>
      <c r="F18" s="10">
        <v>26178</v>
      </c>
      <c r="G18" s="2"/>
      <c r="H18" s="106">
        <v>28983</v>
      </c>
      <c r="I18" s="6"/>
      <c r="J18" s="10">
        <v>41567</v>
      </c>
      <c r="K18" s="2"/>
      <c r="L18" s="2"/>
      <c r="M18" s="26"/>
      <c r="N18" s="26"/>
      <c r="O18" s="47"/>
      <c r="P18" s="47"/>
      <c r="Q18" s="47"/>
      <c r="R18" s="47"/>
      <c r="S18" s="47"/>
      <c r="T18" s="47"/>
      <c r="U18" s="47"/>
      <c r="V18" s="47"/>
      <c r="W18" s="47"/>
      <c r="X18" s="47"/>
      <c r="Y18" s="47"/>
    </row>
    <row r="19" spans="1:25" ht="15">
      <c r="A19" s="26"/>
      <c r="B19" s="2"/>
      <c r="C19" s="2"/>
      <c r="D19" s="107"/>
      <c r="E19" s="2"/>
      <c r="F19" s="2"/>
      <c r="G19" s="2"/>
      <c r="H19" s="2"/>
      <c r="I19" s="6"/>
      <c r="J19" s="10"/>
      <c r="K19" s="2"/>
      <c r="L19" s="2"/>
      <c r="M19" s="26"/>
      <c r="N19" s="26"/>
      <c r="O19" s="47"/>
      <c r="P19" s="47"/>
      <c r="Q19" s="47"/>
      <c r="R19" s="47"/>
      <c r="S19" s="47"/>
      <c r="T19" s="47"/>
      <c r="U19" s="47"/>
      <c r="V19" s="47"/>
      <c r="W19" s="47"/>
      <c r="X19" s="47"/>
      <c r="Y19" s="47"/>
    </row>
    <row r="20" spans="1:25" ht="15">
      <c r="A20" s="26"/>
      <c r="B20" s="2" t="s">
        <v>1</v>
      </c>
      <c r="C20" s="2"/>
      <c r="D20" s="33">
        <v>-2476</v>
      </c>
      <c r="E20" s="6"/>
      <c r="F20" s="10">
        <f>-F18*28%</f>
        <v>-7329.840000000001</v>
      </c>
      <c r="G20" s="6"/>
      <c r="H20" s="10">
        <v>-5662</v>
      </c>
      <c r="I20" s="6"/>
      <c r="J20" s="10">
        <f>-J18*28%</f>
        <v>-11638.76</v>
      </c>
      <c r="K20" s="2"/>
      <c r="L20" s="2"/>
      <c r="M20" s="26"/>
      <c r="N20" s="26"/>
      <c r="O20" s="47"/>
      <c r="P20" s="47"/>
      <c r="Q20" s="47"/>
      <c r="R20" s="47"/>
      <c r="S20" s="47"/>
      <c r="T20" s="47"/>
      <c r="U20" s="47"/>
      <c r="V20" s="47"/>
      <c r="W20" s="47"/>
      <c r="X20" s="47"/>
      <c r="Y20" s="47"/>
    </row>
    <row r="21" spans="1:25" ht="15">
      <c r="A21" s="26"/>
      <c r="B21" s="2"/>
      <c r="C21" s="2"/>
      <c r="D21" s="109"/>
      <c r="E21" s="8"/>
      <c r="F21" s="8"/>
      <c r="G21" s="8"/>
      <c r="H21" s="8"/>
      <c r="I21" s="8"/>
      <c r="J21" s="8"/>
      <c r="K21" s="2"/>
      <c r="L21" s="2"/>
      <c r="M21" s="26"/>
      <c r="N21" s="26"/>
      <c r="O21" s="47"/>
      <c r="P21" s="47"/>
      <c r="Q21" s="47"/>
      <c r="R21" s="47"/>
      <c r="S21" s="47"/>
      <c r="T21" s="47"/>
      <c r="U21" s="47"/>
      <c r="V21" s="47"/>
      <c r="W21" s="47"/>
      <c r="X21" s="47"/>
      <c r="Y21" s="47"/>
    </row>
    <row r="22" spans="1:25" ht="15">
      <c r="A22" s="26"/>
      <c r="B22" s="2" t="s">
        <v>109</v>
      </c>
      <c r="C22" s="2"/>
      <c r="D22" s="33">
        <f>D18+D20</f>
        <v>14837</v>
      </c>
      <c r="E22" s="2"/>
      <c r="F22" s="10">
        <f>F18+F20</f>
        <v>18848.16</v>
      </c>
      <c r="G22" s="2"/>
      <c r="H22" s="10">
        <f>H18+H20</f>
        <v>23321</v>
      </c>
      <c r="I22" s="6"/>
      <c r="J22" s="10">
        <f>J18+J20</f>
        <v>29928.239999999998</v>
      </c>
      <c r="K22" s="2"/>
      <c r="L22" s="2"/>
      <c r="M22" s="26"/>
      <c r="N22" s="26"/>
      <c r="O22" s="47"/>
      <c r="P22" s="47"/>
      <c r="Q22" s="47"/>
      <c r="R22" s="47"/>
      <c r="S22" s="47"/>
      <c r="T22" s="47"/>
      <c r="U22" s="47"/>
      <c r="V22" s="47"/>
      <c r="W22" s="47"/>
      <c r="X22" s="47"/>
      <c r="Y22" s="47"/>
    </row>
    <row r="23" spans="1:25" ht="15">
      <c r="A23" s="26"/>
      <c r="B23" s="2"/>
      <c r="C23" s="2"/>
      <c r="D23" s="114"/>
      <c r="E23" s="2"/>
      <c r="F23" s="2"/>
      <c r="G23" s="2"/>
      <c r="H23" s="2"/>
      <c r="I23" s="6"/>
      <c r="J23" s="6"/>
      <c r="K23" s="2"/>
      <c r="L23" s="2"/>
      <c r="M23" s="26"/>
      <c r="N23" s="26"/>
      <c r="O23" s="47"/>
      <c r="P23" s="47"/>
      <c r="Q23" s="47"/>
      <c r="R23" s="47"/>
      <c r="S23" s="47"/>
      <c r="T23" s="47"/>
      <c r="U23" s="47"/>
      <c r="V23" s="47"/>
      <c r="W23" s="47"/>
      <c r="X23" s="47"/>
      <c r="Y23" s="47"/>
    </row>
    <row r="24" spans="1:25" ht="15">
      <c r="A24" s="26"/>
      <c r="B24" s="2" t="s">
        <v>110</v>
      </c>
      <c r="C24" s="2"/>
      <c r="D24" s="25">
        <v>0</v>
      </c>
      <c r="E24" s="2"/>
      <c r="F24" s="113">
        <v>0</v>
      </c>
      <c r="G24" s="2"/>
      <c r="H24" s="113">
        <v>0</v>
      </c>
      <c r="I24" s="6"/>
      <c r="J24" s="10">
        <v>0</v>
      </c>
      <c r="K24" s="2"/>
      <c r="L24" s="2"/>
      <c r="M24" s="26"/>
      <c r="N24" s="26"/>
      <c r="O24" s="47"/>
      <c r="P24" s="47"/>
      <c r="Q24" s="47"/>
      <c r="R24" s="47"/>
      <c r="S24" s="47"/>
      <c r="T24" s="47"/>
      <c r="U24" s="47"/>
      <c r="V24" s="47"/>
      <c r="W24" s="47"/>
      <c r="X24" s="47"/>
      <c r="Y24" s="47"/>
    </row>
    <row r="25" spans="1:25" ht="15">
      <c r="A25" s="26"/>
      <c r="B25" s="2"/>
      <c r="C25" s="2"/>
      <c r="D25" s="109"/>
      <c r="E25" s="8"/>
      <c r="F25" s="8"/>
      <c r="G25" s="8"/>
      <c r="H25" s="8"/>
      <c r="I25" s="8"/>
      <c r="J25" s="110"/>
      <c r="K25" s="2"/>
      <c r="L25" s="2"/>
      <c r="M25" s="26"/>
      <c r="N25" s="26"/>
      <c r="O25" s="47"/>
      <c r="P25" s="47"/>
      <c r="Q25" s="47"/>
      <c r="R25" s="47"/>
      <c r="S25" s="47"/>
      <c r="T25" s="47"/>
      <c r="U25" s="47"/>
      <c r="V25" s="47"/>
      <c r="W25" s="47"/>
      <c r="X25" s="47"/>
      <c r="Y25" s="47"/>
    </row>
    <row r="26" spans="1:25" ht="5.25" customHeight="1">
      <c r="A26" s="26"/>
      <c r="B26" s="2"/>
      <c r="C26" s="2"/>
      <c r="D26" s="114"/>
      <c r="E26" s="6"/>
      <c r="F26" s="6"/>
      <c r="G26" s="6"/>
      <c r="H26" s="6"/>
      <c r="I26" s="6"/>
      <c r="J26" s="10"/>
      <c r="K26" s="2"/>
      <c r="L26" s="2"/>
      <c r="M26" s="26"/>
      <c r="N26" s="26"/>
      <c r="O26" s="47"/>
      <c r="P26" s="47"/>
      <c r="Q26" s="47"/>
      <c r="R26" s="47"/>
      <c r="S26" s="47"/>
      <c r="T26" s="47"/>
      <c r="U26" s="47"/>
      <c r="V26" s="47"/>
      <c r="W26" s="47"/>
      <c r="X26" s="47"/>
      <c r="Y26" s="47"/>
    </row>
    <row r="27" spans="1:25" ht="15">
      <c r="A27" s="26"/>
      <c r="B27" s="2" t="s">
        <v>111</v>
      </c>
      <c r="C27" s="26"/>
      <c r="D27" s="33">
        <f>D22+D24</f>
        <v>14837</v>
      </c>
      <c r="E27" s="2"/>
      <c r="F27" s="10">
        <f>F22+F24</f>
        <v>18848.16</v>
      </c>
      <c r="G27" s="2"/>
      <c r="H27" s="10">
        <f>H22+H24</f>
        <v>23321</v>
      </c>
      <c r="I27" s="6"/>
      <c r="J27" s="10">
        <f>J22+J24</f>
        <v>29928.239999999998</v>
      </c>
      <c r="K27" s="2"/>
      <c r="L27" s="2"/>
      <c r="M27" s="26"/>
      <c r="N27" s="26"/>
      <c r="O27" s="47"/>
      <c r="P27" s="47"/>
      <c r="Q27" s="47"/>
      <c r="R27" s="47"/>
      <c r="S27" s="47"/>
      <c r="T27" s="47"/>
      <c r="U27" s="47"/>
      <c r="V27" s="47"/>
      <c r="W27" s="47"/>
      <c r="X27" s="47"/>
      <c r="Y27" s="47"/>
    </row>
    <row r="28" spans="1:25" ht="6" customHeight="1" thickBot="1">
      <c r="A28" s="26"/>
      <c r="B28" s="2"/>
      <c r="C28" s="2"/>
      <c r="D28" s="115"/>
      <c r="E28" s="12"/>
      <c r="F28" s="12"/>
      <c r="G28" s="12"/>
      <c r="H28" s="12"/>
      <c r="I28" s="12"/>
      <c r="J28" s="116"/>
      <c r="K28" s="2"/>
      <c r="L28" s="2"/>
      <c r="M28" s="26"/>
      <c r="N28" s="26"/>
      <c r="O28" s="47"/>
      <c r="P28" s="47"/>
      <c r="Q28" s="47"/>
      <c r="R28" s="47"/>
      <c r="S28" s="47"/>
      <c r="T28" s="47"/>
      <c r="U28" s="47"/>
      <c r="V28" s="47"/>
      <c r="W28" s="47"/>
      <c r="X28" s="47"/>
      <c r="Y28" s="47"/>
    </row>
    <row r="29" spans="1:25" ht="10.5" customHeight="1" thickTop="1">
      <c r="A29" s="26"/>
      <c r="B29" s="2"/>
      <c r="C29" s="2"/>
      <c r="D29" s="117"/>
      <c r="E29" s="6"/>
      <c r="F29" s="6"/>
      <c r="G29" s="6"/>
      <c r="H29" s="6"/>
      <c r="I29" s="6"/>
      <c r="J29" s="118"/>
      <c r="K29" s="2"/>
      <c r="L29" s="2"/>
      <c r="M29" s="26"/>
      <c r="N29" s="26"/>
      <c r="O29" s="47"/>
      <c r="P29" s="47"/>
      <c r="Q29" s="47"/>
      <c r="R29" s="47"/>
      <c r="S29" s="47"/>
      <c r="T29" s="47"/>
      <c r="U29" s="47"/>
      <c r="V29" s="47"/>
      <c r="W29" s="47"/>
      <c r="X29" s="47"/>
      <c r="Y29" s="47"/>
    </row>
    <row r="30" spans="1:25" ht="15">
      <c r="A30" s="26"/>
      <c r="B30" s="2" t="s">
        <v>99</v>
      </c>
      <c r="C30" s="2"/>
      <c r="D30" s="114"/>
      <c r="E30" s="2"/>
      <c r="F30" s="2"/>
      <c r="G30" s="2"/>
      <c r="H30" s="2"/>
      <c r="I30" s="6"/>
      <c r="J30" s="10"/>
      <c r="K30" s="2"/>
      <c r="L30" s="2"/>
      <c r="M30" s="26"/>
      <c r="N30" s="26"/>
      <c r="O30" s="47"/>
      <c r="P30" s="47"/>
      <c r="Q30" s="47"/>
      <c r="R30" s="47"/>
      <c r="S30" s="47"/>
      <c r="T30" s="47"/>
      <c r="U30" s="47"/>
      <c r="V30" s="47"/>
      <c r="W30" s="47"/>
      <c r="X30" s="47"/>
      <c r="Y30" s="47"/>
    </row>
    <row r="31" spans="1:25" ht="16.5" thickBot="1">
      <c r="A31" s="26"/>
      <c r="B31" s="3" t="s">
        <v>65</v>
      </c>
      <c r="C31" s="2"/>
      <c r="D31" s="119">
        <f>(D27/60746)*100</f>
        <v>24.424653475125936</v>
      </c>
      <c r="E31" s="12"/>
      <c r="F31" s="119">
        <f>(F27/60746)*100-0.01</f>
        <v>31.01782076186086</v>
      </c>
      <c r="G31" s="95" t="s">
        <v>82</v>
      </c>
      <c r="H31" s="119">
        <f>(H27/60746)*100</f>
        <v>38.39100516906463</v>
      </c>
      <c r="I31" s="12"/>
      <c r="J31" s="119">
        <f>(J27/60746)*100</f>
        <v>49.26783656537055</v>
      </c>
      <c r="K31" s="95" t="s">
        <v>82</v>
      </c>
      <c r="L31" s="2"/>
      <c r="M31" s="26"/>
      <c r="N31" s="26"/>
      <c r="O31" s="47"/>
      <c r="P31" s="47"/>
      <c r="Q31" s="47"/>
      <c r="R31" s="47"/>
      <c r="S31" s="47"/>
      <c r="T31" s="47"/>
      <c r="U31" s="47"/>
      <c r="V31" s="47"/>
      <c r="W31" s="47"/>
      <c r="X31" s="47"/>
      <c r="Y31" s="47"/>
    </row>
    <row r="32" spans="1:25" ht="16.5" thickTop="1">
      <c r="A32" s="26"/>
      <c r="B32" s="3"/>
      <c r="C32" s="2"/>
      <c r="D32" s="117">
        <v>3</v>
      </c>
      <c r="E32" s="6"/>
      <c r="F32" s="6"/>
      <c r="G32" s="6"/>
      <c r="H32" s="6"/>
      <c r="I32" s="6"/>
      <c r="J32" s="120"/>
      <c r="K32" s="2"/>
      <c r="L32" s="2"/>
      <c r="M32" s="26"/>
      <c r="N32" s="26"/>
      <c r="O32" s="47"/>
      <c r="P32" s="47"/>
      <c r="Q32" s="47"/>
      <c r="R32" s="47"/>
      <c r="S32" s="47"/>
      <c r="T32" s="47"/>
      <c r="U32" s="47"/>
      <c r="V32" s="47"/>
      <c r="W32" s="47"/>
      <c r="X32" s="47"/>
      <c r="Y32" s="47"/>
    </row>
    <row r="33" spans="1:25" ht="15.75" thickBot="1">
      <c r="A33" s="26"/>
      <c r="B33" s="3" t="s">
        <v>64</v>
      </c>
      <c r="C33" s="2"/>
      <c r="D33" s="102">
        <v>0</v>
      </c>
      <c r="E33" s="12"/>
      <c r="F33" s="102">
        <v>0</v>
      </c>
      <c r="G33" s="12"/>
      <c r="H33" s="102">
        <v>0</v>
      </c>
      <c r="I33" s="12"/>
      <c r="J33" s="102">
        <v>0</v>
      </c>
      <c r="K33" s="2"/>
      <c r="L33" s="2"/>
      <c r="M33" s="26"/>
      <c r="N33" s="26"/>
      <c r="O33" s="47"/>
      <c r="P33" s="47"/>
      <c r="Q33" s="47"/>
      <c r="R33" s="47"/>
      <c r="S33" s="47"/>
      <c r="T33" s="47"/>
      <c r="U33" s="47"/>
      <c r="V33" s="47"/>
      <c r="W33" s="47"/>
      <c r="X33" s="47"/>
      <c r="Y33" s="47"/>
    </row>
    <row r="34" spans="1:25" ht="15.75" thickTop="1">
      <c r="A34" s="26"/>
      <c r="B34" s="3"/>
      <c r="C34" s="2"/>
      <c r="D34" s="103"/>
      <c r="E34" s="6"/>
      <c r="F34" s="103"/>
      <c r="G34" s="6"/>
      <c r="H34" s="103"/>
      <c r="I34" s="6"/>
      <c r="J34" s="103"/>
      <c r="K34" s="2"/>
      <c r="L34" s="2"/>
      <c r="M34" s="26"/>
      <c r="N34" s="26"/>
      <c r="O34" s="47"/>
      <c r="P34" s="47"/>
      <c r="Q34" s="47"/>
      <c r="R34" s="47"/>
      <c r="S34" s="47"/>
      <c r="T34" s="47"/>
      <c r="U34" s="47"/>
      <c r="V34" s="47"/>
      <c r="W34" s="47"/>
      <c r="X34" s="47"/>
      <c r="Y34" s="47"/>
    </row>
    <row r="35" spans="1:25" ht="15">
      <c r="A35" s="26"/>
      <c r="B35" s="3"/>
      <c r="C35" s="2"/>
      <c r="D35" s="103"/>
      <c r="E35" s="6"/>
      <c r="F35" s="103"/>
      <c r="G35" s="6"/>
      <c r="H35" s="103"/>
      <c r="I35" s="6"/>
      <c r="J35" s="103"/>
      <c r="K35" s="2"/>
      <c r="L35" s="2"/>
      <c r="M35" s="26"/>
      <c r="N35" s="26"/>
      <c r="O35" s="47"/>
      <c r="P35" s="47"/>
      <c r="Q35" s="47"/>
      <c r="R35" s="47"/>
      <c r="S35" s="47"/>
      <c r="T35" s="47"/>
      <c r="U35" s="47"/>
      <c r="V35" s="47"/>
      <c r="W35" s="47"/>
      <c r="X35" s="47"/>
      <c r="Y35" s="47"/>
    </row>
    <row r="36" spans="1:25" ht="95.25" customHeight="1">
      <c r="A36" s="26"/>
      <c r="B36" s="126" t="s">
        <v>86</v>
      </c>
      <c r="C36" s="127"/>
      <c r="D36" s="127"/>
      <c r="E36" s="127"/>
      <c r="F36" s="127"/>
      <c r="G36" s="127"/>
      <c r="H36" s="127"/>
      <c r="I36" s="127"/>
      <c r="J36" s="127"/>
      <c r="K36" s="2"/>
      <c r="L36" s="2"/>
      <c r="M36" s="26"/>
      <c r="N36" s="26"/>
      <c r="O36" s="47"/>
      <c r="P36" s="47"/>
      <c r="Q36" s="47"/>
      <c r="R36" s="47"/>
      <c r="S36" s="47"/>
      <c r="T36" s="47"/>
      <c r="U36" s="47"/>
      <c r="V36" s="47"/>
      <c r="W36" s="47"/>
      <c r="X36" s="47"/>
      <c r="Y36" s="47"/>
    </row>
    <row r="37" spans="1:25" ht="15.75">
      <c r="A37" s="26"/>
      <c r="B37" s="3"/>
      <c r="C37" s="2"/>
      <c r="D37" s="117"/>
      <c r="E37" s="2"/>
      <c r="F37" s="2"/>
      <c r="G37" s="2"/>
      <c r="H37" s="2"/>
      <c r="I37" s="6"/>
      <c r="J37" s="118"/>
      <c r="K37" s="2"/>
      <c r="L37" s="2"/>
      <c r="M37" s="26"/>
      <c r="N37" s="26"/>
      <c r="O37" s="47"/>
      <c r="P37" s="47"/>
      <c r="Q37" s="47"/>
      <c r="R37" s="47"/>
      <c r="S37" s="47"/>
      <c r="T37" s="47"/>
      <c r="U37" s="47"/>
      <c r="V37" s="47"/>
      <c r="W37" s="47"/>
      <c r="X37" s="47"/>
      <c r="Y37" s="47"/>
    </row>
    <row r="38" spans="1:25" ht="15.75" customHeight="1">
      <c r="A38" s="75"/>
      <c r="B38" s="32" t="s">
        <v>112</v>
      </c>
      <c r="C38" s="26"/>
      <c r="D38" s="26"/>
      <c r="E38" s="26"/>
      <c r="F38" s="26"/>
      <c r="G38" s="26"/>
      <c r="H38" s="26"/>
      <c r="I38" s="26"/>
      <c r="J38" s="26"/>
      <c r="K38" s="2"/>
      <c r="L38" s="2"/>
      <c r="M38" s="26"/>
      <c r="N38" s="26"/>
      <c r="O38" s="47"/>
      <c r="P38" s="47"/>
      <c r="Q38" s="47"/>
      <c r="R38" s="47"/>
      <c r="S38" s="47"/>
      <c r="T38" s="47"/>
      <c r="U38" s="47"/>
      <c r="V38" s="47"/>
      <c r="W38" s="47"/>
      <c r="X38" s="47"/>
      <c r="Y38" s="47"/>
    </row>
    <row r="39" spans="1:25" ht="15.75" customHeight="1">
      <c r="A39" s="26"/>
      <c r="B39" s="32" t="s">
        <v>120</v>
      </c>
      <c r="C39" s="2"/>
      <c r="D39" s="114"/>
      <c r="E39" s="2"/>
      <c r="F39" s="2"/>
      <c r="G39" s="2"/>
      <c r="H39" s="2"/>
      <c r="I39" s="6"/>
      <c r="J39" s="6"/>
      <c r="K39" s="2"/>
      <c r="L39" s="2"/>
      <c r="M39" s="26"/>
      <c r="N39" s="26"/>
      <c r="O39" s="47"/>
      <c r="P39" s="47"/>
      <c r="Q39" s="47"/>
      <c r="R39" s="47"/>
      <c r="S39" s="47"/>
      <c r="T39" s="47"/>
      <c r="U39" s="47"/>
      <c r="V39" s="47"/>
      <c r="W39" s="47"/>
      <c r="X39" s="47"/>
      <c r="Y39" s="47"/>
    </row>
    <row r="40" spans="1:25" ht="15">
      <c r="A40" s="26"/>
      <c r="B40" s="2"/>
      <c r="C40" s="2"/>
      <c r="D40" s="114"/>
      <c r="E40" s="2"/>
      <c r="F40" s="2"/>
      <c r="G40" s="2"/>
      <c r="H40" s="2"/>
      <c r="I40" s="6"/>
      <c r="J40" s="10"/>
      <c r="K40" s="2"/>
      <c r="L40" s="2"/>
      <c r="M40" s="26"/>
      <c r="N40" s="26"/>
      <c r="O40" s="47"/>
      <c r="P40" s="47"/>
      <c r="Q40" s="47"/>
      <c r="R40" s="47"/>
      <c r="S40" s="47"/>
      <c r="T40" s="47"/>
      <c r="U40" s="47"/>
      <c r="V40" s="47"/>
      <c r="W40" s="47"/>
      <c r="X40" s="47"/>
      <c r="Y40" s="47"/>
    </row>
    <row r="41" spans="1:25" ht="15">
      <c r="A41" s="26"/>
      <c r="B41" s="2"/>
      <c r="C41" s="2"/>
      <c r="D41" s="114"/>
      <c r="E41" s="2"/>
      <c r="F41" s="2"/>
      <c r="G41" s="2"/>
      <c r="H41" s="2"/>
      <c r="I41" s="6"/>
      <c r="J41" s="10"/>
      <c r="K41" s="2"/>
      <c r="L41" s="2"/>
      <c r="M41" s="26"/>
      <c r="N41" s="26"/>
      <c r="O41" s="47"/>
      <c r="P41" s="47"/>
      <c r="Q41" s="47"/>
      <c r="R41" s="47"/>
      <c r="S41" s="47"/>
      <c r="T41" s="47"/>
      <c r="U41" s="47"/>
      <c r="V41" s="47"/>
      <c r="W41" s="47"/>
      <c r="X41" s="47"/>
      <c r="Y41" s="47"/>
    </row>
    <row r="42" spans="1:25" ht="15">
      <c r="A42" s="26"/>
      <c r="B42" s="2"/>
      <c r="C42" s="2"/>
      <c r="D42" s="114"/>
      <c r="E42" s="2"/>
      <c r="F42" s="2"/>
      <c r="G42" s="2"/>
      <c r="H42" s="2"/>
      <c r="I42" s="6"/>
      <c r="J42" s="10"/>
      <c r="K42" s="2"/>
      <c r="L42" s="2"/>
      <c r="M42" s="26"/>
      <c r="N42" s="26"/>
      <c r="O42" s="47"/>
      <c r="P42" s="47"/>
      <c r="Q42" s="47"/>
      <c r="R42" s="47"/>
      <c r="S42" s="47"/>
      <c r="T42" s="47"/>
      <c r="U42" s="47"/>
      <c r="V42" s="47"/>
      <c r="W42" s="47"/>
      <c r="X42" s="47"/>
      <c r="Y42" s="47"/>
    </row>
    <row r="43" spans="1:25" ht="15">
      <c r="A43" s="26"/>
      <c r="B43" s="2"/>
      <c r="C43" s="2"/>
      <c r="D43" s="114"/>
      <c r="E43" s="2"/>
      <c r="F43" s="2"/>
      <c r="G43" s="2"/>
      <c r="H43" s="2"/>
      <c r="I43" s="6"/>
      <c r="J43" s="10"/>
      <c r="K43" s="2"/>
      <c r="L43" s="2"/>
      <c r="M43" s="26"/>
      <c r="N43" s="26"/>
      <c r="O43" s="47"/>
      <c r="P43" s="47"/>
      <c r="Q43" s="47"/>
      <c r="R43" s="47"/>
      <c r="S43" s="47"/>
      <c r="T43" s="47"/>
      <c r="U43" s="47"/>
      <c r="V43" s="47"/>
      <c r="W43" s="47"/>
      <c r="X43" s="47"/>
      <c r="Y43" s="47"/>
    </row>
    <row r="44" spans="1:25" ht="15">
      <c r="A44" s="26"/>
      <c r="B44" s="2"/>
      <c r="C44" s="2"/>
      <c r="D44" s="114"/>
      <c r="E44" s="2"/>
      <c r="F44" s="2"/>
      <c r="G44" s="2"/>
      <c r="H44" s="2"/>
      <c r="I44" s="6"/>
      <c r="J44" s="10"/>
      <c r="K44" s="2"/>
      <c r="L44" s="2"/>
      <c r="M44" s="26"/>
      <c r="N44" s="26"/>
      <c r="O44" s="47"/>
      <c r="P44" s="47"/>
      <c r="Q44" s="47"/>
      <c r="R44" s="47"/>
      <c r="S44" s="47"/>
      <c r="T44" s="47"/>
      <c r="U44" s="47"/>
      <c r="V44" s="47"/>
      <c r="W44" s="47"/>
      <c r="X44" s="47"/>
      <c r="Y44" s="47"/>
    </row>
    <row r="45" spans="1:25" ht="15">
      <c r="A45" s="26"/>
      <c r="B45" s="2"/>
      <c r="C45" s="2"/>
      <c r="D45" s="114"/>
      <c r="E45" s="2"/>
      <c r="F45" s="2"/>
      <c r="G45" s="2"/>
      <c r="H45" s="2"/>
      <c r="I45" s="6"/>
      <c r="J45" s="10"/>
      <c r="K45" s="2"/>
      <c r="L45" s="2"/>
      <c r="M45" s="26"/>
      <c r="N45" s="26"/>
      <c r="O45" s="47"/>
      <c r="P45" s="47"/>
      <c r="Q45" s="47"/>
      <c r="R45" s="47"/>
      <c r="S45" s="47"/>
      <c r="T45" s="47"/>
      <c r="U45" s="47"/>
      <c r="V45" s="47"/>
      <c r="W45" s="47"/>
      <c r="X45" s="47"/>
      <c r="Y45" s="47"/>
    </row>
    <row r="46" spans="1:25" ht="15">
      <c r="A46" s="26"/>
      <c r="B46" s="2"/>
      <c r="C46" s="2"/>
      <c r="D46" s="114"/>
      <c r="E46" s="2"/>
      <c r="F46" s="2"/>
      <c r="G46" s="2"/>
      <c r="H46" s="2"/>
      <c r="I46" s="6"/>
      <c r="J46" s="10"/>
      <c r="K46" s="2"/>
      <c r="L46" s="2"/>
      <c r="M46" s="26"/>
      <c r="N46" s="26"/>
      <c r="O46" s="47"/>
      <c r="P46" s="47"/>
      <c r="Q46" s="47"/>
      <c r="R46" s="47"/>
      <c r="S46" s="47"/>
      <c r="T46" s="47"/>
      <c r="U46" s="47"/>
      <c r="V46" s="47"/>
      <c r="W46" s="47"/>
      <c r="X46" s="47"/>
      <c r="Y46" s="47"/>
    </row>
    <row r="47" spans="1:25" ht="15">
      <c r="A47" s="26"/>
      <c r="B47" s="2"/>
      <c r="C47" s="2"/>
      <c r="D47" s="114"/>
      <c r="E47" s="2"/>
      <c r="F47" s="2"/>
      <c r="G47" s="2"/>
      <c r="H47" s="2"/>
      <c r="I47" s="6"/>
      <c r="J47" s="10"/>
      <c r="K47" s="2"/>
      <c r="L47" s="2"/>
      <c r="M47" s="26"/>
      <c r="N47" s="26"/>
      <c r="O47" s="47"/>
      <c r="P47" s="47"/>
      <c r="Q47" s="47"/>
      <c r="R47" s="47"/>
      <c r="S47" s="47"/>
      <c r="T47" s="47"/>
      <c r="U47" s="47"/>
      <c r="V47" s="47"/>
      <c r="W47" s="47"/>
      <c r="X47" s="47"/>
      <c r="Y47" s="47"/>
    </row>
    <row r="48" spans="1:25" ht="15">
      <c r="A48" s="26"/>
      <c r="B48" s="2"/>
      <c r="C48" s="2"/>
      <c r="D48" s="114"/>
      <c r="E48" s="2"/>
      <c r="F48" s="2"/>
      <c r="G48" s="2"/>
      <c r="H48" s="2"/>
      <c r="I48" s="6"/>
      <c r="J48" s="6"/>
      <c r="K48" s="2"/>
      <c r="L48" s="2"/>
      <c r="M48" s="26"/>
      <c r="N48" s="26"/>
      <c r="O48" s="47"/>
      <c r="P48" s="47"/>
      <c r="Q48" s="47"/>
      <c r="R48" s="47"/>
      <c r="S48" s="47"/>
      <c r="T48" s="47"/>
      <c r="U48" s="47"/>
      <c r="V48" s="47"/>
      <c r="W48" s="47"/>
      <c r="X48" s="47"/>
      <c r="Y48" s="47"/>
    </row>
    <row r="49" spans="1:25" ht="15">
      <c r="A49" s="26"/>
      <c r="B49" s="2"/>
      <c r="C49" s="2"/>
      <c r="D49" s="114"/>
      <c r="E49" s="2"/>
      <c r="F49" s="2"/>
      <c r="G49" s="2"/>
      <c r="H49" s="2"/>
      <c r="I49" s="6"/>
      <c r="J49" s="10"/>
      <c r="K49" s="2"/>
      <c r="L49" s="2"/>
      <c r="M49" s="26"/>
      <c r="N49" s="26"/>
      <c r="O49" s="47"/>
      <c r="P49" s="47"/>
      <c r="Q49" s="47"/>
      <c r="R49" s="47"/>
      <c r="S49" s="47"/>
      <c r="T49" s="47"/>
      <c r="U49" s="47"/>
      <c r="V49" s="47"/>
      <c r="W49" s="47"/>
      <c r="X49" s="47"/>
      <c r="Y49" s="47"/>
    </row>
    <row r="50" spans="1:25" ht="15.75">
      <c r="A50" s="26"/>
      <c r="B50" s="2"/>
      <c r="C50" s="2"/>
      <c r="D50" s="117"/>
      <c r="E50" s="2"/>
      <c r="F50" s="2"/>
      <c r="G50" s="2"/>
      <c r="H50" s="2"/>
      <c r="I50" s="6"/>
      <c r="J50" s="118"/>
      <c r="K50" s="2"/>
      <c r="L50" s="2"/>
      <c r="M50" s="26"/>
      <c r="N50" s="26"/>
      <c r="O50" s="47"/>
      <c r="P50" s="47"/>
      <c r="Q50" s="47"/>
      <c r="R50" s="47"/>
      <c r="S50" s="47"/>
      <c r="T50" s="47"/>
      <c r="U50" s="47"/>
      <c r="V50" s="47"/>
      <c r="W50" s="47"/>
      <c r="X50" s="47"/>
      <c r="Y50" s="47"/>
    </row>
    <row r="51" spans="1:25" ht="15">
      <c r="A51" s="26"/>
      <c r="B51" s="3"/>
      <c r="C51" s="2"/>
      <c r="D51" s="114"/>
      <c r="E51" s="2"/>
      <c r="F51" s="2"/>
      <c r="G51" s="2"/>
      <c r="H51" s="2"/>
      <c r="I51" s="6"/>
      <c r="J51" s="6"/>
      <c r="K51" s="2"/>
      <c r="L51" s="2"/>
      <c r="M51" s="26"/>
      <c r="N51" s="26"/>
      <c r="O51" s="47"/>
      <c r="P51" s="47"/>
      <c r="Q51" s="47"/>
      <c r="R51" s="47"/>
      <c r="S51" s="47"/>
      <c r="T51" s="47"/>
      <c r="U51" s="47"/>
      <c r="V51" s="47"/>
      <c r="W51" s="47"/>
      <c r="X51" s="47"/>
      <c r="Y51" s="47"/>
    </row>
    <row r="52" spans="1:25" ht="15">
      <c r="A52" s="26"/>
      <c r="B52" s="3"/>
      <c r="C52" s="2"/>
      <c r="D52" s="114"/>
      <c r="E52" s="2"/>
      <c r="F52" s="2"/>
      <c r="G52" s="2"/>
      <c r="H52" s="2"/>
      <c r="I52" s="6"/>
      <c r="J52" s="6"/>
      <c r="K52" s="2"/>
      <c r="L52" s="2"/>
      <c r="M52" s="26"/>
      <c r="N52" s="26"/>
      <c r="O52" s="47"/>
      <c r="P52" s="47"/>
      <c r="Q52" s="47"/>
      <c r="R52" s="47"/>
      <c r="S52" s="47"/>
      <c r="T52" s="47"/>
      <c r="U52" s="47"/>
      <c r="V52" s="47"/>
      <c r="W52" s="47"/>
      <c r="X52" s="47"/>
      <c r="Y52" s="47"/>
    </row>
    <row r="53" spans="4:25" ht="12.75">
      <c r="D53" s="104"/>
      <c r="E53" s="47"/>
      <c r="F53" s="47"/>
      <c r="G53" s="47"/>
      <c r="H53" s="47"/>
      <c r="I53" s="48"/>
      <c r="J53" s="48"/>
      <c r="K53" s="47"/>
      <c r="L53" s="47"/>
      <c r="M53" s="47"/>
      <c r="N53" s="47"/>
      <c r="O53" s="47"/>
      <c r="P53" s="47"/>
      <c r="Q53" s="47"/>
      <c r="R53" s="47"/>
      <c r="S53" s="47"/>
      <c r="T53" s="47"/>
      <c r="U53" s="47"/>
      <c r="V53" s="47"/>
      <c r="W53" s="47"/>
      <c r="X53" s="47"/>
      <c r="Y53" s="47"/>
    </row>
    <row r="54" spans="4:25" ht="12.75">
      <c r="D54" s="104"/>
      <c r="E54" s="47"/>
      <c r="F54" s="47"/>
      <c r="G54" s="47"/>
      <c r="H54" s="47"/>
      <c r="I54" s="48"/>
      <c r="J54" s="48"/>
      <c r="K54" s="47"/>
      <c r="L54" s="47"/>
      <c r="M54" s="47"/>
      <c r="N54" s="47"/>
      <c r="O54" s="47"/>
      <c r="P54" s="47"/>
      <c r="Q54" s="47"/>
      <c r="R54" s="47"/>
      <c r="S54" s="47"/>
      <c r="T54" s="47"/>
      <c r="U54" s="47"/>
      <c r="V54" s="47"/>
      <c r="W54" s="47"/>
      <c r="X54" s="47"/>
      <c r="Y54" s="47"/>
    </row>
    <row r="55" spans="4:25" ht="12.75">
      <c r="D55" s="104"/>
      <c r="E55" s="47"/>
      <c r="F55" s="47"/>
      <c r="G55" s="47"/>
      <c r="H55" s="47"/>
      <c r="I55" s="48"/>
      <c r="J55" s="48"/>
      <c r="K55" s="47"/>
      <c r="L55" s="47"/>
      <c r="M55" s="47"/>
      <c r="N55" s="47"/>
      <c r="O55" s="47"/>
      <c r="P55" s="47"/>
      <c r="Q55" s="47"/>
      <c r="R55" s="47"/>
      <c r="S55" s="47"/>
      <c r="T55" s="47"/>
      <c r="U55" s="47"/>
      <c r="V55" s="47"/>
      <c r="W55" s="47"/>
      <c r="X55" s="47"/>
      <c r="Y55" s="47"/>
    </row>
    <row r="56" spans="4:25" ht="12.75">
      <c r="D56" s="104"/>
      <c r="E56" s="47"/>
      <c r="F56" s="47"/>
      <c r="G56" s="47"/>
      <c r="H56" s="47"/>
      <c r="I56" s="48"/>
      <c r="J56" s="48"/>
      <c r="K56" s="47"/>
      <c r="L56" s="47"/>
      <c r="M56" s="47"/>
      <c r="N56" s="47"/>
      <c r="O56" s="47"/>
      <c r="P56" s="47"/>
      <c r="Q56" s="47"/>
      <c r="R56" s="47"/>
      <c r="S56" s="47"/>
      <c r="T56" s="47"/>
      <c r="U56" s="47"/>
      <c r="V56" s="47"/>
      <c r="W56" s="47"/>
      <c r="X56" s="47"/>
      <c r="Y56" s="47"/>
    </row>
    <row r="57" spans="4:25" ht="12.75">
      <c r="D57" s="104"/>
      <c r="E57" s="47"/>
      <c r="F57" s="47"/>
      <c r="G57" s="47"/>
      <c r="H57" s="47"/>
      <c r="I57" s="48"/>
      <c r="J57" s="48"/>
      <c r="K57" s="47"/>
      <c r="L57" s="47"/>
      <c r="M57" s="47"/>
      <c r="N57" s="47"/>
      <c r="O57" s="47"/>
      <c r="P57" s="47"/>
      <c r="Q57" s="47"/>
      <c r="R57" s="47"/>
      <c r="S57" s="47"/>
      <c r="T57" s="47"/>
      <c r="U57" s="47"/>
      <c r="V57" s="47"/>
      <c r="W57" s="47"/>
      <c r="X57" s="47"/>
      <c r="Y57" s="47"/>
    </row>
    <row r="58" spans="4:25" ht="12.75">
      <c r="D58" s="104"/>
      <c r="E58" s="47"/>
      <c r="F58" s="47"/>
      <c r="G58" s="47"/>
      <c r="H58" s="47"/>
      <c r="I58" s="48"/>
      <c r="J58" s="48"/>
      <c r="K58" s="47"/>
      <c r="L58" s="47"/>
      <c r="M58" s="47"/>
      <c r="N58" s="47"/>
      <c r="O58" s="47"/>
      <c r="P58" s="47"/>
      <c r="Q58" s="47"/>
      <c r="R58" s="47"/>
      <c r="S58" s="47"/>
      <c r="T58" s="47"/>
      <c r="U58" s="47"/>
      <c r="V58" s="47"/>
      <c r="W58" s="47"/>
      <c r="X58" s="47"/>
      <c r="Y58" s="47"/>
    </row>
    <row r="59" spans="4:25" ht="12.75">
      <c r="D59" s="104"/>
      <c r="E59" s="47"/>
      <c r="F59" s="47"/>
      <c r="G59" s="47"/>
      <c r="H59" s="47"/>
      <c r="I59" s="48"/>
      <c r="J59" s="48"/>
      <c r="K59" s="47"/>
      <c r="L59" s="47"/>
      <c r="M59" s="47"/>
      <c r="N59" s="47"/>
      <c r="O59" s="47"/>
      <c r="P59" s="47"/>
      <c r="Q59" s="47"/>
      <c r="R59" s="47"/>
      <c r="S59" s="47"/>
      <c r="T59" s="47"/>
      <c r="U59" s="47"/>
      <c r="V59" s="47"/>
      <c r="W59" s="47"/>
      <c r="X59" s="47"/>
      <c r="Y59" s="47"/>
    </row>
    <row r="60" spans="4:25" ht="12.75">
      <c r="D60" s="104"/>
      <c r="E60" s="47"/>
      <c r="F60" s="47"/>
      <c r="G60" s="47"/>
      <c r="H60" s="47"/>
      <c r="I60" s="48"/>
      <c r="J60" s="48"/>
      <c r="K60" s="47"/>
      <c r="L60" s="47"/>
      <c r="M60" s="47"/>
      <c r="N60" s="47"/>
      <c r="O60" s="47"/>
      <c r="P60" s="47"/>
      <c r="Q60" s="47"/>
      <c r="R60" s="47"/>
      <c r="S60" s="47"/>
      <c r="T60" s="47"/>
      <c r="U60" s="47"/>
      <c r="V60" s="47"/>
      <c r="W60" s="47"/>
      <c r="X60" s="47"/>
      <c r="Y60" s="47"/>
    </row>
    <row r="61" spans="4:25" ht="12.75">
      <c r="D61" s="104"/>
      <c r="E61" s="47"/>
      <c r="F61" s="47"/>
      <c r="G61" s="47"/>
      <c r="H61" s="47"/>
      <c r="I61" s="48"/>
      <c r="J61" s="48"/>
      <c r="K61" s="47"/>
      <c r="L61" s="47"/>
      <c r="M61" s="47"/>
      <c r="N61" s="47"/>
      <c r="O61" s="47"/>
      <c r="P61" s="47"/>
      <c r="Q61" s="47"/>
      <c r="R61" s="47"/>
      <c r="S61" s="47"/>
      <c r="T61" s="47"/>
      <c r="U61" s="47"/>
      <c r="V61" s="47"/>
      <c r="W61" s="47"/>
      <c r="X61" s="47"/>
      <c r="Y61" s="47"/>
    </row>
    <row r="62" spans="4:25" ht="12.75">
      <c r="D62" s="104"/>
      <c r="E62" s="47"/>
      <c r="F62" s="47"/>
      <c r="G62" s="47"/>
      <c r="H62" s="47"/>
      <c r="I62" s="48"/>
      <c r="J62" s="48"/>
      <c r="K62" s="47"/>
      <c r="L62" s="47"/>
      <c r="M62" s="47"/>
      <c r="N62" s="47"/>
      <c r="O62" s="47"/>
      <c r="P62" s="47"/>
      <c r="Q62" s="47"/>
      <c r="R62" s="47"/>
      <c r="S62" s="47"/>
      <c r="T62" s="47"/>
      <c r="U62" s="47"/>
      <c r="V62" s="47"/>
      <c r="W62" s="47"/>
      <c r="X62" s="47"/>
      <c r="Y62" s="47"/>
    </row>
    <row r="63" spans="4:25" ht="12.75">
      <c r="D63" s="104"/>
      <c r="E63" s="47"/>
      <c r="F63" s="47"/>
      <c r="G63" s="47"/>
      <c r="H63" s="47"/>
      <c r="I63" s="48"/>
      <c r="J63" s="48"/>
      <c r="K63" s="47"/>
      <c r="L63" s="47"/>
      <c r="M63" s="47"/>
      <c r="N63" s="47"/>
      <c r="O63" s="47"/>
      <c r="P63" s="47"/>
      <c r="Q63" s="47"/>
      <c r="R63" s="47"/>
      <c r="S63" s="47"/>
      <c r="T63" s="47"/>
      <c r="U63" s="47"/>
      <c r="V63" s="47"/>
      <c r="W63" s="47"/>
      <c r="X63" s="47"/>
      <c r="Y63" s="47"/>
    </row>
    <row r="64" spans="4:25" ht="12.75">
      <c r="D64" s="104"/>
      <c r="E64" s="47"/>
      <c r="F64" s="47"/>
      <c r="G64" s="47"/>
      <c r="H64" s="47"/>
      <c r="I64" s="48"/>
      <c r="J64" s="48"/>
      <c r="K64" s="47"/>
      <c r="L64" s="47"/>
      <c r="M64" s="47"/>
      <c r="N64" s="47"/>
      <c r="O64" s="47"/>
      <c r="P64" s="47"/>
      <c r="Q64" s="47"/>
      <c r="R64" s="47"/>
      <c r="S64" s="47"/>
      <c r="T64" s="47"/>
      <c r="U64" s="47"/>
      <c r="V64" s="47"/>
      <c r="W64" s="47"/>
      <c r="X64" s="47"/>
      <c r="Y64" s="47"/>
    </row>
    <row r="65" spans="4:25" ht="12.75">
      <c r="D65" s="104"/>
      <c r="E65" s="47"/>
      <c r="F65" s="47"/>
      <c r="G65" s="47"/>
      <c r="H65" s="47"/>
      <c r="I65" s="48"/>
      <c r="J65" s="48"/>
      <c r="K65" s="47"/>
      <c r="L65" s="47"/>
      <c r="M65" s="47"/>
      <c r="N65" s="47"/>
      <c r="O65" s="47"/>
      <c r="P65" s="47"/>
      <c r="Q65" s="47"/>
      <c r="R65" s="47"/>
      <c r="S65" s="47"/>
      <c r="T65" s="47"/>
      <c r="U65" s="47"/>
      <c r="V65" s="47"/>
      <c r="W65" s="47"/>
      <c r="X65" s="47"/>
      <c r="Y65" s="47"/>
    </row>
    <row r="66" spans="4:25" ht="12.75">
      <c r="D66" s="104"/>
      <c r="E66" s="47"/>
      <c r="F66" s="47"/>
      <c r="G66" s="47"/>
      <c r="H66" s="47"/>
      <c r="I66" s="48"/>
      <c r="J66" s="48"/>
      <c r="K66" s="47"/>
      <c r="L66" s="47"/>
      <c r="M66" s="47"/>
      <c r="N66" s="47"/>
      <c r="O66" s="47"/>
      <c r="P66" s="47"/>
      <c r="Q66" s="47"/>
      <c r="R66" s="47"/>
      <c r="S66" s="47"/>
      <c r="T66" s="47"/>
      <c r="U66" s="47"/>
      <c r="V66" s="47"/>
      <c r="W66" s="47"/>
      <c r="X66" s="47"/>
      <c r="Y66" s="47"/>
    </row>
    <row r="67" spans="4:25" ht="12.75">
      <c r="D67" s="104"/>
      <c r="E67" s="47"/>
      <c r="F67" s="47"/>
      <c r="G67" s="47"/>
      <c r="H67" s="47"/>
      <c r="I67" s="48"/>
      <c r="J67" s="48"/>
      <c r="K67" s="47"/>
      <c r="L67" s="47"/>
      <c r="M67" s="47"/>
      <c r="N67" s="47"/>
      <c r="O67" s="47"/>
      <c r="P67" s="47"/>
      <c r="Q67" s="47"/>
      <c r="R67" s="47"/>
      <c r="S67" s="47"/>
      <c r="T67" s="47"/>
      <c r="U67" s="47"/>
      <c r="V67" s="47"/>
      <c r="W67" s="47"/>
      <c r="X67" s="47"/>
      <c r="Y67" s="47"/>
    </row>
    <row r="68" spans="4:25" ht="12.75">
      <c r="D68" s="104"/>
      <c r="E68" s="47"/>
      <c r="F68" s="47"/>
      <c r="G68" s="47"/>
      <c r="H68" s="47"/>
      <c r="I68" s="48"/>
      <c r="J68" s="48"/>
      <c r="K68" s="47"/>
      <c r="L68" s="47"/>
      <c r="M68" s="47"/>
      <c r="N68" s="47"/>
      <c r="O68" s="47"/>
      <c r="P68" s="47"/>
      <c r="Q68" s="47"/>
      <c r="R68" s="47"/>
      <c r="S68" s="47"/>
      <c r="T68" s="47"/>
      <c r="U68" s="47"/>
      <c r="V68" s="47"/>
      <c r="W68" s="47"/>
      <c r="X68" s="47"/>
      <c r="Y68" s="47"/>
    </row>
    <row r="69" spans="4:25" ht="12.75">
      <c r="D69" s="104"/>
      <c r="E69" s="47"/>
      <c r="F69" s="47"/>
      <c r="G69" s="47"/>
      <c r="H69" s="47"/>
      <c r="I69" s="48"/>
      <c r="J69" s="48"/>
      <c r="K69" s="47"/>
      <c r="L69" s="47"/>
      <c r="M69" s="47"/>
      <c r="N69" s="47"/>
      <c r="O69" s="47"/>
      <c r="P69" s="47"/>
      <c r="Q69" s="47"/>
      <c r="R69" s="47"/>
      <c r="S69" s="47"/>
      <c r="T69" s="47"/>
      <c r="U69" s="47"/>
      <c r="V69" s="47"/>
      <c r="W69" s="47"/>
      <c r="X69" s="47"/>
      <c r="Y69" s="47"/>
    </row>
    <row r="70" spans="4:25" ht="12.75">
      <c r="D70" s="104"/>
      <c r="E70" s="47"/>
      <c r="F70" s="47"/>
      <c r="G70" s="47"/>
      <c r="H70" s="47"/>
      <c r="I70" s="48"/>
      <c r="J70" s="48"/>
      <c r="K70" s="47"/>
      <c r="L70" s="47"/>
      <c r="M70" s="47"/>
      <c r="N70" s="47"/>
      <c r="O70" s="47"/>
      <c r="P70" s="47"/>
      <c r="Q70" s="47"/>
      <c r="R70" s="47"/>
      <c r="S70" s="47"/>
      <c r="T70" s="47"/>
      <c r="U70" s="47"/>
      <c r="V70" s="47"/>
      <c r="W70" s="47"/>
      <c r="X70" s="47"/>
      <c r="Y70" s="47"/>
    </row>
    <row r="71" spans="4:25" ht="12.75">
      <c r="D71" s="104"/>
      <c r="E71" s="47"/>
      <c r="F71" s="47"/>
      <c r="G71" s="47"/>
      <c r="H71" s="47"/>
      <c r="I71" s="48"/>
      <c r="J71" s="48"/>
      <c r="K71" s="47"/>
      <c r="L71" s="47"/>
      <c r="M71" s="47"/>
      <c r="N71" s="47"/>
      <c r="O71" s="47"/>
      <c r="P71" s="47"/>
      <c r="Q71" s="47"/>
      <c r="R71" s="47"/>
      <c r="S71" s="47"/>
      <c r="T71" s="47"/>
      <c r="U71" s="47"/>
      <c r="V71" s="47"/>
      <c r="W71" s="47"/>
      <c r="X71" s="47"/>
      <c r="Y71" s="47"/>
    </row>
    <row r="72" spans="4:25" ht="12.75">
      <c r="D72" s="104"/>
      <c r="E72" s="47"/>
      <c r="F72" s="47"/>
      <c r="G72" s="47"/>
      <c r="H72" s="47"/>
      <c r="I72" s="48"/>
      <c r="J72" s="48"/>
      <c r="K72" s="47"/>
      <c r="L72" s="47"/>
      <c r="M72" s="47"/>
      <c r="N72" s="47"/>
      <c r="O72" s="47"/>
      <c r="P72" s="47"/>
      <c r="Q72" s="47"/>
      <c r="R72" s="47"/>
      <c r="S72" s="47"/>
      <c r="T72" s="47"/>
      <c r="U72" s="47"/>
      <c r="V72" s="47"/>
      <c r="W72" s="47"/>
      <c r="X72" s="47"/>
      <c r="Y72" s="47"/>
    </row>
    <row r="73" spans="4:25" ht="12.75">
      <c r="D73" s="104"/>
      <c r="E73" s="47"/>
      <c r="F73" s="47"/>
      <c r="G73" s="47"/>
      <c r="H73" s="47"/>
      <c r="I73" s="48"/>
      <c r="J73" s="48"/>
      <c r="K73" s="47"/>
      <c r="L73" s="47"/>
      <c r="M73" s="47"/>
      <c r="N73" s="47"/>
      <c r="O73" s="47"/>
      <c r="P73" s="47"/>
      <c r="Q73" s="47"/>
      <c r="R73" s="47"/>
      <c r="S73" s="47"/>
      <c r="T73" s="47"/>
      <c r="U73" s="47"/>
      <c r="V73" s="47"/>
      <c r="W73" s="47"/>
      <c r="X73" s="47"/>
      <c r="Y73" s="47"/>
    </row>
    <row r="74" spans="4:25" ht="12.75">
      <c r="D74" s="104"/>
      <c r="E74" s="47"/>
      <c r="F74" s="47"/>
      <c r="G74" s="47"/>
      <c r="H74" s="47"/>
      <c r="I74" s="48"/>
      <c r="J74" s="48"/>
      <c r="K74" s="47"/>
      <c r="L74" s="47"/>
      <c r="M74" s="47"/>
      <c r="N74" s="47"/>
      <c r="O74" s="47"/>
      <c r="P74" s="47"/>
      <c r="Q74" s="47"/>
      <c r="R74" s="47"/>
      <c r="S74" s="47"/>
      <c r="T74" s="47"/>
      <c r="U74" s="47"/>
      <c r="V74" s="47"/>
      <c r="W74" s="47"/>
      <c r="X74" s="47"/>
      <c r="Y74" s="47"/>
    </row>
    <row r="75" spans="4:25" ht="12.75">
      <c r="D75" s="104"/>
      <c r="E75" s="47"/>
      <c r="F75" s="47"/>
      <c r="G75" s="47"/>
      <c r="H75" s="47"/>
      <c r="I75" s="48"/>
      <c r="J75" s="48"/>
      <c r="K75" s="47"/>
      <c r="L75" s="47"/>
      <c r="M75" s="47"/>
      <c r="N75" s="47"/>
      <c r="O75" s="47"/>
      <c r="P75" s="47"/>
      <c r="Q75" s="47"/>
      <c r="R75" s="47"/>
      <c r="S75" s="47"/>
      <c r="T75" s="47"/>
      <c r="U75" s="47"/>
      <c r="V75" s="47"/>
      <c r="W75" s="47"/>
      <c r="X75" s="47"/>
      <c r="Y75" s="47"/>
    </row>
    <row r="76" spans="4:25" ht="12.75">
      <c r="D76" s="104"/>
      <c r="E76" s="47"/>
      <c r="F76" s="47"/>
      <c r="G76" s="47"/>
      <c r="H76" s="47"/>
      <c r="I76" s="48"/>
      <c r="J76" s="48"/>
      <c r="K76" s="47"/>
      <c r="L76" s="47"/>
      <c r="M76" s="47"/>
      <c r="N76" s="47"/>
      <c r="O76" s="47"/>
      <c r="P76" s="47"/>
      <c r="Q76" s="47"/>
      <c r="R76" s="47"/>
      <c r="S76" s="47"/>
      <c r="T76" s="47"/>
      <c r="U76" s="47"/>
      <c r="V76" s="47"/>
      <c r="W76" s="47"/>
      <c r="X76" s="47"/>
      <c r="Y76" s="47"/>
    </row>
    <row r="77" spans="4:25" ht="12.75">
      <c r="D77" s="104"/>
      <c r="E77" s="47"/>
      <c r="F77" s="47"/>
      <c r="G77" s="47"/>
      <c r="H77" s="47"/>
      <c r="I77" s="48"/>
      <c r="J77" s="48"/>
      <c r="K77" s="47"/>
      <c r="L77" s="47"/>
      <c r="M77" s="47"/>
      <c r="N77" s="47"/>
      <c r="O77" s="47"/>
      <c r="P77" s="47"/>
      <c r="Q77" s="47"/>
      <c r="R77" s="47"/>
      <c r="S77" s="47"/>
      <c r="T77" s="47"/>
      <c r="U77" s="47"/>
      <c r="V77" s="47"/>
      <c r="W77" s="47"/>
      <c r="X77" s="47"/>
      <c r="Y77" s="47"/>
    </row>
    <row r="78" spans="4:25" ht="12.75">
      <c r="D78" s="104"/>
      <c r="E78" s="47"/>
      <c r="F78" s="47"/>
      <c r="G78" s="47"/>
      <c r="H78" s="47"/>
      <c r="I78" s="48"/>
      <c r="J78" s="48"/>
      <c r="K78" s="47"/>
      <c r="L78" s="47"/>
      <c r="M78" s="47"/>
      <c r="N78" s="47"/>
      <c r="O78" s="47"/>
      <c r="P78" s="47"/>
      <c r="Q78" s="47"/>
      <c r="R78" s="47"/>
      <c r="S78" s="47"/>
      <c r="T78" s="47"/>
      <c r="U78" s="47"/>
      <c r="V78" s="47"/>
      <c r="W78" s="47"/>
      <c r="X78" s="47"/>
      <c r="Y78" s="47"/>
    </row>
    <row r="79" spans="4:25" ht="12.75">
      <c r="D79" s="104"/>
      <c r="E79" s="47"/>
      <c r="F79" s="47"/>
      <c r="G79" s="47"/>
      <c r="H79" s="47"/>
      <c r="I79" s="48"/>
      <c r="J79" s="48"/>
      <c r="K79" s="47"/>
      <c r="L79" s="47"/>
      <c r="M79" s="47"/>
      <c r="N79" s="47"/>
      <c r="O79" s="47"/>
      <c r="P79" s="47"/>
      <c r="Q79" s="47"/>
      <c r="R79" s="47"/>
      <c r="S79" s="47"/>
      <c r="T79" s="47"/>
      <c r="U79" s="47"/>
      <c r="V79" s="47"/>
      <c r="W79" s="47"/>
      <c r="X79" s="47"/>
      <c r="Y79" s="47"/>
    </row>
    <row r="80" spans="4:25" ht="12.75">
      <c r="D80" s="104"/>
      <c r="E80" s="47"/>
      <c r="F80" s="47"/>
      <c r="G80" s="47"/>
      <c r="H80" s="47"/>
      <c r="I80" s="48"/>
      <c r="J80" s="48"/>
      <c r="K80" s="47"/>
      <c r="L80" s="47"/>
      <c r="M80" s="47"/>
      <c r="N80" s="47"/>
      <c r="O80" s="47"/>
      <c r="P80" s="47"/>
      <c r="Q80" s="47"/>
      <c r="R80" s="47"/>
      <c r="S80" s="47"/>
      <c r="T80" s="47"/>
      <c r="U80" s="47"/>
      <c r="V80" s="47"/>
      <c r="W80" s="47"/>
      <c r="X80" s="47"/>
      <c r="Y80" s="47"/>
    </row>
    <row r="81" spans="4:25" ht="12.75">
      <c r="D81" s="104"/>
      <c r="E81" s="47"/>
      <c r="F81" s="47"/>
      <c r="G81" s="47"/>
      <c r="H81" s="47"/>
      <c r="I81" s="48"/>
      <c r="J81" s="48"/>
      <c r="K81" s="47"/>
      <c r="L81" s="47"/>
      <c r="M81" s="47"/>
      <c r="N81" s="47"/>
      <c r="O81" s="47"/>
      <c r="P81" s="47"/>
      <c r="Q81" s="47"/>
      <c r="R81" s="47"/>
      <c r="S81" s="47"/>
      <c r="T81" s="47"/>
      <c r="U81" s="47"/>
      <c r="V81" s="47"/>
      <c r="W81" s="47"/>
      <c r="X81" s="47"/>
      <c r="Y81" s="47"/>
    </row>
    <row r="82" spans="4:25" ht="12.75">
      <c r="D82" s="104"/>
      <c r="E82" s="47"/>
      <c r="F82" s="47"/>
      <c r="G82" s="47"/>
      <c r="H82" s="47"/>
      <c r="I82" s="48"/>
      <c r="J82" s="48"/>
      <c r="K82" s="47"/>
      <c r="L82" s="47"/>
      <c r="M82" s="47"/>
      <c r="N82" s="47"/>
      <c r="O82" s="47"/>
      <c r="P82" s="47"/>
      <c r="Q82" s="47"/>
      <c r="R82" s="47"/>
      <c r="S82" s="47"/>
      <c r="T82" s="47"/>
      <c r="U82" s="47"/>
      <c r="V82" s="47"/>
      <c r="W82" s="47"/>
      <c r="X82" s="47"/>
      <c r="Y82" s="47"/>
    </row>
    <row r="83" spans="4:25" ht="12.75">
      <c r="D83" s="104"/>
      <c r="E83" s="47"/>
      <c r="F83" s="47"/>
      <c r="G83" s="47"/>
      <c r="H83" s="47"/>
      <c r="I83" s="48"/>
      <c r="J83" s="48"/>
      <c r="K83" s="47"/>
      <c r="L83" s="47"/>
      <c r="M83" s="47"/>
      <c r="N83" s="47"/>
      <c r="O83" s="47"/>
      <c r="P83" s="47"/>
      <c r="Q83" s="47"/>
      <c r="R83" s="47"/>
      <c r="S83" s="47"/>
      <c r="T83" s="47"/>
      <c r="U83" s="47"/>
      <c r="V83" s="47"/>
      <c r="W83" s="47"/>
      <c r="X83" s="47"/>
      <c r="Y83" s="47"/>
    </row>
    <row r="84" spans="4:25" ht="12.75">
      <c r="D84" s="104"/>
      <c r="E84" s="47"/>
      <c r="F84" s="47"/>
      <c r="G84" s="47"/>
      <c r="H84" s="47"/>
      <c r="I84" s="48"/>
      <c r="J84" s="48"/>
      <c r="K84" s="47"/>
      <c r="L84" s="47"/>
      <c r="M84" s="47"/>
      <c r="N84" s="47"/>
      <c r="O84" s="47"/>
      <c r="P84" s="47"/>
      <c r="Q84" s="47"/>
      <c r="R84" s="47"/>
      <c r="S84" s="47"/>
      <c r="T84" s="47"/>
      <c r="U84" s="47"/>
      <c r="V84" s="47"/>
      <c r="W84" s="47"/>
      <c r="X84" s="47"/>
      <c r="Y84" s="47"/>
    </row>
    <row r="85" spans="4:25" ht="12.75">
      <c r="D85" s="104"/>
      <c r="E85" s="47"/>
      <c r="F85" s="47"/>
      <c r="G85" s="47"/>
      <c r="H85" s="47"/>
      <c r="I85" s="48"/>
      <c r="J85" s="48"/>
      <c r="K85" s="47"/>
      <c r="L85" s="47"/>
      <c r="M85" s="47"/>
      <c r="N85" s="47"/>
      <c r="O85" s="47"/>
      <c r="P85" s="47"/>
      <c r="Q85" s="47"/>
      <c r="R85" s="47"/>
      <c r="S85" s="47"/>
      <c r="T85" s="47"/>
      <c r="U85" s="47"/>
      <c r="V85" s="47"/>
      <c r="W85" s="47"/>
      <c r="X85" s="47"/>
      <c r="Y85" s="47"/>
    </row>
    <row r="86" spans="5:25" ht="12.75">
      <c r="E86" s="47"/>
      <c r="F86" s="47"/>
      <c r="G86" s="47"/>
      <c r="H86" s="47"/>
      <c r="I86" s="48"/>
      <c r="J86" s="48"/>
      <c r="K86" s="47"/>
      <c r="L86" s="47"/>
      <c r="M86" s="47"/>
      <c r="N86" s="47"/>
      <c r="O86" s="47"/>
      <c r="P86" s="47"/>
      <c r="Q86" s="47"/>
      <c r="R86" s="47"/>
      <c r="S86" s="47"/>
      <c r="T86" s="47"/>
      <c r="U86" s="47"/>
      <c r="V86" s="47"/>
      <c r="W86" s="47"/>
      <c r="X86" s="47"/>
      <c r="Y86" s="47"/>
    </row>
    <row r="87" spans="5:25" ht="12.75">
      <c r="E87" s="47"/>
      <c r="F87" s="47"/>
      <c r="G87" s="47"/>
      <c r="H87" s="47"/>
      <c r="I87" s="48"/>
      <c r="J87" s="48"/>
      <c r="K87" s="47"/>
      <c r="L87" s="47"/>
      <c r="M87" s="47"/>
      <c r="N87" s="47"/>
      <c r="O87" s="47"/>
      <c r="P87" s="47"/>
      <c r="Q87" s="47"/>
      <c r="R87" s="47"/>
      <c r="S87" s="47"/>
      <c r="T87" s="47"/>
      <c r="U87" s="47"/>
      <c r="V87" s="47"/>
      <c r="W87" s="47"/>
      <c r="X87" s="47"/>
      <c r="Y87" s="47"/>
    </row>
    <row r="88" spans="5:25" ht="12.75">
      <c r="E88" s="47"/>
      <c r="F88" s="47"/>
      <c r="G88" s="47"/>
      <c r="H88" s="47"/>
      <c r="I88" s="48"/>
      <c r="J88" s="48"/>
      <c r="K88" s="47"/>
      <c r="L88" s="47"/>
      <c r="M88" s="47"/>
      <c r="N88" s="47"/>
      <c r="O88" s="47"/>
      <c r="P88" s="47"/>
      <c r="Q88" s="47"/>
      <c r="R88" s="47"/>
      <c r="S88" s="47"/>
      <c r="T88" s="47"/>
      <c r="U88" s="47"/>
      <c r="V88" s="47"/>
      <c r="W88" s="47"/>
      <c r="X88" s="47"/>
      <c r="Y88" s="47"/>
    </row>
    <row r="89" spans="5:25" ht="12.75">
      <c r="E89" s="47"/>
      <c r="F89" s="47"/>
      <c r="G89" s="47"/>
      <c r="H89" s="47"/>
      <c r="I89" s="48"/>
      <c r="J89" s="48"/>
      <c r="K89" s="47"/>
      <c r="L89" s="47"/>
      <c r="M89" s="47"/>
      <c r="N89" s="47"/>
      <c r="O89" s="47"/>
      <c r="P89" s="47"/>
      <c r="Q89" s="47"/>
      <c r="R89" s="47"/>
      <c r="S89" s="47"/>
      <c r="T89" s="47"/>
      <c r="U89" s="47"/>
      <c r="V89" s="47"/>
      <c r="W89" s="47"/>
      <c r="X89" s="47"/>
      <c r="Y89" s="47"/>
    </row>
    <row r="90" spans="5:25" ht="12.75">
      <c r="E90" s="47"/>
      <c r="F90" s="47"/>
      <c r="G90" s="47"/>
      <c r="H90" s="47"/>
      <c r="I90" s="48"/>
      <c r="J90" s="48"/>
      <c r="K90" s="47"/>
      <c r="L90" s="47"/>
      <c r="M90" s="47"/>
      <c r="N90" s="47"/>
      <c r="O90" s="47"/>
      <c r="P90" s="47"/>
      <c r="Q90" s="47"/>
      <c r="R90" s="47"/>
      <c r="S90" s="47"/>
      <c r="T90" s="47"/>
      <c r="U90" s="47"/>
      <c r="V90" s="47"/>
      <c r="W90" s="47"/>
      <c r="X90" s="47"/>
      <c r="Y90" s="47"/>
    </row>
    <row r="91" spans="5:25" ht="12.75">
      <c r="E91" s="47"/>
      <c r="F91" s="47"/>
      <c r="G91" s="47"/>
      <c r="H91" s="47"/>
      <c r="I91" s="48"/>
      <c r="J91" s="48"/>
      <c r="K91" s="47"/>
      <c r="L91" s="47"/>
      <c r="M91" s="47"/>
      <c r="N91" s="47"/>
      <c r="O91" s="47"/>
      <c r="P91" s="47"/>
      <c r="Q91" s="47"/>
      <c r="R91" s="47"/>
      <c r="S91" s="47"/>
      <c r="T91" s="47"/>
      <c r="U91" s="47"/>
      <c r="V91" s="47"/>
      <c r="W91" s="47"/>
      <c r="X91" s="47"/>
      <c r="Y91" s="47"/>
    </row>
    <row r="92" spans="5:25" ht="12.75">
      <c r="E92" s="47"/>
      <c r="F92" s="47"/>
      <c r="G92" s="47"/>
      <c r="H92" s="47"/>
      <c r="I92" s="48"/>
      <c r="J92" s="48"/>
      <c r="K92" s="47"/>
      <c r="L92" s="47"/>
      <c r="M92" s="47"/>
      <c r="N92" s="47"/>
      <c r="O92" s="47"/>
      <c r="P92" s="47"/>
      <c r="Q92" s="47"/>
      <c r="R92" s="47"/>
      <c r="S92" s="47"/>
      <c r="T92" s="47"/>
      <c r="U92" s="47"/>
      <c r="V92" s="47"/>
      <c r="W92" s="47"/>
      <c r="X92" s="47"/>
      <c r="Y92" s="47"/>
    </row>
    <row r="93" spans="5:25" ht="12.75">
      <c r="E93" s="47"/>
      <c r="F93" s="47"/>
      <c r="G93" s="47"/>
      <c r="H93" s="47"/>
      <c r="I93" s="48"/>
      <c r="J93" s="48"/>
      <c r="K93" s="47"/>
      <c r="L93" s="47"/>
      <c r="M93" s="47"/>
      <c r="N93" s="47"/>
      <c r="O93" s="47"/>
      <c r="P93" s="47"/>
      <c r="Q93" s="47"/>
      <c r="R93" s="47"/>
      <c r="S93" s="47"/>
      <c r="T93" s="47"/>
      <c r="U93" s="47"/>
      <c r="V93" s="47"/>
      <c r="W93" s="47"/>
      <c r="X93" s="47"/>
      <c r="Y93" s="47"/>
    </row>
    <row r="94" spans="5:25" ht="12.75">
      <c r="E94" s="47"/>
      <c r="F94" s="47"/>
      <c r="G94" s="47"/>
      <c r="H94" s="47"/>
      <c r="I94" s="48"/>
      <c r="J94" s="48"/>
      <c r="K94" s="47"/>
      <c r="L94" s="47"/>
      <c r="M94" s="47"/>
      <c r="N94" s="47"/>
      <c r="O94" s="47"/>
      <c r="P94" s="47"/>
      <c r="Q94" s="47"/>
      <c r="R94" s="47"/>
      <c r="S94" s="47"/>
      <c r="T94" s="47"/>
      <c r="U94" s="47"/>
      <c r="V94" s="47"/>
      <c r="W94" s="47"/>
      <c r="X94" s="47"/>
      <c r="Y94" s="47"/>
    </row>
    <row r="95" spans="5:25" ht="12.75">
      <c r="E95" s="47"/>
      <c r="F95" s="47"/>
      <c r="G95" s="47"/>
      <c r="H95" s="47"/>
      <c r="I95" s="48"/>
      <c r="J95" s="48"/>
      <c r="K95" s="47"/>
      <c r="L95" s="47"/>
      <c r="M95" s="47"/>
      <c r="N95" s="47"/>
      <c r="O95" s="47"/>
      <c r="P95" s="47"/>
      <c r="Q95" s="47"/>
      <c r="R95" s="47"/>
      <c r="S95" s="47"/>
      <c r="T95" s="47"/>
      <c r="U95" s="47"/>
      <c r="V95" s="47"/>
      <c r="W95" s="47"/>
      <c r="X95" s="47"/>
      <c r="Y95" s="47"/>
    </row>
    <row r="96" spans="5:25" ht="12.75">
      <c r="E96" s="47"/>
      <c r="F96" s="47"/>
      <c r="G96" s="47"/>
      <c r="H96" s="47"/>
      <c r="I96" s="48"/>
      <c r="J96" s="48"/>
      <c r="K96" s="47"/>
      <c r="L96" s="47"/>
      <c r="M96" s="47"/>
      <c r="N96" s="47"/>
      <c r="O96" s="47"/>
      <c r="P96" s="47"/>
      <c r="Q96" s="47"/>
      <c r="R96" s="47"/>
      <c r="S96" s="47"/>
      <c r="T96" s="47"/>
      <c r="U96" s="47"/>
      <c r="V96" s="47"/>
      <c r="W96" s="47"/>
      <c r="X96" s="47"/>
      <c r="Y96" s="47"/>
    </row>
    <row r="97" spans="5:25" ht="12.75">
      <c r="E97" s="47"/>
      <c r="F97" s="47"/>
      <c r="G97" s="47"/>
      <c r="H97" s="47"/>
      <c r="I97" s="48"/>
      <c r="J97" s="48"/>
      <c r="K97" s="47"/>
      <c r="L97" s="47"/>
      <c r="M97" s="47"/>
      <c r="N97" s="47"/>
      <c r="O97" s="47"/>
      <c r="P97" s="47"/>
      <c r="Q97" s="47"/>
      <c r="R97" s="47"/>
      <c r="S97" s="47"/>
      <c r="T97" s="47"/>
      <c r="U97" s="47"/>
      <c r="V97" s="47"/>
      <c r="W97" s="47"/>
      <c r="X97" s="47"/>
      <c r="Y97" s="47"/>
    </row>
    <row r="98" spans="5:25" ht="12.75">
      <c r="E98" s="47"/>
      <c r="F98" s="47"/>
      <c r="G98" s="47"/>
      <c r="H98" s="47"/>
      <c r="I98" s="48"/>
      <c r="J98" s="48"/>
      <c r="K98" s="47"/>
      <c r="L98" s="47"/>
      <c r="M98" s="47"/>
      <c r="N98" s="47"/>
      <c r="O98" s="47"/>
      <c r="P98" s="47"/>
      <c r="Q98" s="47"/>
      <c r="R98" s="47"/>
      <c r="S98" s="47"/>
      <c r="T98" s="47"/>
      <c r="U98" s="47"/>
      <c r="V98" s="47"/>
      <c r="W98" s="47"/>
      <c r="X98" s="47"/>
      <c r="Y98" s="47"/>
    </row>
    <row r="99" spans="5:25" ht="12.75">
      <c r="E99" s="47"/>
      <c r="F99" s="47"/>
      <c r="G99" s="47"/>
      <c r="H99" s="47"/>
      <c r="I99" s="48"/>
      <c r="J99" s="48"/>
      <c r="K99" s="47"/>
      <c r="L99" s="47"/>
      <c r="M99" s="47"/>
      <c r="N99" s="47"/>
      <c r="O99" s="47"/>
      <c r="P99" s="47"/>
      <c r="Q99" s="47"/>
      <c r="R99" s="47"/>
      <c r="S99" s="47"/>
      <c r="T99" s="47"/>
      <c r="U99" s="47"/>
      <c r="V99" s="47"/>
      <c r="W99" s="47"/>
      <c r="X99" s="47"/>
      <c r="Y99" s="47"/>
    </row>
    <row r="100" spans="5:25" ht="12.75">
      <c r="E100" s="47"/>
      <c r="F100" s="47"/>
      <c r="G100" s="47"/>
      <c r="H100" s="47"/>
      <c r="I100" s="48"/>
      <c r="J100" s="48"/>
      <c r="K100" s="47"/>
      <c r="L100" s="47"/>
      <c r="M100" s="47"/>
      <c r="N100" s="47"/>
      <c r="O100" s="47"/>
      <c r="P100" s="47"/>
      <c r="Q100" s="47"/>
      <c r="R100" s="47"/>
      <c r="S100" s="47"/>
      <c r="T100" s="47"/>
      <c r="U100" s="47"/>
      <c r="V100" s="47"/>
      <c r="W100" s="47"/>
      <c r="X100" s="47"/>
      <c r="Y100" s="47"/>
    </row>
    <row r="101" spans="5:25" ht="12.75">
      <c r="E101" s="47"/>
      <c r="F101" s="47"/>
      <c r="G101" s="47"/>
      <c r="H101" s="47"/>
      <c r="I101" s="48"/>
      <c r="J101" s="48"/>
      <c r="K101" s="47"/>
      <c r="L101" s="47"/>
      <c r="M101" s="47"/>
      <c r="N101" s="47"/>
      <c r="O101" s="47"/>
      <c r="P101" s="47"/>
      <c r="Q101" s="47"/>
      <c r="R101" s="47"/>
      <c r="S101" s="47"/>
      <c r="T101" s="47"/>
      <c r="U101" s="47"/>
      <c r="V101" s="47"/>
      <c r="W101" s="47"/>
      <c r="X101" s="47"/>
      <c r="Y101" s="47"/>
    </row>
    <row r="102" spans="5:25" ht="12.75">
      <c r="E102" s="47"/>
      <c r="F102" s="47"/>
      <c r="G102" s="47"/>
      <c r="H102" s="47"/>
      <c r="I102" s="48"/>
      <c r="J102" s="48"/>
      <c r="K102" s="47"/>
      <c r="L102" s="47"/>
      <c r="M102" s="47"/>
      <c r="N102" s="47"/>
      <c r="O102" s="47"/>
      <c r="P102" s="47"/>
      <c r="Q102" s="47"/>
      <c r="R102" s="47"/>
      <c r="S102" s="47"/>
      <c r="T102" s="47"/>
      <c r="U102" s="47"/>
      <c r="V102" s="47"/>
      <c r="W102" s="47"/>
      <c r="X102" s="47"/>
      <c r="Y102" s="47"/>
    </row>
    <row r="103" spans="5:25" ht="12.75">
      <c r="E103" s="47"/>
      <c r="F103" s="47"/>
      <c r="G103" s="47"/>
      <c r="H103" s="47"/>
      <c r="I103" s="48"/>
      <c r="J103" s="48"/>
      <c r="K103" s="47"/>
      <c r="L103" s="47"/>
      <c r="M103" s="47"/>
      <c r="N103" s="47"/>
      <c r="O103" s="47"/>
      <c r="P103" s="47"/>
      <c r="Q103" s="47"/>
      <c r="R103" s="47"/>
      <c r="S103" s="47"/>
      <c r="T103" s="47"/>
      <c r="U103" s="47"/>
      <c r="V103" s="47"/>
      <c r="W103" s="47"/>
      <c r="X103" s="47"/>
      <c r="Y103" s="47"/>
    </row>
    <row r="104" spans="5:25" ht="12.75">
      <c r="E104" s="47"/>
      <c r="F104" s="47"/>
      <c r="G104" s="47"/>
      <c r="H104" s="47"/>
      <c r="I104" s="48"/>
      <c r="J104" s="48"/>
      <c r="K104" s="47"/>
      <c r="L104" s="47"/>
      <c r="M104" s="47"/>
      <c r="N104" s="47"/>
      <c r="O104" s="47"/>
      <c r="P104" s="47"/>
      <c r="Q104" s="47"/>
      <c r="R104" s="47"/>
      <c r="S104" s="47"/>
      <c r="T104" s="47"/>
      <c r="U104" s="47"/>
      <c r="V104" s="47"/>
      <c r="W104" s="47"/>
      <c r="X104" s="47"/>
      <c r="Y104" s="47"/>
    </row>
    <row r="105" spans="5:25" ht="12.75">
      <c r="E105" s="47"/>
      <c r="F105" s="47"/>
      <c r="G105" s="47"/>
      <c r="H105" s="47"/>
      <c r="I105" s="48"/>
      <c r="J105" s="48"/>
      <c r="K105" s="47"/>
      <c r="L105" s="47"/>
      <c r="M105" s="47"/>
      <c r="N105" s="47"/>
      <c r="O105" s="47"/>
      <c r="P105" s="47"/>
      <c r="Q105" s="47"/>
      <c r="R105" s="47"/>
      <c r="S105" s="47"/>
      <c r="T105" s="47"/>
      <c r="U105" s="47"/>
      <c r="V105" s="47"/>
      <c r="W105" s="47"/>
      <c r="X105" s="47"/>
      <c r="Y105" s="47"/>
    </row>
    <row r="106" spans="5:25" ht="12.75">
      <c r="E106" s="47"/>
      <c r="F106" s="47"/>
      <c r="G106" s="47"/>
      <c r="H106" s="47"/>
      <c r="I106" s="48"/>
      <c r="J106" s="48"/>
      <c r="K106" s="47"/>
      <c r="L106" s="47"/>
      <c r="M106" s="47"/>
      <c r="N106" s="47"/>
      <c r="O106" s="47"/>
      <c r="P106" s="47"/>
      <c r="Q106" s="47"/>
      <c r="R106" s="47"/>
      <c r="S106" s="47"/>
      <c r="T106" s="47"/>
      <c r="U106" s="47"/>
      <c r="V106" s="47"/>
      <c r="W106" s="47"/>
      <c r="X106" s="47"/>
      <c r="Y106" s="47"/>
    </row>
    <row r="107" spans="5:25" ht="12.75">
      <c r="E107" s="47"/>
      <c r="F107" s="47"/>
      <c r="G107" s="47"/>
      <c r="H107" s="47"/>
      <c r="I107" s="48"/>
      <c r="J107" s="48"/>
      <c r="K107" s="47"/>
      <c r="L107" s="47"/>
      <c r="M107" s="47"/>
      <c r="N107" s="47"/>
      <c r="O107" s="47"/>
      <c r="P107" s="47"/>
      <c r="Q107" s="47"/>
      <c r="R107" s="47"/>
      <c r="S107" s="47"/>
      <c r="T107" s="47"/>
      <c r="U107" s="47"/>
      <c r="V107" s="47"/>
      <c r="W107" s="47"/>
      <c r="X107" s="47"/>
      <c r="Y107" s="47"/>
    </row>
    <row r="108" spans="5:25" ht="12.75">
      <c r="E108" s="47"/>
      <c r="F108" s="47"/>
      <c r="G108" s="47"/>
      <c r="H108" s="47"/>
      <c r="I108" s="48"/>
      <c r="J108" s="48"/>
      <c r="K108" s="47"/>
      <c r="L108" s="47"/>
      <c r="M108" s="47"/>
      <c r="N108" s="47"/>
      <c r="O108" s="47"/>
      <c r="P108" s="47"/>
      <c r="Q108" s="47"/>
      <c r="R108" s="47"/>
      <c r="S108" s="47"/>
      <c r="T108" s="47"/>
      <c r="U108" s="47"/>
      <c r="V108" s="47"/>
      <c r="W108" s="47"/>
      <c r="X108" s="47"/>
      <c r="Y108" s="47"/>
    </row>
    <row r="109" spans="5:25" ht="12.75">
      <c r="E109" s="47"/>
      <c r="F109" s="47"/>
      <c r="G109" s="47"/>
      <c r="H109" s="47"/>
      <c r="I109" s="48"/>
      <c r="J109" s="48"/>
      <c r="K109" s="47"/>
      <c r="L109" s="47"/>
      <c r="M109" s="47"/>
      <c r="N109" s="47"/>
      <c r="O109" s="47"/>
      <c r="P109" s="47"/>
      <c r="Q109" s="47"/>
      <c r="R109" s="47"/>
      <c r="S109" s="47"/>
      <c r="T109" s="47"/>
      <c r="U109" s="47"/>
      <c r="V109" s="47"/>
      <c r="W109" s="47"/>
      <c r="X109" s="47"/>
      <c r="Y109" s="47"/>
    </row>
  </sheetData>
  <mergeCells count="2">
    <mergeCell ref="I1:J1"/>
    <mergeCell ref="B36:J36"/>
  </mergeCells>
  <printOptions horizontalCentered="1"/>
  <pageMargins left="0.7480314960629921" right="0.7480314960629921" top="0.44" bottom="0.984251968503937" header="0.23" footer="0.5118110236220472"/>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view="pageBreakPreview" zoomScale="60" workbookViewId="0" topLeftCell="A47">
      <selection activeCell="C63" sqref="C63"/>
    </sheetView>
  </sheetViews>
  <sheetFormatPr defaultColWidth="9.140625" defaultRowHeight="12.75"/>
  <cols>
    <col min="1" max="2" width="2.421875" style="14" customWidth="1"/>
    <col min="3" max="3" width="94.7109375" style="14" customWidth="1"/>
    <col min="4" max="4" width="19.8515625" style="38" customWidth="1"/>
    <col min="5" max="5" width="1.1484375" style="14" customWidth="1"/>
    <col min="6" max="16384" width="9.140625" style="14" customWidth="1"/>
  </cols>
  <sheetData>
    <row r="1" ht="15.75">
      <c r="B1" s="1" t="s">
        <v>66</v>
      </c>
    </row>
    <row r="2" spans="2:4" ht="20.25">
      <c r="B2" s="2"/>
      <c r="D2" s="89"/>
    </row>
    <row r="3" spans="4:5" ht="38.25" customHeight="1">
      <c r="D3" s="122" t="s">
        <v>96</v>
      </c>
      <c r="E3" s="15"/>
    </row>
    <row r="4" spans="4:5" ht="18.75" customHeight="1">
      <c r="D4" s="123" t="s">
        <v>103</v>
      </c>
      <c r="E4" s="16"/>
    </row>
    <row r="5" spans="1:5" ht="22.5" customHeight="1">
      <c r="A5" s="19"/>
      <c r="C5" s="14" t="s">
        <v>55</v>
      </c>
      <c r="D5" s="35" t="s">
        <v>123</v>
      </c>
      <c r="E5" s="17"/>
    </row>
    <row r="6" spans="2:5" ht="15.75">
      <c r="B6" s="19" t="s">
        <v>59</v>
      </c>
      <c r="E6" s="18"/>
    </row>
    <row r="7" ht="15">
      <c r="E7" s="18"/>
    </row>
    <row r="8" spans="2:4" ht="15.75">
      <c r="B8" s="19" t="s">
        <v>56</v>
      </c>
      <c r="D8" s="24">
        <v>23321</v>
      </c>
    </row>
    <row r="10" ht="15.75">
      <c r="B10" s="19" t="s">
        <v>58</v>
      </c>
    </row>
    <row r="11" ht="15">
      <c r="B11" s="14" t="s">
        <v>15</v>
      </c>
    </row>
    <row r="12" spans="3:4" ht="15">
      <c r="C12" s="14" t="s">
        <v>16</v>
      </c>
      <c r="D12" s="24">
        <v>22304</v>
      </c>
    </row>
    <row r="13" spans="3:4" ht="15">
      <c r="C13" s="14" t="s">
        <v>17</v>
      </c>
      <c r="D13" s="24">
        <v>68</v>
      </c>
    </row>
    <row r="14" spans="3:4" ht="15">
      <c r="C14" s="14" t="s">
        <v>18</v>
      </c>
      <c r="D14" s="24">
        <v>-518</v>
      </c>
    </row>
    <row r="15" spans="2:5" ht="17.25" customHeight="1">
      <c r="B15" s="128" t="s">
        <v>69</v>
      </c>
      <c r="C15" s="129"/>
      <c r="D15" s="36">
        <f>1565+541</f>
        <v>2106</v>
      </c>
      <c r="E15" s="32"/>
    </row>
    <row r="16" spans="2:4" ht="15">
      <c r="B16" s="14" t="s">
        <v>19</v>
      </c>
      <c r="D16" s="24">
        <v>-7604</v>
      </c>
    </row>
    <row r="17" spans="2:4" ht="15">
      <c r="B17" s="14" t="s">
        <v>1</v>
      </c>
      <c r="D17" s="24">
        <v>5662</v>
      </c>
    </row>
    <row r="18" spans="3:5" ht="15">
      <c r="C18" s="14" t="s">
        <v>3</v>
      </c>
      <c r="D18" s="22"/>
      <c r="E18" s="21"/>
    </row>
    <row r="19" spans="4:5" ht="15">
      <c r="D19" s="37">
        <f>SUM(D6:D18)</f>
        <v>45339</v>
      </c>
      <c r="E19" s="18"/>
    </row>
    <row r="21" spans="2:5" ht="15">
      <c r="B21" s="14" t="s">
        <v>93</v>
      </c>
      <c r="D21" s="24">
        <v>-4141</v>
      </c>
      <c r="E21" s="20"/>
    </row>
    <row r="22" spans="2:5" ht="15">
      <c r="B22" s="14" t="s">
        <v>78</v>
      </c>
      <c r="D22" s="24">
        <v>-3319</v>
      </c>
      <c r="E22" s="20"/>
    </row>
    <row r="23" spans="2:5" ht="15">
      <c r="B23" s="14" t="s">
        <v>94</v>
      </c>
      <c r="D23" s="24">
        <v>14484</v>
      </c>
      <c r="E23" s="20"/>
    </row>
    <row r="24" spans="4:5" ht="15">
      <c r="D24" s="22"/>
      <c r="E24" s="22"/>
    </row>
    <row r="25" spans="2:4" ht="15">
      <c r="B25" s="23" t="s">
        <v>54</v>
      </c>
      <c r="D25" s="39">
        <f>SUM(D19:D24)</f>
        <v>52363</v>
      </c>
    </row>
    <row r="27" spans="2:4" ht="15">
      <c r="B27" s="14" t="s">
        <v>92</v>
      </c>
      <c r="D27" s="24">
        <v>-5548</v>
      </c>
    </row>
    <row r="28" spans="2:4" ht="15">
      <c r="B28" s="14" t="s">
        <v>20</v>
      </c>
      <c r="D28" s="24">
        <f>-3020-541</f>
        <v>-3561</v>
      </c>
    </row>
    <row r="29" spans="2:4" ht="15">
      <c r="B29" s="14" t="s">
        <v>21</v>
      </c>
      <c r="D29" s="24">
        <v>-65</v>
      </c>
    </row>
    <row r="31" spans="2:5" ht="16.5" thickBot="1">
      <c r="B31" s="19" t="s">
        <v>104</v>
      </c>
      <c r="D31" s="40">
        <f>SUM(D25:D30)</f>
        <v>43189</v>
      </c>
      <c r="E31" s="29"/>
    </row>
    <row r="32" ht="15.75" thickTop="1"/>
    <row r="33" spans="2:4" ht="15">
      <c r="B33" s="14" t="s">
        <v>22</v>
      </c>
      <c r="D33" s="24">
        <v>-18559</v>
      </c>
    </row>
    <row r="34" spans="2:4" ht="15">
      <c r="B34" s="14" t="s">
        <v>53</v>
      </c>
      <c r="D34" s="24">
        <v>619</v>
      </c>
    </row>
    <row r="35" spans="2:4" ht="15">
      <c r="B35" s="14" t="s">
        <v>23</v>
      </c>
      <c r="D35" s="24">
        <v>7518</v>
      </c>
    </row>
    <row r="36" spans="4:5" ht="15">
      <c r="D36" s="22"/>
      <c r="E36" s="21"/>
    </row>
    <row r="37" spans="2:5" ht="16.5" thickBot="1">
      <c r="B37" s="19" t="s">
        <v>60</v>
      </c>
      <c r="D37" s="41">
        <f>SUM(D33:D36)</f>
        <v>-10422</v>
      </c>
      <c r="E37" s="29"/>
    </row>
    <row r="38" spans="4:5" ht="15.75" thickTop="1">
      <c r="D38" s="42"/>
      <c r="E38" s="34"/>
    </row>
    <row r="39" ht="15">
      <c r="B39" s="23" t="s">
        <v>24</v>
      </c>
    </row>
    <row r="41" spans="2:4" ht="15">
      <c r="B41" s="14" t="s">
        <v>25</v>
      </c>
      <c r="D41" s="24">
        <v>-17495</v>
      </c>
    </row>
    <row r="42" spans="4:5" ht="15">
      <c r="D42" s="22"/>
      <c r="E42" s="21"/>
    </row>
    <row r="43" spans="2:5" ht="16.5" thickBot="1">
      <c r="B43" s="19" t="s">
        <v>105</v>
      </c>
      <c r="D43" s="41">
        <f>SUM(D41:D42)</f>
        <v>-17495</v>
      </c>
      <c r="E43" s="29"/>
    </row>
    <row r="44" spans="4:5" ht="16.5" customHeight="1" thickTop="1">
      <c r="D44" s="43"/>
      <c r="E44" s="18"/>
    </row>
    <row r="45" spans="2:5" ht="15">
      <c r="B45" s="23" t="s">
        <v>26</v>
      </c>
      <c r="D45" s="30">
        <f>D31+D37+D43</f>
        <v>15272</v>
      </c>
      <c r="E45" s="18"/>
    </row>
    <row r="46" spans="2:5" ht="15.75">
      <c r="B46" s="19"/>
      <c r="D46" s="43"/>
      <c r="E46" s="18"/>
    </row>
    <row r="47" spans="2:4" ht="15">
      <c r="B47" s="23" t="s">
        <v>114</v>
      </c>
      <c r="D47" s="24">
        <v>474287</v>
      </c>
    </row>
    <row r="48" spans="4:5" ht="15">
      <c r="D48" s="43"/>
      <c r="E48" s="18"/>
    </row>
    <row r="49" spans="2:5" ht="15.75" thickBot="1">
      <c r="B49" s="23" t="s">
        <v>115</v>
      </c>
      <c r="D49" s="41">
        <f>SUM(D45:D48)</f>
        <v>489559</v>
      </c>
      <c r="E49" s="29"/>
    </row>
    <row r="50" spans="4:5" ht="15.75" thickTop="1">
      <c r="D50" s="43"/>
      <c r="E50" s="18"/>
    </row>
    <row r="51" ht="15">
      <c r="B51" s="14" t="s">
        <v>85</v>
      </c>
    </row>
    <row r="53" spans="3:4" ht="15">
      <c r="C53" s="14" t="s">
        <v>80</v>
      </c>
      <c r="D53" s="24">
        <v>488449</v>
      </c>
    </row>
    <row r="54" spans="3:4" ht="15">
      <c r="C54" s="31" t="s">
        <v>81</v>
      </c>
      <c r="D54" s="24">
        <v>540</v>
      </c>
    </row>
    <row r="55" spans="3:4" ht="15">
      <c r="C55" s="14" t="s">
        <v>61</v>
      </c>
      <c r="D55" s="24">
        <v>570</v>
      </c>
    </row>
    <row r="56" spans="4:5" ht="15.75" thickBot="1">
      <c r="D56" s="41">
        <f>SUM(D53:D55)</f>
        <v>489559</v>
      </c>
      <c r="E56" s="29"/>
    </row>
    <row r="57" ht="15.75" thickTop="1"/>
    <row r="58" ht="15">
      <c r="B58" s="32" t="s">
        <v>116</v>
      </c>
    </row>
    <row r="59" ht="15">
      <c r="B59" s="32" t="s">
        <v>121</v>
      </c>
    </row>
  </sheetData>
  <mergeCells count="1">
    <mergeCell ref="B15:C15"/>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49"/>
  <sheetViews>
    <sheetView workbookViewId="0" topLeftCell="A1">
      <selection activeCell="A10" sqref="A10"/>
    </sheetView>
  </sheetViews>
  <sheetFormatPr defaultColWidth="9.140625" defaultRowHeight="12.75"/>
  <cols>
    <col min="1" max="1" width="2.421875" style="32" customWidth="1"/>
    <col min="2" max="2" width="46.8515625" style="32" customWidth="1"/>
    <col min="3" max="3" width="3.28125" style="32" customWidth="1"/>
    <col min="4" max="4" width="12.8515625" style="32" customWidth="1"/>
    <col min="5" max="5" width="10.28125" style="32" bestFit="1" customWidth="1"/>
    <col min="6" max="6" width="3.00390625" style="77" customWidth="1"/>
    <col min="7" max="7" width="11.28125" style="32" bestFit="1" customWidth="1"/>
    <col min="8" max="8" width="3.8515625" style="32" customWidth="1"/>
    <col min="9" max="9" width="11.7109375" style="32" customWidth="1"/>
    <col min="10" max="10" width="2.7109375" style="32" customWidth="1"/>
    <col min="11" max="16384" width="9.140625" style="32" customWidth="1"/>
  </cols>
  <sheetData>
    <row r="1" spans="2:14" ht="15.75">
      <c r="B1" s="1" t="s">
        <v>27</v>
      </c>
      <c r="C1" s="1"/>
      <c r="D1" s="2"/>
      <c r="E1" s="2"/>
      <c r="F1" s="6"/>
      <c r="G1" s="2"/>
      <c r="H1" s="2"/>
      <c r="I1" s="2"/>
      <c r="J1" s="2"/>
      <c r="K1" s="6"/>
      <c r="L1" s="6"/>
      <c r="M1" s="2"/>
      <c r="N1" s="4">
        <f ca="1">NOW()</f>
        <v>37938.62886631944</v>
      </c>
    </row>
    <row r="2" spans="2:14" ht="15.75">
      <c r="B2" s="27"/>
      <c r="C2" s="27"/>
      <c r="D2" s="2"/>
      <c r="E2" s="2"/>
      <c r="F2" s="6"/>
      <c r="G2" s="2"/>
      <c r="H2" s="2"/>
      <c r="I2" s="2"/>
      <c r="J2" s="2"/>
      <c r="K2" s="6"/>
      <c r="L2" s="6"/>
      <c r="M2" s="2"/>
      <c r="N2" s="4"/>
    </row>
    <row r="3" spans="2:3" ht="15">
      <c r="B3" s="2"/>
      <c r="C3" s="2"/>
    </row>
    <row r="4" spans="4:5" ht="15.75">
      <c r="D4" s="131" t="s">
        <v>95</v>
      </c>
      <c r="E4" s="131"/>
    </row>
    <row r="5" spans="4:9" ht="61.5" customHeight="1">
      <c r="D5" s="130" t="s">
        <v>117</v>
      </c>
      <c r="E5" s="130"/>
      <c r="F5" s="78"/>
      <c r="G5" s="87" t="s">
        <v>31</v>
      </c>
      <c r="H5" s="92"/>
      <c r="I5" s="77"/>
    </row>
    <row r="6" spans="4:15" ht="30">
      <c r="D6" s="88" t="s">
        <v>29</v>
      </c>
      <c r="E6" s="88" t="s">
        <v>30</v>
      </c>
      <c r="F6" s="79"/>
      <c r="G6" s="88" t="s">
        <v>67</v>
      </c>
      <c r="H6" s="79"/>
      <c r="I6" s="91" t="s">
        <v>32</v>
      </c>
      <c r="J6" s="80"/>
      <c r="K6" s="80"/>
      <c r="L6" s="80"/>
      <c r="M6" s="80"/>
      <c r="N6" s="80"/>
      <c r="O6" s="80"/>
    </row>
    <row r="7" spans="4:9" ht="15">
      <c r="D7" s="81" t="s">
        <v>62</v>
      </c>
      <c r="E7" s="80" t="s">
        <v>123</v>
      </c>
      <c r="G7" s="80" t="s">
        <v>123</v>
      </c>
      <c r="H7" s="80"/>
      <c r="I7" s="80" t="s">
        <v>123</v>
      </c>
    </row>
    <row r="8" spans="2:3" ht="15.75">
      <c r="B8" s="82" t="s">
        <v>106</v>
      </c>
      <c r="C8" s="82"/>
    </row>
    <row r="10" spans="2:9" ht="14.25" customHeight="1">
      <c r="B10" s="76" t="s">
        <v>72</v>
      </c>
      <c r="C10" s="76"/>
      <c r="D10" s="83">
        <v>60746</v>
      </c>
      <c r="E10" s="83">
        <v>60746</v>
      </c>
      <c r="F10" s="84"/>
      <c r="G10" s="83">
        <v>527266</v>
      </c>
      <c r="H10" s="83"/>
      <c r="I10" s="83">
        <f>SUM(E10:G10)</f>
        <v>588012</v>
      </c>
    </row>
    <row r="11" spans="2:9" ht="14.25" customHeight="1">
      <c r="B11" s="76"/>
      <c r="C11" s="76"/>
      <c r="D11" s="83"/>
      <c r="E11" s="83"/>
      <c r="F11" s="84"/>
      <c r="G11" s="83"/>
      <c r="H11" s="83"/>
      <c r="I11" s="83"/>
    </row>
    <row r="12" spans="2:9" ht="14.25" customHeight="1">
      <c r="B12" s="76" t="s">
        <v>118</v>
      </c>
      <c r="C12" s="76"/>
      <c r="D12" s="83"/>
      <c r="E12" s="83"/>
      <c r="F12" s="84"/>
      <c r="G12" s="83"/>
      <c r="H12" s="83"/>
      <c r="I12" s="83"/>
    </row>
    <row r="13" spans="2:9" ht="15">
      <c r="B13" s="94" t="s">
        <v>83</v>
      </c>
      <c r="D13" s="83">
        <v>0</v>
      </c>
      <c r="E13" s="83">
        <v>0</v>
      </c>
      <c r="F13" s="84"/>
      <c r="G13" s="83">
        <v>7859</v>
      </c>
      <c r="H13" s="83"/>
      <c r="I13" s="83">
        <f>SUM(E13:G13)</f>
        <v>7859</v>
      </c>
    </row>
    <row r="14" spans="2:9" ht="15">
      <c r="B14" s="94"/>
      <c r="D14" s="85"/>
      <c r="E14" s="85"/>
      <c r="F14" s="85"/>
      <c r="G14" s="85"/>
      <c r="H14" s="85"/>
      <c r="I14" s="85"/>
    </row>
    <row r="15" spans="2:9" ht="15">
      <c r="B15" s="32" t="s">
        <v>84</v>
      </c>
      <c r="D15" s="83">
        <f>SUM(D10:D14)</f>
        <v>60746</v>
      </c>
      <c r="E15" s="83">
        <f>SUM(E10:E14)</f>
        <v>60746</v>
      </c>
      <c r="F15" s="84"/>
      <c r="G15" s="83">
        <f>SUM(G10:G14)</f>
        <v>535125</v>
      </c>
      <c r="H15" s="83"/>
      <c r="I15" s="83">
        <f>SUM(I10:I14)</f>
        <v>595871</v>
      </c>
    </row>
    <row r="16" spans="4:9" ht="15">
      <c r="D16" s="83"/>
      <c r="E16" s="83"/>
      <c r="F16" s="84"/>
      <c r="G16" s="83"/>
      <c r="H16" s="83"/>
      <c r="I16" s="83"/>
    </row>
    <row r="17" spans="2:9" ht="15">
      <c r="B17" s="32" t="s">
        <v>28</v>
      </c>
      <c r="D17" s="83">
        <v>0</v>
      </c>
      <c r="E17" s="83">
        <v>0</v>
      </c>
      <c r="F17" s="84"/>
      <c r="G17" s="83">
        <f>'IS'!H27</f>
        <v>23321</v>
      </c>
      <c r="H17" s="83"/>
      <c r="I17" s="83">
        <f>SUM(E17:G17)</f>
        <v>23321</v>
      </c>
    </row>
    <row r="18" spans="4:9" ht="15">
      <c r="D18" s="83"/>
      <c r="E18" s="83"/>
      <c r="F18" s="84"/>
      <c r="G18" s="83"/>
      <c r="H18" s="83"/>
      <c r="I18" s="83"/>
    </row>
    <row r="19" spans="2:9" ht="15">
      <c r="B19" s="32" t="s">
        <v>89</v>
      </c>
      <c r="D19" s="83"/>
      <c r="E19" s="83"/>
      <c r="F19" s="84"/>
      <c r="G19" s="83"/>
      <c r="H19" s="83"/>
      <c r="I19" s="83"/>
    </row>
    <row r="20" spans="2:9" ht="15">
      <c r="B20" s="32" t="s">
        <v>90</v>
      </c>
      <c r="D20" s="83">
        <v>0</v>
      </c>
      <c r="E20" s="83">
        <v>0</v>
      </c>
      <c r="F20" s="84"/>
      <c r="G20" s="83">
        <v>-17495</v>
      </c>
      <c r="H20" s="83"/>
      <c r="I20" s="83">
        <f>SUM(E20:G20)</f>
        <v>-17495</v>
      </c>
    </row>
    <row r="21" spans="4:9" ht="15">
      <c r="D21" s="85"/>
      <c r="E21" s="85"/>
      <c r="F21" s="85"/>
      <c r="G21" s="85"/>
      <c r="H21" s="85"/>
      <c r="I21" s="85"/>
    </row>
    <row r="22" spans="2:9" ht="15">
      <c r="B22" s="76" t="s">
        <v>91</v>
      </c>
      <c r="C22" s="76"/>
      <c r="D22" s="83">
        <f>SUM(D15:D21)</f>
        <v>60746</v>
      </c>
      <c r="E22" s="83">
        <f>SUM(E15:E21)</f>
        <v>60746</v>
      </c>
      <c r="F22" s="83" t="s">
        <v>6</v>
      </c>
      <c r="G22" s="83">
        <f>SUM(G15:G21)</f>
        <v>540951</v>
      </c>
      <c r="H22" s="83"/>
      <c r="I22" s="83">
        <f>SUM(I15:I21)</f>
        <v>601697</v>
      </c>
    </row>
    <row r="23" spans="4:9" ht="5.25" customHeight="1" thickBot="1">
      <c r="D23" s="86"/>
      <c r="E23" s="86"/>
      <c r="F23" s="86"/>
      <c r="G23" s="86"/>
      <c r="H23" s="86"/>
      <c r="I23" s="86"/>
    </row>
    <row r="24" spans="4:9" ht="15.75" thickTop="1">
      <c r="D24" s="83"/>
      <c r="E24" s="83"/>
      <c r="F24" s="84"/>
      <c r="G24" s="83"/>
      <c r="H24" s="83"/>
      <c r="I24" s="83"/>
    </row>
    <row r="25" spans="4:9" ht="15">
      <c r="D25" s="83"/>
      <c r="E25" s="83"/>
      <c r="F25" s="84"/>
      <c r="G25" s="83"/>
      <c r="H25" s="83"/>
      <c r="I25" s="83"/>
    </row>
    <row r="26" spans="2:9" ht="15">
      <c r="B26" s="32" t="s">
        <v>119</v>
      </c>
      <c r="D26" s="83"/>
      <c r="E26" s="83"/>
      <c r="F26" s="84"/>
      <c r="G26" s="83"/>
      <c r="H26" s="83"/>
      <c r="I26" s="83"/>
    </row>
    <row r="27" spans="2:9" ht="15">
      <c r="B27" s="32" t="s">
        <v>122</v>
      </c>
      <c r="D27" s="83"/>
      <c r="E27" s="83"/>
      <c r="F27" s="84"/>
      <c r="G27" s="83"/>
      <c r="H27" s="83"/>
      <c r="I27" s="83"/>
    </row>
    <row r="28" spans="4:9" ht="15">
      <c r="D28" s="83"/>
      <c r="E28" s="83"/>
      <c r="F28" s="84"/>
      <c r="G28" s="83"/>
      <c r="H28" s="83"/>
      <c r="I28" s="83"/>
    </row>
    <row r="29" spans="4:9" ht="15">
      <c r="D29" s="83"/>
      <c r="E29" s="83"/>
      <c r="F29" s="84"/>
      <c r="G29" s="83"/>
      <c r="H29" s="83"/>
      <c r="I29" s="83"/>
    </row>
    <row r="30" spans="4:9" ht="15">
      <c r="D30" s="83"/>
      <c r="E30" s="83"/>
      <c r="F30" s="84"/>
      <c r="G30" s="83"/>
      <c r="H30" s="83"/>
      <c r="I30" s="83"/>
    </row>
    <row r="31" spans="4:9" ht="15">
      <c r="D31" s="83"/>
      <c r="E31" s="83"/>
      <c r="F31" s="84"/>
      <c r="G31" s="83"/>
      <c r="H31" s="83"/>
      <c r="I31" s="83"/>
    </row>
    <row r="32" spans="4:9" ht="15">
      <c r="D32" s="83"/>
      <c r="E32" s="83"/>
      <c r="F32" s="84"/>
      <c r="G32" s="83"/>
      <c r="H32" s="83"/>
      <c r="I32" s="83"/>
    </row>
    <row r="33" spans="4:9" ht="15">
      <c r="D33" s="83"/>
      <c r="E33" s="83"/>
      <c r="F33" s="84"/>
      <c r="G33" s="83"/>
      <c r="H33" s="83"/>
      <c r="I33" s="83"/>
    </row>
    <row r="34" spans="4:9" ht="15">
      <c r="D34" s="83"/>
      <c r="E34" s="83"/>
      <c r="F34" s="84"/>
      <c r="G34" s="83"/>
      <c r="H34" s="83"/>
      <c r="I34" s="83"/>
    </row>
    <row r="35" spans="4:9" ht="15">
      <c r="D35" s="83"/>
      <c r="E35" s="83"/>
      <c r="F35" s="84"/>
      <c r="G35" s="83"/>
      <c r="H35" s="83"/>
      <c r="I35" s="83"/>
    </row>
    <row r="36" spans="4:9" ht="15">
      <c r="D36" s="83"/>
      <c r="E36" s="83"/>
      <c r="F36" s="84"/>
      <c r="G36" s="83"/>
      <c r="H36" s="83"/>
      <c r="I36" s="83"/>
    </row>
    <row r="37" spans="4:9" ht="15">
      <c r="D37" s="83"/>
      <c r="E37" s="83"/>
      <c r="F37" s="84"/>
      <c r="G37" s="83"/>
      <c r="H37" s="83"/>
      <c r="I37" s="83"/>
    </row>
    <row r="38" spans="4:9" ht="15">
      <c r="D38" s="83"/>
      <c r="E38" s="83"/>
      <c r="F38" s="84"/>
      <c r="G38" s="83"/>
      <c r="H38" s="83"/>
      <c r="I38" s="83"/>
    </row>
    <row r="39" spans="4:9" ht="15">
      <c r="D39" s="83"/>
      <c r="E39" s="83"/>
      <c r="F39" s="84"/>
      <c r="G39" s="83"/>
      <c r="H39" s="83"/>
      <c r="I39" s="83"/>
    </row>
    <row r="40" spans="4:9" ht="15">
      <c r="D40" s="83"/>
      <c r="E40" s="83"/>
      <c r="F40" s="84"/>
      <c r="G40" s="83"/>
      <c r="H40" s="83"/>
      <c r="I40" s="83"/>
    </row>
    <row r="41" spans="2:9" ht="15">
      <c r="B41" s="32" t="s">
        <v>85</v>
      </c>
      <c r="D41" s="83"/>
      <c r="E41" s="83"/>
      <c r="F41" s="84"/>
      <c r="G41" s="83"/>
      <c r="H41" s="83"/>
      <c r="I41" s="83"/>
    </row>
    <row r="42" spans="4:9" ht="15">
      <c r="D42" s="83"/>
      <c r="E42" s="83"/>
      <c r="F42" s="84"/>
      <c r="G42" s="83"/>
      <c r="H42" s="83"/>
      <c r="I42" s="83"/>
    </row>
    <row r="43" spans="4:9" ht="15">
      <c r="D43" s="83"/>
      <c r="E43" s="83"/>
      <c r="F43" s="84"/>
      <c r="G43" s="83"/>
      <c r="H43" s="83"/>
      <c r="I43" s="83"/>
    </row>
    <row r="44" spans="4:9" ht="15">
      <c r="D44" s="83"/>
      <c r="E44" s="83"/>
      <c r="F44" s="84"/>
      <c r="G44" s="83"/>
      <c r="H44" s="83"/>
      <c r="I44" s="83"/>
    </row>
    <row r="45" spans="4:9" ht="15">
      <c r="D45" s="83"/>
      <c r="E45" s="83"/>
      <c r="F45" s="84"/>
      <c r="G45" s="83"/>
      <c r="H45" s="83"/>
      <c r="I45" s="83"/>
    </row>
    <row r="46" spans="4:9" ht="15">
      <c r="D46" s="83"/>
      <c r="E46" s="83"/>
      <c r="F46" s="84"/>
      <c r="G46" s="83"/>
      <c r="H46" s="83"/>
      <c r="I46" s="83"/>
    </row>
    <row r="47" spans="4:9" ht="15">
      <c r="D47" s="83"/>
      <c r="E47" s="83"/>
      <c r="F47" s="84"/>
      <c r="G47" s="83"/>
      <c r="H47" s="83"/>
      <c r="I47" s="83"/>
    </row>
    <row r="48" spans="4:9" ht="15">
      <c r="D48" s="83"/>
      <c r="E48" s="83"/>
      <c r="F48" s="84"/>
      <c r="G48" s="83"/>
      <c r="H48" s="83"/>
      <c r="I48" s="83"/>
    </row>
    <row r="49" spans="4:9" ht="15">
      <c r="D49" s="83"/>
      <c r="E49" s="83"/>
      <c r="F49" s="84"/>
      <c r="G49" s="83"/>
      <c r="H49" s="83"/>
      <c r="I49" s="83"/>
    </row>
  </sheetData>
  <mergeCells count="2">
    <mergeCell ref="D5:E5"/>
    <mergeCell ref="D4:E4"/>
  </mergeCells>
  <printOptions horizontalCentered="1"/>
  <pageMargins left="0.6692913385826772" right="0.6692913385826772" top="0.984251968503937" bottom="0.984251968503937"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MATSUSHITA ELECTRIC CO., (M)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MATSUSHITA ELECTRIC CO., (M)</dc:creator>
  <cp:keywords/>
  <dc:description/>
  <cp:lastModifiedBy>Corporatehouse Services S/B</cp:lastModifiedBy>
  <cp:lastPrinted>2003-11-13T07:05:50Z</cp:lastPrinted>
  <dcterms:created xsi:type="dcterms:W3CDTF">2000-10-11T05:09:13Z</dcterms:created>
  <dcterms:modified xsi:type="dcterms:W3CDTF">2003-11-13T00:19:44Z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