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420" windowHeight="4245" tabRatio="580" activeTab="0"/>
  </bookViews>
  <sheets>
    <sheet name="BS" sheetId="1" r:id="rId1"/>
    <sheet name="IS" sheetId="2" r:id="rId2"/>
    <sheet name="CF" sheetId="3" r:id="rId3"/>
    <sheet name="SOCIE" sheetId="4" r:id="rId4"/>
  </sheets>
  <definedNames>
    <definedName name="_xlnm.Print_Area" localSheetId="2">'CF'!$A:$F</definedName>
    <definedName name="_xlnm.Print_Area" localSheetId="3">'SOCIE'!$A$1:$I$49</definedName>
  </definedNames>
  <calcPr fullCalcOnLoad="1"/>
</workbook>
</file>

<file path=xl/sharedStrings.xml><?xml version="1.0" encoding="utf-8"?>
<sst xmlns="http://schemas.openxmlformats.org/spreadsheetml/2006/main" count="168" uniqueCount="132">
  <si>
    <t>-as previously reported</t>
  </si>
  <si>
    <t>Current Quarter Ended</t>
  </si>
  <si>
    <t>Taxation</t>
  </si>
  <si>
    <t>Net Tangible Assets Per Share</t>
  </si>
  <si>
    <t xml:space="preserve"> </t>
  </si>
  <si>
    <t>FIXED ASSETS</t>
  </si>
  <si>
    <t>INVENTORIES</t>
  </si>
  <si>
    <t xml:space="preserve">   Suspense Payment</t>
  </si>
  <si>
    <t>DEFERRED TAXATION</t>
  </si>
  <si>
    <t>SHARE CAPITAL</t>
  </si>
  <si>
    <t>RETAINED PROFITS</t>
  </si>
  <si>
    <t>Revenue</t>
  </si>
  <si>
    <t>( RM '000 )</t>
  </si>
  <si>
    <t>Operating Expenses</t>
  </si>
  <si>
    <t>Other Operating Income</t>
  </si>
  <si>
    <t>Finance Costs</t>
  </si>
  <si>
    <t>Profit after tax</t>
  </si>
  <si>
    <t>Minority Interest</t>
  </si>
  <si>
    <t>Net Profit for the period</t>
  </si>
  <si>
    <t>EPS</t>
  </si>
  <si>
    <t>Comparative Quarter Ended</t>
  </si>
  <si>
    <t xml:space="preserve">Cumulative Quarter </t>
  </si>
  <si>
    <t>Property,plant and equipment</t>
  </si>
  <si>
    <t>depreciation</t>
  </si>
  <si>
    <t>write off</t>
  </si>
  <si>
    <t>gain on disposal</t>
  </si>
  <si>
    <t>Dividend income(gross)</t>
  </si>
  <si>
    <t>Interest income</t>
  </si>
  <si>
    <t>Warranty paid</t>
  </si>
  <si>
    <t>Retirement gratuity paid</t>
  </si>
  <si>
    <t>Purchase of property,plant and equipment</t>
  </si>
  <si>
    <t>Interest received</t>
  </si>
  <si>
    <t>Dividend received (net)</t>
  </si>
  <si>
    <t>CASH FLOWS FROM FINANCING ACTIVITY</t>
  </si>
  <si>
    <t>Dividend paid</t>
  </si>
  <si>
    <t>NET INCREASE IN CASH AND CASH EQUIVALENTS</t>
  </si>
  <si>
    <t xml:space="preserve">CONDENSED STATEMENT OF CHANGES IN EQUITY </t>
  </si>
  <si>
    <t>Net profit attributable to shareholders</t>
  </si>
  <si>
    <t>Issued and fully paid ordinary shares of RM 1 each</t>
  </si>
  <si>
    <t>Number of shares</t>
  </si>
  <si>
    <t>Nominal value</t>
  </si>
  <si>
    <t>RM'000</t>
  </si>
  <si>
    <t>Distributable</t>
  </si>
  <si>
    <t>Total</t>
  </si>
  <si>
    <t>AS AT END OF</t>
  </si>
  <si>
    <t xml:space="preserve">AS AT </t>
  </si>
  <si>
    <t>CURRENT</t>
  </si>
  <si>
    <t>PRECEDING</t>
  </si>
  <si>
    <t>QUARTER</t>
  </si>
  <si>
    <t>FINANCIAL YEAR</t>
  </si>
  <si>
    <t>SOURCE OF CAPITAL</t>
  </si>
  <si>
    <t>--------------</t>
  </si>
  <si>
    <t>SHAREHOLDERS FUNDS</t>
  </si>
  <si>
    <t>PROVISION FOR LIABILITIES AND CHARGES</t>
  </si>
  <si>
    <t>=======</t>
  </si>
  <si>
    <t>EMPLOYMENT OF CAPITAL</t>
  </si>
  <si>
    <t>INTEREST IN ASSOCIATED COMPANY</t>
  </si>
  <si>
    <t>OTHER INVESTMENTS</t>
  </si>
  <si>
    <t>CURRENT ASSETS</t>
  </si>
  <si>
    <t>TRADE AND OTHER RECEIVABLES</t>
  </si>
  <si>
    <t>CASH &amp; BANK BALANCES</t>
  </si>
  <si>
    <t>-------------</t>
  </si>
  <si>
    <t>CURRENT LIABILITIES</t>
  </si>
  <si>
    <t>TRADE AND OTHER PAYABLES</t>
  </si>
  <si>
    <t>PROVISIONS FOR LIABILITIES AND CHARGES</t>
  </si>
  <si>
    <t>TAXATION</t>
  </si>
  <si>
    <t>NET CURRENT ASSETS</t>
  </si>
  <si>
    <t>NON CURRENT LIABILITIES</t>
  </si>
  <si>
    <t>Proceeds from disposal of property,plant and equipment</t>
  </si>
  <si>
    <t>Breakdown of cash and cash equivalents :</t>
  </si>
  <si>
    <t>Cash generated from operations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</si>
  <si>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</si>
  <si>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Taxation paid </t>
  </si>
  <si>
    <t>Decrease in inventories</t>
  </si>
  <si>
    <t xml:space="preserve">                                                                                              </t>
  </si>
  <si>
    <t>Net Profit after taxation</t>
  </si>
  <si>
    <t>Net cash flow from operating activities</t>
  </si>
  <si>
    <t>PROPOSED DIVIDEND RESERVE</t>
  </si>
  <si>
    <t>Adjustments:-</t>
  </si>
  <si>
    <t>CASH FLOWS FROM OPERATING ACTIVITIES</t>
  </si>
  <si>
    <t>Net cash  flow from investing activities</t>
  </si>
  <si>
    <t>Net cash flow from financing activity</t>
  </si>
  <si>
    <t xml:space="preserve">   Cash and bank balances</t>
  </si>
  <si>
    <t>'000</t>
  </si>
  <si>
    <t>Balance as at 1.4.2002</t>
  </si>
  <si>
    <t>Balance as at 1.4.2001</t>
  </si>
  <si>
    <t>CONDENSED INCOME STATEMENTS</t>
  </si>
  <si>
    <t xml:space="preserve">  Diluted (sen)</t>
  </si>
  <si>
    <t>Basic (sen)</t>
  </si>
  <si>
    <t xml:space="preserve">   Deposits </t>
  </si>
  <si>
    <t>CONDENSED CASH FLOW STATEMENT</t>
  </si>
  <si>
    <t>Retained Profits</t>
  </si>
  <si>
    <t>Issue of shares (Bonus issue)</t>
  </si>
  <si>
    <t>*</t>
  </si>
  <si>
    <t>CONDENSED BALANCE SHEET</t>
  </si>
  <si>
    <t>31/03/2003</t>
  </si>
  <si>
    <t>(01/03-03/03)</t>
  </si>
  <si>
    <t>(01/02-03/02)</t>
  </si>
  <si>
    <t>(4/02-03/03)</t>
  </si>
  <si>
    <t>(4/01-03/02)</t>
  </si>
  <si>
    <t xml:space="preserve">Quarter Ended 03/03 </t>
  </si>
  <si>
    <t>Balance as at 31.03.03</t>
  </si>
  <si>
    <t>Balance as at 31.03.02</t>
  </si>
  <si>
    <t>Year Ended 31 March</t>
  </si>
  <si>
    <t>Reversal of part of prior year inventory writedown</t>
  </si>
  <si>
    <t>ENDED 31/03/2002</t>
  </si>
  <si>
    <t xml:space="preserve">   ========</t>
  </si>
  <si>
    <t>Quarter Ended 03/02</t>
  </si>
  <si>
    <t>RM14.94</t>
  </si>
  <si>
    <t>Provision net of writeback for product servicing warranty and retirement gratuity scheme</t>
  </si>
  <si>
    <t>Allowance net of write back of doubtful debts</t>
  </si>
  <si>
    <t>(Increase) /decrease in trade and other receivables</t>
  </si>
  <si>
    <t>(Decrease) /increase in trade and other payables</t>
  </si>
  <si>
    <t>CASH AND CASH EQUIVALENTS AT BEGINNNG OF THE FINANCIAL YEAR</t>
  </si>
  <si>
    <t>CASH AND CASH EQUIVALENTS AT END OF THE FINANCIAL YEAR</t>
  </si>
  <si>
    <t>-as restated</t>
  </si>
  <si>
    <t>DEPOSITS WITH A RELATED COMPANY</t>
  </si>
  <si>
    <t>DEPOSITS WITH A LICENSED BANK</t>
  </si>
  <si>
    <t>Unaudited</t>
  </si>
  <si>
    <t>Audited</t>
  </si>
  <si>
    <t>Profit/(loss) before tax</t>
  </si>
  <si>
    <t>AUDITED</t>
  </si>
  <si>
    <t>Dividends :</t>
  </si>
  <si>
    <t>-Interim dividend for the financial year ended 31 March 2003</t>
  </si>
  <si>
    <t>-Final dividend for the financial year ended 31 March 2002</t>
  </si>
  <si>
    <t>-Final dividend for the financial year ended 31 March 2001</t>
  </si>
  <si>
    <t>-Interim dividend for the financial year ended 31 March 2002</t>
  </si>
  <si>
    <t>-prior year adjustment (proposed final dividend for financial year ended 31.3.2002)</t>
  </si>
  <si>
    <t>-prior year adjustment (proposed final dividend for financial year ended 31.3.2001)</t>
  </si>
  <si>
    <t>-adjustment to opening retained earnings</t>
  </si>
  <si>
    <t>Since the bonus issue on 8 October 2002 is a share issue without consideration, the issue is treated as if it had occurred prior to the beginning of the earliest period reported.</t>
  </si>
  <si>
    <t>RM 9.68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</si>
</sst>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%"/>
    <numFmt numFmtId="174" formatCode="mm/dd/yy"/>
    <numFmt numFmtId="175" formatCode="_(* #,##0.0_);_(* \(#,##0.0\);_(* &quot;-&quot;??_);_(@_)"/>
    <numFmt numFmtId="176" formatCode="_(* #,##0_);_(* \(#,##0\);_(* &quot;-&quot;??_);_(@_)"/>
    <numFmt numFmtId="177" formatCode="#,"/>
    <numFmt numFmtId="178" formatCode="#,###,"/>
    <numFmt numFmtId="179" formatCode="0.000"/>
    <numFmt numFmtId="180" formatCode="0.0"/>
    <numFmt numFmtId="181" formatCode="d/m/yyyy"/>
    <numFmt numFmtId="182" formatCode="#,###.0,"/>
    <numFmt numFmtId="183" formatCode="#,###.00,"/>
    <numFmt numFmtId="184" formatCode="#,###.000,"/>
    <numFmt numFmtId="185" formatCode="_(* #,##0.000_);_(* \(#,##0.000\);_(* &quot;-&quot;??_);_(@_)"/>
    <numFmt numFmtId="186" formatCode="0.0000000"/>
    <numFmt numFmtId="187" formatCode="0.000000"/>
    <numFmt numFmtId="188" formatCode="0.00000"/>
    <numFmt numFmtId="189" formatCode="0.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_(* #,##0.0000_);_(* \(#,##0.0000\);_(* &quot;-&quot;??_);_(@_)"/>
    <numFmt numFmtId="198" formatCode="0.00_ ;[Red]\-0.00\ "/>
    <numFmt numFmtId="199" formatCode="0.0_ ;[Red]\-0.0\ "/>
    <numFmt numFmtId="200" formatCode="0_ ;[Red]\-0\ "/>
    <numFmt numFmtId="201" formatCode="#,##0_ ;[Red]\-#,##0\ 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22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176" fontId="1" fillId="0" borderId="0" xfId="15" applyNumberFormat="1" applyFont="1" applyBorder="1" applyAlignment="1" applyProtection="1">
      <alignment vertical="top"/>
      <protection/>
    </xf>
    <xf numFmtId="176" fontId="2" fillId="0" borderId="0" xfId="15" applyNumberFormat="1" applyFont="1" applyBorder="1" applyAlignment="1" applyProtection="1">
      <alignment vertical="top"/>
      <protection/>
    </xf>
    <xf numFmtId="176" fontId="2" fillId="0" borderId="0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176" fontId="1" fillId="0" borderId="1" xfId="15" applyNumberFormat="1" applyFont="1" applyBorder="1" applyAlignment="1" applyProtection="1">
      <alignment vertical="top"/>
      <protection/>
    </xf>
    <xf numFmtId="0" fontId="1" fillId="0" borderId="2" xfId="0" applyFont="1" applyBorder="1" applyAlignment="1" applyProtection="1">
      <alignment vertical="top"/>
      <protection/>
    </xf>
    <xf numFmtId="176" fontId="2" fillId="0" borderId="2" xfId="15" applyNumberFormat="1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6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76" fontId="1" fillId="0" borderId="1" xfId="15" applyNumberFormat="1" applyFont="1" applyFill="1" applyBorder="1" applyAlignment="1">
      <alignment/>
    </xf>
    <xf numFmtId="176" fontId="1" fillId="0" borderId="0" xfId="15" applyNumberFormat="1" applyFont="1" applyFill="1" applyAlignment="1">
      <alignment/>
    </xf>
    <xf numFmtId="43" fontId="1" fillId="0" borderId="0" xfId="15" applyFont="1" applyAlignment="1" applyProtection="1">
      <alignment horizontal="center" vertical="top"/>
      <protection/>
    </xf>
    <xf numFmtId="43" fontId="1" fillId="0" borderId="0" xfId="15" applyFont="1" applyAlignment="1" applyProtection="1">
      <alignment vertical="top"/>
      <protection/>
    </xf>
    <xf numFmtId="176" fontId="1" fillId="0" borderId="0" xfId="15" applyNumberFormat="1" applyFont="1" applyAlignment="1" applyProtection="1">
      <alignment vertical="top"/>
      <protection/>
    </xf>
    <xf numFmtId="176" fontId="1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3" xfId="0" applyFont="1" applyBorder="1" applyAlignment="1">
      <alignment/>
    </xf>
    <xf numFmtId="176" fontId="1" fillId="0" borderId="0" xfId="15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vertical="top"/>
    </xf>
    <xf numFmtId="176" fontId="1" fillId="0" borderId="0" xfId="15" applyNumberFormat="1" applyFont="1" applyBorder="1" applyAlignment="1" applyProtection="1">
      <alignment horizontal="center" vertical="top"/>
      <protection/>
    </xf>
    <xf numFmtId="176" fontId="1" fillId="0" borderId="0" xfId="15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 vertical="top"/>
      <protection/>
    </xf>
    <xf numFmtId="178" fontId="1" fillId="0" borderId="1" xfId="0" applyNumberFormat="1" applyFont="1" applyBorder="1" applyAlignment="1" applyProtection="1">
      <alignment horizontal="center" vertical="top"/>
      <protection/>
    </xf>
    <xf numFmtId="176" fontId="1" fillId="0" borderId="0" xfId="0" applyNumberFormat="1" applyFont="1" applyAlignment="1" applyProtection="1">
      <alignment horizontal="center" vertical="top"/>
      <protection/>
    </xf>
    <xf numFmtId="178" fontId="1" fillId="0" borderId="0" xfId="0" applyNumberFormat="1" applyFont="1" applyBorder="1" applyAlignment="1" applyProtection="1">
      <alignment horizontal="center" vertical="top"/>
      <protection/>
    </xf>
    <xf numFmtId="178" fontId="2" fillId="0" borderId="2" xfId="0" applyNumberFormat="1" applyFont="1" applyBorder="1" applyAlignment="1" applyProtection="1">
      <alignment horizontal="center" vertical="top"/>
      <protection/>
    </xf>
    <xf numFmtId="178" fontId="2" fillId="0" borderId="0" xfId="0" applyNumberFormat="1" applyFont="1" applyBorder="1" applyAlignment="1" applyProtection="1">
      <alignment horizontal="center" vertical="top"/>
      <protection/>
    </xf>
    <xf numFmtId="0" fontId="1" fillId="0" borderId="4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76" fontId="1" fillId="0" borderId="0" xfId="15" applyNumberFormat="1" applyFont="1" applyFill="1" applyAlignment="1">
      <alignment vertical="top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/>
    </xf>
    <xf numFmtId="176" fontId="1" fillId="0" borderId="3" xfId="0" applyNumberFormat="1" applyFont="1" applyFill="1" applyBorder="1" applyAlignment="1">
      <alignment/>
    </xf>
    <xf numFmtId="176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76" fontId="2" fillId="0" borderId="1" xfId="15" applyNumberFormat="1" applyFont="1" applyFill="1" applyBorder="1" applyAlignment="1">
      <alignment horizontal="center"/>
    </xf>
    <xf numFmtId="176" fontId="1" fillId="0" borderId="4" xfId="15" applyNumberFormat="1" applyFont="1" applyFill="1" applyBorder="1" applyAlignment="1">
      <alignment/>
    </xf>
    <xf numFmtId="22" fontId="2" fillId="0" borderId="0" xfId="0" applyNumberFormat="1" applyFont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1" fillId="0" borderId="0" xfId="15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15" applyNumberFormat="1" applyFont="1" applyAlignment="1">
      <alignment vertical="center"/>
    </xf>
    <xf numFmtId="176" fontId="3" fillId="0" borderId="0" xfId="15" applyNumberFormat="1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15" applyNumberFormat="1" applyFont="1" applyAlignment="1" quotePrefix="1">
      <alignment vertical="center"/>
    </xf>
    <xf numFmtId="176" fontId="6" fillId="0" borderId="0" xfId="15" applyNumberFormat="1" applyFont="1" applyAlignment="1">
      <alignment vertical="center"/>
    </xf>
    <xf numFmtId="176" fontId="0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7" fillId="0" borderId="0" xfId="15" applyNumberFormat="1" applyFont="1" applyAlignment="1">
      <alignment vertical="center"/>
    </xf>
    <xf numFmtId="176" fontId="0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15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15" applyNumberFormat="1" applyFont="1" applyAlignment="1" quotePrefix="1">
      <alignment vertical="center"/>
    </xf>
    <xf numFmtId="176" fontId="0" fillId="0" borderId="0" xfId="15" applyNumberFormat="1" applyFont="1" applyAlignment="1" quotePrefix="1">
      <alignment vertical="center"/>
    </xf>
    <xf numFmtId="176" fontId="0" fillId="0" borderId="0" xfId="15" applyNumberFormat="1" applyFont="1" applyAlignment="1">
      <alignment vertical="center"/>
    </xf>
    <xf numFmtId="176" fontId="0" fillId="0" borderId="0" xfId="15" applyNumberFormat="1" applyFont="1" applyBorder="1" applyAlignment="1" quotePrefix="1">
      <alignment horizontal="right" vertical="center"/>
    </xf>
    <xf numFmtId="43" fontId="0" fillId="0" borderId="0" xfId="0" applyNumberFormat="1" applyFont="1" applyAlignment="1">
      <alignment vertical="center"/>
    </xf>
    <xf numFmtId="176" fontId="0" fillId="0" borderId="0" xfId="15" applyNumberFormat="1" applyFont="1" applyAlignment="1" quotePrefix="1">
      <alignment horizontal="right" vertical="center"/>
    </xf>
    <xf numFmtId="176" fontId="0" fillId="0" borderId="5" xfId="15" applyNumberFormat="1" applyFont="1" applyBorder="1" applyAlignment="1" quotePrefix="1">
      <alignment vertical="center"/>
    </xf>
    <xf numFmtId="176" fontId="0" fillId="0" borderId="5" xfId="15" applyNumberFormat="1" applyFont="1" applyBorder="1" applyAlignment="1">
      <alignment vertical="center"/>
    </xf>
    <xf numFmtId="176" fontId="0" fillId="0" borderId="6" xfId="15" applyNumberFormat="1" applyFont="1" applyBorder="1" applyAlignment="1" quotePrefix="1">
      <alignment vertical="center"/>
    </xf>
    <xf numFmtId="176" fontId="0" fillId="0" borderId="6" xfId="15" applyNumberFormat="1" applyFont="1" applyBorder="1" applyAlignment="1">
      <alignment vertical="center"/>
    </xf>
    <xf numFmtId="176" fontId="0" fillId="0" borderId="6" xfId="15" applyNumberFormat="1" applyFont="1" applyBorder="1" applyAlignment="1" quotePrefix="1">
      <alignment horizontal="right" vertical="center"/>
    </xf>
    <xf numFmtId="176" fontId="0" fillId="0" borderId="7" xfId="15" applyNumberFormat="1" applyFont="1" applyBorder="1" applyAlignment="1" quotePrefix="1">
      <alignment horizontal="right" vertical="center"/>
    </xf>
    <xf numFmtId="176" fontId="0" fillId="0" borderId="6" xfId="15" applyNumberFormat="1" applyFont="1" applyBorder="1" applyAlignment="1" quotePrefix="1">
      <alignment vertical="center"/>
    </xf>
    <xf numFmtId="0" fontId="2" fillId="0" borderId="0" xfId="0" applyFont="1" applyAlignment="1" applyProtection="1">
      <alignment/>
      <protection/>
    </xf>
    <xf numFmtId="43" fontId="0" fillId="0" borderId="0" xfId="15" applyNumberFormat="1" applyFont="1" applyBorder="1" applyAlignment="1">
      <alignment horizontal="right" vertical="center"/>
    </xf>
    <xf numFmtId="43" fontId="1" fillId="0" borderId="2" xfId="15" applyFont="1" applyBorder="1" applyAlignment="1" applyProtection="1">
      <alignment horizontal="right" vertical="top"/>
      <protection/>
    </xf>
    <xf numFmtId="0" fontId="2" fillId="0" borderId="2" xfId="0" applyFont="1" applyBorder="1" applyAlignment="1" applyProtection="1">
      <alignment vertical="top"/>
      <protection/>
    </xf>
    <xf numFmtId="0" fontId="3" fillId="0" borderId="0" xfId="0" applyFont="1" applyAlignment="1">
      <alignment vertical="top"/>
    </xf>
    <xf numFmtId="2" fontId="1" fillId="0" borderId="2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horizontal="center" vertical="top"/>
    </xf>
    <xf numFmtId="0" fontId="1" fillId="0" borderId="0" xfId="0" applyFont="1" applyAlignment="1" quotePrefix="1">
      <alignment vertical="top" wrapText="1"/>
    </xf>
    <xf numFmtId="0" fontId="8" fillId="0" borderId="0" xfId="0" applyFont="1" applyAlignment="1" quotePrefix="1">
      <alignment vertical="top" wrapText="1"/>
    </xf>
    <xf numFmtId="0" fontId="9" fillId="0" borderId="0" xfId="0" applyFont="1" applyAlignment="1">
      <alignment vertical="top"/>
    </xf>
    <xf numFmtId="176" fontId="1" fillId="0" borderId="0" xfId="15" applyNumberFormat="1" applyFont="1" applyAlignment="1">
      <alignment vertical="top"/>
    </xf>
    <xf numFmtId="176" fontId="1" fillId="0" borderId="0" xfId="15" applyNumberFormat="1" applyFont="1" applyBorder="1" applyAlignment="1">
      <alignment vertical="top"/>
    </xf>
    <xf numFmtId="176" fontId="1" fillId="0" borderId="1" xfId="15" applyNumberFormat="1" applyFont="1" applyBorder="1" applyAlignment="1">
      <alignment vertical="top"/>
    </xf>
    <xf numFmtId="176" fontId="1" fillId="0" borderId="2" xfId="15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43" fontId="1" fillId="0" borderId="0" xfId="15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176" fontId="10" fillId="0" borderId="0" xfId="15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11" fillId="0" borderId="0" xfId="15" applyNumberFormat="1" applyFont="1" applyAlignment="1">
      <alignment horizontal="center" vertical="center"/>
    </xf>
    <xf numFmtId="0" fontId="9" fillId="0" borderId="0" xfId="0" applyFont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2" fontId="2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1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267825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tabSelected="1" workbookViewId="0" topLeftCell="A17">
      <selection activeCell="I17" sqref="I17"/>
    </sheetView>
  </sheetViews>
  <sheetFormatPr defaultColWidth="9.140625" defaultRowHeight="12.75"/>
  <cols>
    <col min="1" max="1" width="1.8515625" style="75" customWidth="1"/>
    <col min="2" max="3" width="3.7109375" style="75" customWidth="1"/>
    <col min="4" max="7" width="9.140625" style="75" customWidth="1"/>
    <col min="8" max="8" width="6.00390625" style="75" customWidth="1"/>
    <col min="9" max="9" width="11.8515625" style="76" customWidth="1"/>
    <col min="10" max="10" width="9.140625" style="76" customWidth="1"/>
    <col min="11" max="11" width="11.8515625" style="76" customWidth="1"/>
    <col min="12" max="16384" width="9.140625" style="75" customWidth="1"/>
  </cols>
  <sheetData>
    <row r="2" ht="15.75">
      <c r="B2" s="74" t="s">
        <v>94</v>
      </c>
    </row>
    <row r="4" spans="9:11" ht="15">
      <c r="I4" s="127" t="s">
        <v>121</v>
      </c>
      <c r="K4" s="127" t="s">
        <v>121</v>
      </c>
    </row>
    <row r="5" spans="2:11" s="79" customFormat="1" ht="12.75">
      <c r="B5" s="75"/>
      <c r="C5" s="75"/>
      <c r="D5" s="75"/>
      <c r="E5" s="75"/>
      <c r="F5" s="75"/>
      <c r="G5" s="75"/>
      <c r="H5" s="75"/>
      <c r="I5" s="77" t="s">
        <v>44</v>
      </c>
      <c r="J5" s="76"/>
      <c r="K5" s="78" t="s">
        <v>45</v>
      </c>
    </row>
    <row r="6" spans="9:11" s="79" customFormat="1" ht="12.75">
      <c r="I6" s="77" t="s">
        <v>46</v>
      </c>
      <c r="J6" s="76"/>
      <c r="K6" s="78" t="s">
        <v>47</v>
      </c>
    </row>
    <row r="7" spans="9:11" s="79" customFormat="1" ht="12.75">
      <c r="I7" s="77" t="s">
        <v>48</v>
      </c>
      <c r="J7" s="76"/>
      <c r="K7" s="78" t="s">
        <v>49</v>
      </c>
    </row>
    <row r="8" spans="9:11" s="79" customFormat="1" ht="12.75">
      <c r="I8" s="80" t="s">
        <v>95</v>
      </c>
      <c r="J8" s="76"/>
      <c r="K8" s="78" t="s">
        <v>105</v>
      </c>
    </row>
    <row r="9" spans="2:11" s="83" customFormat="1" ht="15.75">
      <c r="B9" s="79"/>
      <c r="C9" s="79"/>
      <c r="D9" s="79"/>
      <c r="E9" s="79"/>
      <c r="F9" s="79"/>
      <c r="G9" s="79"/>
      <c r="H9" s="79"/>
      <c r="I9" s="81" t="s">
        <v>41</v>
      </c>
      <c r="J9" s="82"/>
      <c r="K9" s="81" t="s">
        <v>41</v>
      </c>
    </row>
    <row r="10" spans="2:11" s="86" customFormat="1" ht="15.75">
      <c r="B10" s="83"/>
      <c r="C10" s="83"/>
      <c r="D10" s="83"/>
      <c r="E10" s="83"/>
      <c r="F10" s="83"/>
      <c r="G10" s="126"/>
      <c r="H10" s="83"/>
      <c r="I10" s="84"/>
      <c r="J10" s="85"/>
      <c r="K10" s="84"/>
    </row>
    <row r="11" ht="15.75">
      <c r="B11" s="74" t="s">
        <v>50</v>
      </c>
    </row>
    <row r="12" spans="9:14" ht="12.75">
      <c r="I12" s="87"/>
      <c r="J12" s="87"/>
      <c r="K12" s="87"/>
      <c r="L12" s="88"/>
      <c r="M12" s="88"/>
      <c r="N12" s="88"/>
    </row>
    <row r="13" spans="3:11" ht="12.75">
      <c r="C13" s="75" t="s">
        <v>9</v>
      </c>
      <c r="I13" s="89">
        <v>60746</v>
      </c>
      <c r="K13" s="76">
        <v>35733</v>
      </c>
    </row>
    <row r="14" spans="3:11" ht="12.75">
      <c r="C14" s="75" t="s">
        <v>10</v>
      </c>
      <c r="I14" s="89">
        <v>509771</v>
      </c>
      <c r="K14" s="91">
        <f>489228</f>
        <v>489228</v>
      </c>
    </row>
    <row r="15" spans="3:11" ht="12.75">
      <c r="C15" s="75" t="s">
        <v>77</v>
      </c>
      <c r="I15" s="89">
        <v>17495</v>
      </c>
      <c r="K15" s="91">
        <v>9005</v>
      </c>
    </row>
    <row r="16" spans="9:11" ht="12.75">
      <c r="I16" s="92" t="s">
        <v>51</v>
      </c>
      <c r="K16" s="92" t="s">
        <v>51</v>
      </c>
    </row>
    <row r="17" spans="3:11" ht="12.75">
      <c r="C17" s="75" t="s">
        <v>52</v>
      </c>
      <c r="I17" s="76">
        <f>SUM(I13:I16)</f>
        <v>588012</v>
      </c>
      <c r="K17" s="76">
        <f>SUM(K13:K16)</f>
        <v>533966</v>
      </c>
    </row>
    <row r="19" ht="15.75">
      <c r="B19" s="74" t="s">
        <v>67</v>
      </c>
    </row>
    <row r="20" ht="15.75">
      <c r="B20" s="74"/>
    </row>
    <row r="21" spans="3:11" ht="12" customHeight="1">
      <c r="C21" s="75" t="s">
        <v>8</v>
      </c>
      <c r="I21" s="90">
        <v>4400</v>
      </c>
      <c r="K21" s="76">
        <v>5600</v>
      </c>
    </row>
    <row r="22" spans="3:11" ht="12.75">
      <c r="C22" s="75" t="s">
        <v>53</v>
      </c>
      <c r="I22" s="89">
        <v>13529</v>
      </c>
      <c r="K22" s="76">
        <f>18339</f>
        <v>18339</v>
      </c>
    </row>
    <row r="23" spans="9:11" ht="12.75">
      <c r="I23" s="92" t="s">
        <v>51</v>
      </c>
      <c r="K23" s="92" t="s">
        <v>51</v>
      </c>
    </row>
    <row r="24" spans="9:11" ht="12.75">
      <c r="I24" s="76">
        <f>SUM(I17:I23)</f>
        <v>605941</v>
      </c>
      <c r="K24" s="76">
        <f>SUM(K17:K23)</f>
        <v>557905</v>
      </c>
    </row>
    <row r="25" spans="5:11" ht="12.75">
      <c r="E25" s="93"/>
      <c r="I25" s="94" t="s">
        <v>54</v>
      </c>
      <c r="K25" s="94" t="s">
        <v>54</v>
      </c>
    </row>
    <row r="26" ht="15.75">
      <c r="B26" s="74" t="s">
        <v>55</v>
      </c>
    </row>
    <row r="28" spans="3:11" ht="12.75">
      <c r="C28" s="75" t="s">
        <v>5</v>
      </c>
      <c r="I28" s="89">
        <v>133802</v>
      </c>
      <c r="K28" s="76">
        <v>148352</v>
      </c>
    </row>
    <row r="29" spans="3:11" ht="12.75">
      <c r="C29" s="75" t="s">
        <v>56</v>
      </c>
      <c r="I29" s="89">
        <v>2000</v>
      </c>
      <c r="K29" s="76">
        <v>2000</v>
      </c>
    </row>
    <row r="30" spans="3:11" ht="12.75">
      <c r="C30" s="75" t="s">
        <v>57</v>
      </c>
      <c r="I30" s="89">
        <v>3359</v>
      </c>
      <c r="K30" s="76">
        <v>3359</v>
      </c>
    </row>
    <row r="32" ht="15.75">
      <c r="C32" s="74" t="s">
        <v>58</v>
      </c>
    </row>
    <row r="33" spans="4:11" ht="12.75">
      <c r="D33" s="75" t="s">
        <v>6</v>
      </c>
      <c r="I33" s="95">
        <v>52059</v>
      </c>
      <c r="K33" s="96">
        <v>71492</v>
      </c>
    </row>
    <row r="34" spans="4:11" ht="12.75">
      <c r="D34" s="75" t="s">
        <v>59</v>
      </c>
      <c r="I34" s="97">
        <v>64457</v>
      </c>
      <c r="K34" s="98">
        <v>58824</v>
      </c>
    </row>
    <row r="35" spans="4:11" ht="12.75">
      <c r="D35" s="75" t="s">
        <v>116</v>
      </c>
      <c r="I35" s="97">
        <v>473287</v>
      </c>
      <c r="K35" s="98">
        <v>404402</v>
      </c>
    </row>
    <row r="36" spans="4:11" ht="12.75">
      <c r="D36" s="75" t="s">
        <v>117</v>
      </c>
      <c r="I36" s="97">
        <f>598</f>
        <v>598</v>
      </c>
      <c r="K36" s="98">
        <v>0</v>
      </c>
    </row>
    <row r="37" spans="4:11" ht="12.75">
      <c r="D37" s="75" t="s">
        <v>60</v>
      </c>
      <c r="I37" s="97">
        <v>402</v>
      </c>
      <c r="K37" s="98">
        <v>660</v>
      </c>
    </row>
    <row r="38" spans="9:11" ht="12.75">
      <c r="I38" s="99" t="s">
        <v>61</v>
      </c>
      <c r="K38" s="99" t="s">
        <v>61</v>
      </c>
    </row>
    <row r="39" spans="9:11" ht="19.5" customHeight="1">
      <c r="I39" s="100">
        <f>SUM(I33:I38)</f>
        <v>590803</v>
      </c>
      <c r="K39" s="100">
        <f>SUM(K33:K38)</f>
        <v>535378</v>
      </c>
    </row>
    <row r="42" ht="15.75">
      <c r="C42" s="74" t="s">
        <v>62</v>
      </c>
    </row>
    <row r="43" spans="4:11" ht="12.75">
      <c r="D43" s="75" t="s">
        <v>63</v>
      </c>
      <c r="I43" s="95">
        <v>96863</v>
      </c>
      <c r="K43" s="96">
        <v>105800</v>
      </c>
    </row>
    <row r="44" spans="4:11" ht="12.75">
      <c r="D44" s="75" t="s">
        <v>64</v>
      </c>
      <c r="I44" s="97">
        <v>12840</v>
      </c>
      <c r="K44" s="98">
        <v>10689</v>
      </c>
    </row>
    <row r="45" spans="4:11" ht="12.75">
      <c r="D45" s="75" t="s">
        <v>65</v>
      </c>
      <c r="I45" s="101">
        <v>14320</v>
      </c>
      <c r="K45" s="98">
        <v>14695</v>
      </c>
    </row>
    <row r="46" spans="9:11" ht="12.75">
      <c r="I46" s="99" t="s">
        <v>61</v>
      </c>
      <c r="K46" s="99" t="s">
        <v>61</v>
      </c>
    </row>
    <row r="47" spans="9:11" ht="19.5" customHeight="1">
      <c r="I47" s="100">
        <f>SUM(I43:I46)</f>
        <v>124023</v>
      </c>
      <c r="K47" s="100">
        <f>SUM(K43:K45)</f>
        <v>131184</v>
      </c>
    </row>
    <row r="49" spans="3:11" ht="15.75">
      <c r="C49" s="74" t="s">
        <v>66</v>
      </c>
      <c r="I49" s="76">
        <f>I39-I47</f>
        <v>466780</v>
      </c>
      <c r="K49" s="76">
        <f>K39-K47</f>
        <v>404194</v>
      </c>
    </row>
    <row r="50" spans="9:11" ht="12.75">
      <c r="I50" s="92" t="s">
        <v>61</v>
      </c>
      <c r="K50" s="92" t="s">
        <v>61</v>
      </c>
    </row>
    <row r="51" spans="9:11" ht="12.75">
      <c r="I51" s="76">
        <f>I49+I28+I29+I30</f>
        <v>605941</v>
      </c>
      <c r="K51" s="76">
        <f>K49+K28+K29+K30</f>
        <v>557905</v>
      </c>
    </row>
    <row r="52" spans="9:11" ht="12.75">
      <c r="I52" s="94" t="s">
        <v>54</v>
      </c>
      <c r="K52" s="94" t="s">
        <v>54</v>
      </c>
    </row>
    <row r="54" spans="3:11" ht="15.75">
      <c r="C54" s="102" t="s">
        <v>3</v>
      </c>
      <c r="I54" s="103" t="s">
        <v>131</v>
      </c>
      <c r="J54" s="91"/>
      <c r="K54" s="103" t="s">
        <v>108</v>
      </c>
    </row>
    <row r="55" spans="9:11" ht="12.75">
      <c r="I55" s="76" t="s">
        <v>106</v>
      </c>
      <c r="K55" s="76" t="s">
        <v>106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workbookViewId="0" topLeftCell="A7">
      <selection activeCell="A60" sqref="A60"/>
    </sheetView>
  </sheetViews>
  <sheetFormatPr defaultColWidth="9.140625" defaultRowHeight="12.75"/>
  <cols>
    <col min="1" max="1" width="2.140625" style="67" customWidth="1"/>
    <col min="2" max="2" width="32.8515625" style="67" customWidth="1"/>
    <col min="3" max="3" width="4.28125" style="67" customWidth="1"/>
    <col min="4" max="4" width="14.00390625" style="68" customWidth="1"/>
    <col min="5" max="5" width="1.7109375" style="67" customWidth="1"/>
    <col min="6" max="6" width="15.28125" style="67" customWidth="1"/>
    <col min="7" max="7" width="1.57421875" style="67" customWidth="1"/>
    <col min="8" max="8" width="14.140625" style="67" customWidth="1"/>
    <col min="9" max="9" width="1.8515625" style="73" customWidth="1"/>
    <col min="10" max="10" width="14.57421875" style="73" customWidth="1"/>
    <col min="11" max="11" width="2.421875" style="67" customWidth="1"/>
    <col min="12" max="12" width="18.7109375" style="67" customWidth="1"/>
    <col min="13" max="16384" width="9.140625" style="67" customWidth="1"/>
  </cols>
  <sheetData>
    <row r="1" spans="1:14" ht="15.75">
      <c r="A1" s="35"/>
      <c r="B1" s="1" t="s">
        <v>86</v>
      </c>
      <c r="C1" s="2"/>
      <c r="D1" s="3"/>
      <c r="E1" s="2"/>
      <c r="F1" s="2"/>
      <c r="G1" s="2"/>
      <c r="H1" s="2"/>
      <c r="I1" s="131"/>
      <c r="J1" s="132"/>
      <c r="K1" s="2"/>
      <c r="M1" s="35"/>
      <c r="N1" s="35"/>
    </row>
    <row r="2" spans="1:14" ht="15.75">
      <c r="A2" s="35"/>
      <c r="B2" s="1"/>
      <c r="C2" s="2"/>
      <c r="D2" s="3"/>
      <c r="E2" s="2"/>
      <c r="F2" s="2"/>
      <c r="G2" s="2"/>
      <c r="H2" s="2"/>
      <c r="I2" s="64"/>
      <c r="J2" s="66"/>
      <c r="K2" s="2"/>
      <c r="M2" s="35"/>
      <c r="N2" s="35"/>
    </row>
    <row r="3" spans="1:14" ht="15.75">
      <c r="A3" s="35"/>
      <c r="B3" s="1"/>
      <c r="C3" s="2"/>
      <c r="D3" s="3"/>
      <c r="E3" s="2"/>
      <c r="F3" s="2"/>
      <c r="G3" s="2"/>
      <c r="H3" s="2"/>
      <c r="I3" s="64"/>
      <c r="J3" s="66"/>
      <c r="K3" s="2"/>
      <c r="M3" s="35"/>
      <c r="N3" s="35"/>
    </row>
    <row r="4" spans="1:14" ht="15.75">
      <c r="A4" s="35"/>
      <c r="B4" s="2"/>
      <c r="C4" s="2"/>
      <c r="D4" s="128" t="s">
        <v>118</v>
      </c>
      <c r="E4" s="2"/>
      <c r="F4" s="128" t="s">
        <v>118</v>
      </c>
      <c r="G4" s="2"/>
      <c r="H4" s="128" t="s">
        <v>119</v>
      </c>
      <c r="I4" s="6"/>
      <c r="J4" s="128" t="s">
        <v>119</v>
      </c>
      <c r="K4" s="2"/>
      <c r="L4" s="4"/>
      <c r="M4" s="35"/>
      <c r="N4" s="35"/>
    </row>
    <row r="5" spans="1:14" ht="15.75">
      <c r="A5" s="35"/>
      <c r="C5" s="2"/>
      <c r="D5" s="5">
        <v>2002</v>
      </c>
      <c r="E5" s="2"/>
      <c r="F5" s="5">
        <v>2001</v>
      </c>
      <c r="G5" s="5"/>
      <c r="H5" s="5">
        <v>2002</v>
      </c>
      <c r="I5" s="6"/>
      <c r="J5" s="10">
        <v>2001</v>
      </c>
      <c r="K5" s="2"/>
      <c r="L5" s="2"/>
      <c r="M5" s="35"/>
      <c r="N5" s="35"/>
    </row>
    <row r="6" spans="1:14" s="68" customFormat="1" ht="48" customHeight="1">
      <c r="A6" s="37"/>
      <c r="B6" s="31"/>
      <c r="C6" s="3"/>
      <c r="D6" s="14" t="s">
        <v>1</v>
      </c>
      <c r="E6" s="3"/>
      <c r="F6" s="14" t="s">
        <v>20</v>
      </c>
      <c r="G6" s="14"/>
      <c r="H6" s="14" t="s">
        <v>21</v>
      </c>
      <c r="I6" s="7"/>
      <c r="J6" s="14" t="s">
        <v>21</v>
      </c>
      <c r="K6" s="3"/>
      <c r="L6" s="3"/>
      <c r="M6" s="37"/>
      <c r="N6" s="37"/>
    </row>
    <row r="7" spans="1:14" ht="15.75">
      <c r="A7" s="35"/>
      <c r="B7" s="1"/>
      <c r="C7" s="2"/>
      <c r="D7" s="5" t="s">
        <v>96</v>
      </c>
      <c r="E7" s="2"/>
      <c r="F7" s="5" t="s">
        <v>97</v>
      </c>
      <c r="G7" s="5"/>
      <c r="H7" s="5" t="s">
        <v>98</v>
      </c>
      <c r="I7" s="6"/>
      <c r="J7" s="5" t="s">
        <v>99</v>
      </c>
      <c r="K7" s="2"/>
      <c r="L7" s="2"/>
      <c r="M7" s="35"/>
      <c r="N7" s="35"/>
    </row>
    <row r="8" spans="1:14" ht="15.75">
      <c r="A8" s="35"/>
      <c r="B8" s="1"/>
      <c r="C8" s="2"/>
      <c r="D8" s="18" t="s">
        <v>12</v>
      </c>
      <c r="E8" s="8"/>
      <c r="F8" s="18" t="s">
        <v>12</v>
      </c>
      <c r="G8" s="18"/>
      <c r="H8" s="18" t="s">
        <v>12</v>
      </c>
      <c r="I8" s="8"/>
      <c r="J8" s="18" t="s">
        <v>12</v>
      </c>
      <c r="K8" s="2"/>
      <c r="L8" s="2"/>
      <c r="M8" s="35"/>
      <c r="N8" s="35"/>
    </row>
    <row r="9" spans="1:14" ht="15">
      <c r="A9" s="35"/>
      <c r="B9" s="2"/>
      <c r="C9" s="2"/>
      <c r="D9" s="3"/>
      <c r="E9" s="2"/>
      <c r="F9" s="2"/>
      <c r="G9" s="2"/>
      <c r="H9" s="2"/>
      <c r="I9" s="6"/>
      <c r="J9" s="6"/>
      <c r="K9" s="2"/>
      <c r="L9" s="2"/>
      <c r="M9" s="35"/>
      <c r="N9" s="35"/>
    </row>
    <row r="10" spans="1:25" ht="15">
      <c r="A10" s="35"/>
      <c r="B10" s="9" t="s">
        <v>11</v>
      </c>
      <c r="C10" s="2"/>
      <c r="D10" s="43">
        <v>183713</v>
      </c>
      <c r="E10" s="2"/>
      <c r="F10" s="33">
        <v>168856</v>
      </c>
      <c r="G10" s="2"/>
      <c r="H10" s="33">
        <v>809893</v>
      </c>
      <c r="I10" s="6"/>
      <c r="J10" s="11">
        <v>806374</v>
      </c>
      <c r="K10" s="2"/>
      <c r="L10" s="2"/>
      <c r="M10" s="35"/>
      <c r="N10" s="35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5">
      <c r="A11" s="35"/>
      <c r="B11" s="2"/>
      <c r="C11" s="2"/>
      <c r="D11" s="44"/>
      <c r="E11" s="2"/>
      <c r="F11" s="2"/>
      <c r="G11" s="2"/>
      <c r="H11" s="2"/>
      <c r="I11" s="6"/>
      <c r="J11" s="11"/>
      <c r="K11" s="2"/>
      <c r="L11" s="2"/>
      <c r="M11" s="35"/>
      <c r="N11" s="35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25" ht="15">
      <c r="A12" s="35"/>
      <c r="B12" s="9" t="s">
        <v>13</v>
      </c>
      <c r="C12" s="2"/>
      <c r="D12" s="42">
        <f>D20-D14-D10</f>
        <v>-179986</v>
      </c>
      <c r="E12" s="2"/>
      <c r="F12" s="11">
        <f>F20-F14-F10</f>
        <v>-196315</v>
      </c>
      <c r="G12" s="2"/>
      <c r="H12" s="11">
        <f>H20-H14-H10</f>
        <v>-761365</v>
      </c>
      <c r="I12" s="6"/>
      <c r="J12" s="11">
        <f>J20-J14-J10</f>
        <v>-802834</v>
      </c>
      <c r="K12" s="2"/>
      <c r="L12" s="2"/>
      <c r="M12" s="35"/>
      <c r="N12" s="35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25" ht="15">
      <c r="A13" s="35"/>
      <c r="B13" s="2"/>
      <c r="C13" s="2"/>
      <c r="D13" s="44"/>
      <c r="E13" s="2"/>
      <c r="F13" s="2"/>
      <c r="G13" s="2"/>
      <c r="H13" s="2"/>
      <c r="I13" s="6"/>
      <c r="J13" s="11"/>
      <c r="K13" s="2"/>
      <c r="L13" s="2"/>
      <c r="M13" s="35"/>
      <c r="N13" s="35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ht="15">
      <c r="A14" s="35"/>
      <c r="B14" s="2" t="s">
        <v>14</v>
      </c>
      <c r="C14" s="2"/>
      <c r="D14" s="70">
        <v>9321</v>
      </c>
      <c r="E14" s="6"/>
      <c r="F14" s="11">
        <v>8671</v>
      </c>
      <c r="G14" s="6"/>
      <c r="H14" s="11">
        <v>24332</v>
      </c>
      <c r="I14" s="6"/>
      <c r="J14" s="11">
        <v>24395</v>
      </c>
      <c r="K14" s="2"/>
      <c r="L14" s="2"/>
      <c r="M14" s="35"/>
      <c r="N14" s="35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25" ht="15">
      <c r="A15" s="35"/>
      <c r="B15" s="3"/>
      <c r="C15" s="2"/>
      <c r="D15" s="45"/>
      <c r="E15" s="8"/>
      <c r="F15" s="8"/>
      <c r="G15" s="8"/>
      <c r="H15" s="8"/>
      <c r="I15" s="8"/>
      <c r="J15" s="15"/>
      <c r="K15" s="2"/>
      <c r="L15" s="2"/>
      <c r="M15" s="35"/>
      <c r="N15" s="35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1:25" ht="15">
      <c r="A16" s="35"/>
      <c r="B16" s="9" t="s">
        <v>120</v>
      </c>
      <c r="C16" s="2"/>
      <c r="D16" s="46">
        <f>SUM(D10:D15)</f>
        <v>13048</v>
      </c>
      <c r="E16" s="2"/>
      <c r="F16" s="34">
        <f>SUM(F10:F15)</f>
        <v>-18788</v>
      </c>
      <c r="G16" s="2"/>
      <c r="H16" s="34">
        <f>SUM(H10:H15)</f>
        <v>72860</v>
      </c>
      <c r="I16" s="6"/>
      <c r="J16" s="34">
        <f>SUM(J10:J15)</f>
        <v>27935</v>
      </c>
      <c r="K16" s="2"/>
      <c r="L16" s="2"/>
      <c r="M16" s="35"/>
      <c r="N16" s="35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1:25" ht="15">
      <c r="A17" s="35"/>
      <c r="B17" s="2"/>
      <c r="C17" s="2"/>
      <c r="D17" s="44"/>
      <c r="E17" s="2"/>
      <c r="F17" s="2"/>
      <c r="G17" s="2"/>
      <c r="H17" s="2"/>
      <c r="I17" s="6"/>
      <c r="J17" s="11"/>
      <c r="K17" s="2"/>
      <c r="L17" s="2"/>
      <c r="M17" s="35"/>
      <c r="N17" s="35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15">
      <c r="A18" s="35"/>
      <c r="B18" s="9" t="s">
        <v>15</v>
      </c>
      <c r="C18" s="2"/>
      <c r="D18" s="31">
        <v>0</v>
      </c>
      <c r="E18" s="2"/>
      <c r="F18" s="32">
        <v>0</v>
      </c>
      <c r="G18" s="2"/>
      <c r="H18" s="32">
        <v>0</v>
      </c>
      <c r="I18" s="6"/>
      <c r="J18" s="11">
        <v>0</v>
      </c>
      <c r="K18" s="2"/>
      <c r="L18" s="2"/>
      <c r="M18" s="35"/>
      <c r="N18" s="35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ht="15">
      <c r="A19" s="35"/>
      <c r="B19" s="2"/>
      <c r="C19" s="2"/>
      <c r="D19" s="45"/>
      <c r="E19" s="8"/>
      <c r="F19" s="8"/>
      <c r="G19" s="8"/>
      <c r="H19" s="8"/>
      <c r="I19" s="8"/>
      <c r="J19" s="15"/>
      <c r="K19" s="2"/>
      <c r="L19" s="2"/>
      <c r="M19" s="35"/>
      <c r="N19" s="35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5">
      <c r="A20" s="35"/>
      <c r="B20" s="2" t="s">
        <v>120</v>
      </c>
      <c r="C20" s="2"/>
      <c r="D20" s="42">
        <v>13048</v>
      </c>
      <c r="E20" s="2"/>
      <c r="F20" s="11">
        <v>-18788</v>
      </c>
      <c r="G20" s="2"/>
      <c r="H20" s="33">
        <v>72860</v>
      </c>
      <c r="I20" s="6"/>
      <c r="J20" s="11">
        <v>27935</v>
      </c>
      <c r="K20" s="2"/>
      <c r="L20" s="2"/>
      <c r="M20" s="35"/>
      <c r="N20" s="35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15">
      <c r="A21" s="35"/>
      <c r="B21" s="2"/>
      <c r="C21" s="2"/>
      <c r="D21" s="44"/>
      <c r="E21" s="2"/>
      <c r="F21" s="2"/>
      <c r="G21" s="2"/>
      <c r="H21" s="2"/>
      <c r="I21" s="6"/>
      <c r="J21" s="11"/>
      <c r="K21" s="2"/>
      <c r="L21" s="2"/>
      <c r="M21" s="35"/>
      <c r="N21" s="35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5">
      <c r="A22" s="35"/>
      <c r="B22" s="2" t="s">
        <v>2</v>
      </c>
      <c r="C22" s="2"/>
      <c r="D22" s="42">
        <v>8647</v>
      </c>
      <c r="E22" s="6"/>
      <c r="F22" s="11">
        <v>20380</v>
      </c>
      <c r="G22" s="6"/>
      <c r="H22" s="11">
        <v>-8100</v>
      </c>
      <c r="I22" s="6"/>
      <c r="J22" s="11">
        <v>7298</v>
      </c>
      <c r="K22" s="2"/>
      <c r="L22" s="2"/>
      <c r="M22" s="35"/>
      <c r="N22" s="35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5">
      <c r="A23" s="35"/>
      <c r="B23" s="2"/>
      <c r="C23" s="2"/>
      <c r="D23" s="45"/>
      <c r="E23" s="8"/>
      <c r="F23" s="8"/>
      <c r="G23" s="8"/>
      <c r="H23" s="8"/>
      <c r="I23" s="8"/>
      <c r="J23" s="8"/>
      <c r="K23" s="2"/>
      <c r="L23" s="2"/>
      <c r="M23" s="35"/>
      <c r="N23" s="35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15">
      <c r="A24" s="35"/>
      <c r="B24" s="2" t="s">
        <v>16</v>
      </c>
      <c r="C24" s="2"/>
      <c r="D24" s="42">
        <f>D20+D22</f>
        <v>21695</v>
      </c>
      <c r="E24" s="2"/>
      <c r="F24" s="11">
        <f>F20+F22</f>
        <v>1592</v>
      </c>
      <c r="G24" s="2"/>
      <c r="H24" s="11">
        <f>H20+H22</f>
        <v>64760</v>
      </c>
      <c r="I24" s="6"/>
      <c r="J24" s="11">
        <f>J20+J22</f>
        <v>35233</v>
      </c>
      <c r="K24" s="2"/>
      <c r="L24" s="2"/>
      <c r="M24" s="35"/>
      <c r="N24" s="35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:25" ht="15">
      <c r="A25" s="35"/>
      <c r="B25" s="2"/>
      <c r="C25" s="2"/>
      <c r="D25" s="47"/>
      <c r="E25" s="2"/>
      <c r="F25" s="2"/>
      <c r="G25" s="2"/>
      <c r="H25" s="2"/>
      <c r="I25" s="6"/>
      <c r="J25" s="6"/>
      <c r="K25" s="2"/>
      <c r="L25" s="2"/>
      <c r="M25" s="35"/>
      <c r="N25" s="35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5" ht="15">
      <c r="A26" s="35"/>
      <c r="B26" s="2" t="s">
        <v>17</v>
      </c>
      <c r="C26" s="2"/>
      <c r="D26" s="31">
        <v>0</v>
      </c>
      <c r="E26" s="2"/>
      <c r="F26" s="32">
        <v>0</v>
      </c>
      <c r="G26" s="2"/>
      <c r="H26" s="32">
        <v>0</v>
      </c>
      <c r="I26" s="6"/>
      <c r="J26" s="11">
        <v>0</v>
      </c>
      <c r="K26" s="2"/>
      <c r="L26" s="2"/>
      <c r="M26" s="35"/>
      <c r="N26" s="35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5" ht="15">
      <c r="A27" s="35"/>
      <c r="B27" s="2"/>
      <c r="C27" s="2"/>
      <c r="D27" s="45"/>
      <c r="E27" s="8"/>
      <c r="F27" s="8"/>
      <c r="G27" s="8"/>
      <c r="H27" s="8"/>
      <c r="I27" s="8"/>
      <c r="J27" s="15"/>
      <c r="K27" s="2"/>
      <c r="L27" s="2"/>
      <c r="M27" s="35"/>
      <c r="N27" s="35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5.25" customHeight="1">
      <c r="A28" s="35"/>
      <c r="B28" s="2"/>
      <c r="C28" s="2"/>
      <c r="D28" s="47"/>
      <c r="E28" s="6"/>
      <c r="F28" s="6"/>
      <c r="G28" s="6"/>
      <c r="H28" s="6"/>
      <c r="I28" s="6"/>
      <c r="J28" s="11"/>
      <c r="K28" s="2"/>
      <c r="L28" s="2"/>
      <c r="M28" s="35"/>
      <c r="N28" s="35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:25" ht="15">
      <c r="A29" s="35"/>
      <c r="B29" s="2" t="s">
        <v>18</v>
      </c>
      <c r="C29" s="35"/>
      <c r="D29" s="42">
        <f>D24+D26</f>
        <v>21695</v>
      </c>
      <c r="E29" s="2"/>
      <c r="F29" s="11">
        <f>F24+F26</f>
        <v>1592</v>
      </c>
      <c r="G29" s="2"/>
      <c r="H29" s="11">
        <f>H24+H26</f>
        <v>64760</v>
      </c>
      <c r="I29" s="6"/>
      <c r="J29" s="11">
        <f>J24+J26</f>
        <v>35233</v>
      </c>
      <c r="K29" s="2"/>
      <c r="L29" s="2"/>
      <c r="M29" s="35"/>
      <c r="N29" s="35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6" customHeight="1" thickBot="1">
      <c r="A30" s="35"/>
      <c r="B30" s="2"/>
      <c r="C30" s="2"/>
      <c r="D30" s="48"/>
      <c r="E30" s="16"/>
      <c r="F30" s="16"/>
      <c r="G30" s="16"/>
      <c r="H30" s="16"/>
      <c r="I30" s="16"/>
      <c r="J30" s="17"/>
      <c r="K30" s="2"/>
      <c r="L30" s="2"/>
      <c r="M30" s="35"/>
      <c r="N30" s="35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10.5" customHeight="1" thickTop="1">
      <c r="A31" s="35"/>
      <c r="B31" s="2"/>
      <c r="C31" s="2"/>
      <c r="D31" s="49"/>
      <c r="E31" s="6"/>
      <c r="F31" s="6"/>
      <c r="G31" s="6"/>
      <c r="H31" s="6"/>
      <c r="I31" s="6"/>
      <c r="J31" s="12"/>
      <c r="K31" s="2"/>
      <c r="L31" s="2"/>
      <c r="M31" s="35"/>
      <c r="N31" s="35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15">
      <c r="A32" s="35"/>
      <c r="B32" s="2" t="s">
        <v>19</v>
      </c>
      <c r="C32" s="2"/>
      <c r="D32" s="47"/>
      <c r="E32" s="2"/>
      <c r="F32" s="2"/>
      <c r="G32" s="2"/>
      <c r="H32" s="2"/>
      <c r="I32" s="6"/>
      <c r="J32" s="11"/>
      <c r="K32" s="2"/>
      <c r="L32" s="2"/>
      <c r="M32" s="35"/>
      <c r="N32" s="35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16.5" thickBot="1">
      <c r="A33" s="35"/>
      <c r="B33" s="3" t="s">
        <v>88</v>
      </c>
      <c r="C33" s="2"/>
      <c r="D33" s="107">
        <f>(D29/60746)*100+0.01</f>
        <v>35.72428571428571</v>
      </c>
      <c r="E33" s="16"/>
      <c r="F33" s="107">
        <f>(F29/60746)*100</f>
        <v>2.620748691271853</v>
      </c>
      <c r="G33" s="105" t="s">
        <v>93</v>
      </c>
      <c r="H33" s="107">
        <f>(H29/60746)*100</f>
        <v>106.60784249168668</v>
      </c>
      <c r="I33" s="16"/>
      <c r="J33" s="107">
        <f>(J29/60746)*100</f>
        <v>58.00052678365654</v>
      </c>
      <c r="K33" s="1" t="s">
        <v>93</v>
      </c>
      <c r="L33" s="2"/>
      <c r="M33" s="35"/>
      <c r="N33" s="35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16.5" thickTop="1">
      <c r="A34" s="35"/>
      <c r="B34" s="3"/>
      <c r="C34" s="2"/>
      <c r="D34" s="49">
        <v>3</v>
      </c>
      <c r="E34" s="6"/>
      <c r="F34" s="6"/>
      <c r="G34" s="6"/>
      <c r="H34" s="6"/>
      <c r="I34" s="6"/>
      <c r="J34" s="13"/>
      <c r="K34" s="2"/>
      <c r="L34" s="2"/>
      <c r="M34" s="35"/>
      <c r="N34" s="35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:25" ht="15.75" thickBot="1">
      <c r="A35" s="35"/>
      <c r="B35" s="3" t="s">
        <v>87</v>
      </c>
      <c r="C35" s="2"/>
      <c r="D35" s="104">
        <v>0</v>
      </c>
      <c r="E35" s="16"/>
      <c r="F35" s="104">
        <v>0</v>
      </c>
      <c r="G35" s="16"/>
      <c r="H35" s="104">
        <v>0</v>
      </c>
      <c r="I35" s="16"/>
      <c r="J35" s="104">
        <v>0</v>
      </c>
      <c r="K35" s="2"/>
      <c r="L35" s="2"/>
      <c r="M35" s="35"/>
      <c r="N35" s="35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ht="16.5" thickTop="1">
      <c r="A36" s="35"/>
      <c r="B36" s="3"/>
      <c r="C36" s="2"/>
      <c r="D36" s="49"/>
      <c r="E36" s="2"/>
      <c r="F36" s="2"/>
      <c r="G36" s="2"/>
      <c r="H36" s="2"/>
      <c r="I36" s="6"/>
      <c r="J36" s="12"/>
      <c r="K36" s="2"/>
      <c r="L36" s="2"/>
      <c r="M36" s="35"/>
      <c r="N36" s="35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1:25" ht="15.75">
      <c r="A37" s="35"/>
      <c r="B37" s="3"/>
      <c r="C37" s="2"/>
      <c r="D37" s="49"/>
      <c r="E37" s="2"/>
      <c r="F37" s="2"/>
      <c r="G37" s="2"/>
      <c r="H37" s="2"/>
      <c r="I37" s="6"/>
      <c r="J37" s="12"/>
      <c r="K37" s="2"/>
      <c r="L37" s="2"/>
      <c r="M37" s="35"/>
      <c r="N37" s="35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ht="15.75">
      <c r="A38" s="35"/>
      <c r="B38" s="3"/>
      <c r="C38" s="2"/>
      <c r="D38" s="49"/>
      <c r="E38" s="2"/>
      <c r="F38" s="2"/>
      <c r="G38" s="2"/>
      <c r="H38" s="2"/>
      <c r="I38" s="6"/>
      <c r="J38" s="12"/>
      <c r="K38" s="2"/>
      <c r="L38" s="2"/>
      <c r="M38" s="35"/>
      <c r="N38" s="3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38.25" customHeight="1">
      <c r="A39" s="106" t="s">
        <v>93</v>
      </c>
      <c r="B39" s="133" t="s">
        <v>130</v>
      </c>
      <c r="C39" s="134"/>
      <c r="D39" s="134"/>
      <c r="E39" s="134"/>
      <c r="F39" s="134"/>
      <c r="G39" s="134"/>
      <c r="H39" s="134"/>
      <c r="I39" s="134"/>
      <c r="J39" s="134"/>
      <c r="K39" s="2"/>
      <c r="L39" s="2"/>
      <c r="M39" s="35"/>
      <c r="N39" s="35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15">
      <c r="A40" s="35"/>
      <c r="B40" s="3"/>
      <c r="C40" s="2"/>
      <c r="D40" s="47"/>
      <c r="E40" s="2"/>
      <c r="F40" s="2"/>
      <c r="G40" s="2"/>
      <c r="H40" s="2"/>
      <c r="I40" s="6"/>
      <c r="J40" s="6"/>
      <c r="K40" s="2"/>
      <c r="L40" s="2"/>
      <c r="M40" s="35"/>
      <c r="N40" s="35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:25" ht="15">
      <c r="A41" s="35"/>
      <c r="B41" s="2"/>
      <c r="C41" s="2"/>
      <c r="D41" s="47"/>
      <c r="E41" s="2"/>
      <c r="F41" s="2"/>
      <c r="G41" s="2"/>
      <c r="H41" s="2"/>
      <c r="I41" s="6"/>
      <c r="J41" s="11"/>
      <c r="K41" s="2"/>
      <c r="L41" s="2"/>
      <c r="M41" s="35"/>
      <c r="N41" s="35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:25" ht="15">
      <c r="A42" s="35"/>
      <c r="B42" s="2"/>
      <c r="C42" s="2"/>
      <c r="D42" s="47"/>
      <c r="E42" s="2"/>
      <c r="F42" s="2"/>
      <c r="G42" s="2"/>
      <c r="H42" s="2"/>
      <c r="I42" s="6"/>
      <c r="J42" s="11"/>
      <c r="K42" s="2"/>
      <c r="L42" s="2"/>
      <c r="M42" s="35"/>
      <c r="N42" s="35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5" ht="15">
      <c r="A43" s="35"/>
      <c r="B43" s="2"/>
      <c r="C43" s="2"/>
      <c r="D43" s="47"/>
      <c r="E43" s="2"/>
      <c r="F43" s="2"/>
      <c r="G43" s="2"/>
      <c r="H43" s="2"/>
      <c r="I43" s="6"/>
      <c r="J43" s="11"/>
      <c r="K43" s="2"/>
      <c r="L43" s="2"/>
      <c r="M43" s="35"/>
      <c r="N43" s="35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5" ht="15">
      <c r="A44" s="35"/>
      <c r="B44" s="2"/>
      <c r="C44" s="2"/>
      <c r="D44" s="47"/>
      <c r="E44" s="2"/>
      <c r="F44" s="2"/>
      <c r="G44" s="2"/>
      <c r="H44" s="2"/>
      <c r="I44" s="6"/>
      <c r="J44" s="11"/>
      <c r="K44" s="2"/>
      <c r="L44" s="2"/>
      <c r="M44" s="35"/>
      <c r="N44" s="35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5" ht="15">
      <c r="A45" s="35"/>
      <c r="B45" s="2"/>
      <c r="C45" s="2"/>
      <c r="D45" s="47"/>
      <c r="E45" s="2"/>
      <c r="F45" s="2"/>
      <c r="G45" s="2"/>
      <c r="H45" s="2"/>
      <c r="I45" s="6"/>
      <c r="J45" s="11"/>
      <c r="K45" s="2"/>
      <c r="L45" s="2"/>
      <c r="M45" s="35"/>
      <c r="N45" s="35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1:25" ht="15">
      <c r="A46" s="35"/>
      <c r="B46" s="2"/>
      <c r="C46" s="2"/>
      <c r="D46" s="47"/>
      <c r="E46" s="2"/>
      <c r="F46" s="2"/>
      <c r="G46" s="2"/>
      <c r="H46" s="2"/>
      <c r="I46" s="6"/>
      <c r="J46" s="11"/>
      <c r="K46" s="2"/>
      <c r="L46" s="2"/>
      <c r="M46" s="35"/>
      <c r="N46" s="35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:25" ht="15">
      <c r="A47" s="35"/>
      <c r="B47" s="2"/>
      <c r="C47" s="2"/>
      <c r="D47" s="47"/>
      <c r="E47" s="2"/>
      <c r="F47" s="2"/>
      <c r="G47" s="2"/>
      <c r="H47" s="2"/>
      <c r="I47" s="6"/>
      <c r="J47" s="11"/>
      <c r="K47" s="2"/>
      <c r="L47" s="2"/>
      <c r="M47" s="35"/>
      <c r="N47" s="35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spans="1:25" ht="15">
      <c r="A48" s="35"/>
      <c r="B48" s="2"/>
      <c r="C48" s="2"/>
      <c r="D48" s="47"/>
      <c r="E48" s="2"/>
      <c r="F48" s="2"/>
      <c r="G48" s="2"/>
      <c r="H48" s="2"/>
      <c r="I48" s="6"/>
      <c r="J48" s="11"/>
      <c r="K48" s="2"/>
      <c r="L48" s="2"/>
      <c r="M48" s="35"/>
      <c r="N48" s="35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</row>
    <row r="49" spans="1:25" ht="15">
      <c r="A49" s="35"/>
      <c r="B49" s="2"/>
      <c r="C49" s="2"/>
      <c r="D49" s="47"/>
      <c r="E49" s="2"/>
      <c r="F49" s="2"/>
      <c r="G49" s="2"/>
      <c r="H49" s="2"/>
      <c r="I49" s="6"/>
      <c r="J49" s="6"/>
      <c r="K49" s="2"/>
      <c r="L49" s="2"/>
      <c r="M49" s="35"/>
      <c r="N49" s="35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</row>
    <row r="50" spans="1:25" ht="15">
      <c r="A50" s="35"/>
      <c r="B50" s="2"/>
      <c r="C50" s="2"/>
      <c r="D50" s="47"/>
      <c r="E50" s="2"/>
      <c r="F50" s="2"/>
      <c r="G50" s="2"/>
      <c r="H50" s="2"/>
      <c r="I50" s="6"/>
      <c r="J50" s="11"/>
      <c r="K50" s="2"/>
      <c r="L50" s="2"/>
      <c r="M50" s="35"/>
      <c r="N50" s="35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</row>
    <row r="51" spans="1:25" ht="15.75">
      <c r="A51" s="35"/>
      <c r="B51" s="2"/>
      <c r="C51" s="2"/>
      <c r="D51" s="49"/>
      <c r="E51" s="2"/>
      <c r="F51" s="2"/>
      <c r="G51" s="2"/>
      <c r="H51" s="2"/>
      <c r="I51" s="6"/>
      <c r="J51" s="12"/>
      <c r="K51" s="2"/>
      <c r="L51" s="2"/>
      <c r="M51" s="35"/>
      <c r="N51" s="35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</row>
    <row r="52" spans="1:25" ht="15">
      <c r="A52" s="35"/>
      <c r="B52" s="3"/>
      <c r="C52" s="2"/>
      <c r="D52" s="47"/>
      <c r="E52" s="2"/>
      <c r="F52" s="2"/>
      <c r="G52" s="2"/>
      <c r="H52" s="2"/>
      <c r="I52" s="6"/>
      <c r="J52" s="6"/>
      <c r="K52" s="2"/>
      <c r="L52" s="2"/>
      <c r="M52" s="35"/>
      <c r="N52" s="35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1:25" ht="15">
      <c r="A53" s="35"/>
      <c r="B53" s="3"/>
      <c r="C53" s="2"/>
      <c r="D53" s="47"/>
      <c r="E53" s="2"/>
      <c r="F53" s="2"/>
      <c r="G53" s="2"/>
      <c r="H53" s="2"/>
      <c r="I53" s="6"/>
      <c r="J53" s="6"/>
      <c r="K53" s="2"/>
      <c r="L53" s="2"/>
      <c r="M53" s="35"/>
      <c r="N53" s="35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spans="4:25" ht="12.75">
      <c r="D54" s="71"/>
      <c r="E54" s="69"/>
      <c r="F54" s="69"/>
      <c r="G54" s="69"/>
      <c r="H54" s="69"/>
      <c r="I54" s="72"/>
      <c r="J54" s="72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4:25" ht="12.75">
      <c r="D55" s="71"/>
      <c r="E55" s="69"/>
      <c r="F55" s="69"/>
      <c r="G55" s="69"/>
      <c r="H55" s="69"/>
      <c r="I55" s="72"/>
      <c r="J55" s="72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</row>
    <row r="56" spans="4:25" ht="12.75">
      <c r="D56" s="71"/>
      <c r="E56" s="69"/>
      <c r="F56" s="69"/>
      <c r="G56" s="69"/>
      <c r="H56" s="69"/>
      <c r="I56" s="72"/>
      <c r="J56" s="72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spans="4:25" ht="12.75">
      <c r="D57" s="71"/>
      <c r="E57" s="69"/>
      <c r="F57" s="69"/>
      <c r="G57" s="69"/>
      <c r="H57" s="69"/>
      <c r="I57" s="72"/>
      <c r="J57" s="72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spans="4:25" ht="12.75">
      <c r="D58" s="71"/>
      <c r="E58" s="69"/>
      <c r="F58" s="69"/>
      <c r="G58" s="69"/>
      <c r="H58" s="69"/>
      <c r="I58" s="72"/>
      <c r="J58" s="72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</row>
    <row r="59" spans="4:25" ht="12.75">
      <c r="D59" s="71"/>
      <c r="E59" s="69"/>
      <c r="F59" s="69"/>
      <c r="G59" s="69"/>
      <c r="H59" s="69"/>
      <c r="I59" s="72"/>
      <c r="J59" s="72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</row>
    <row r="60" spans="4:25" ht="12.75">
      <c r="D60" s="71"/>
      <c r="E60" s="69"/>
      <c r="F60" s="69"/>
      <c r="G60" s="69"/>
      <c r="H60" s="69"/>
      <c r="I60" s="72"/>
      <c r="J60" s="72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</row>
    <row r="61" spans="4:25" ht="12.75">
      <c r="D61" s="71"/>
      <c r="E61" s="69"/>
      <c r="F61" s="69"/>
      <c r="G61" s="69"/>
      <c r="H61" s="69"/>
      <c r="I61" s="72"/>
      <c r="J61" s="72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</row>
    <row r="62" spans="4:25" ht="12.75">
      <c r="D62" s="71"/>
      <c r="E62" s="69"/>
      <c r="F62" s="69"/>
      <c r="G62" s="69"/>
      <c r="H62" s="69"/>
      <c r="I62" s="72"/>
      <c r="J62" s="72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</row>
    <row r="63" spans="4:25" ht="12.75">
      <c r="D63" s="71"/>
      <c r="E63" s="69"/>
      <c r="F63" s="69"/>
      <c r="G63" s="69"/>
      <c r="H63" s="69"/>
      <c r="I63" s="72"/>
      <c r="J63" s="72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</row>
    <row r="64" spans="4:25" ht="12.75">
      <c r="D64" s="71"/>
      <c r="E64" s="69"/>
      <c r="F64" s="69"/>
      <c r="G64" s="69"/>
      <c r="H64" s="69"/>
      <c r="I64" s="72"/>
      <c r="J64" s="72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</row>
    <row r="65" spans="4:25" ht="12.75">
      <c r="D65" s="71"/>
      <c r="E65" s="69"/>
      <c r="F65" s="69"/>
      <c r="G65" s="69"/>
      <c r="H65" s="69"/>
      <c r="I65" s="72"/>
      <c r="J65" s="72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</row>
    <row r="66" spans="4:25" ht="12.75">
      <c r="D66" s="71"/>
      <c r="E66" s="69"/>
      <c r="F66" s="69"/>
      <c r="G66" s="69"/>
      <c r="H66" s="69"/>
      <c r="I66" s="72"/>
      <c r="J66" s="72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</row>
    <row r="67" spans="4:25" ht="12.75">
      <c r="D67" s="71"/>
      <c r="E67" s="69"/>
      <c r="F67" s="69"/>
      <c r="G67" s="69"/>
      <c r="H67" s="69"/>
      <c r="I67" s="72"/>
      <c r="J67" s="72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</row>
    <row r="68" spans="4:25" ht="12.75">
      <c r="D68" s="71"/>
      <c r="E68" s="69"/>
      <c r="F68" s="69"/>
      <c r="G68" s="69"/>
      <c r="H68" s="69"/>
      <c r="I68" s="72"/>
      <c r="J68" s="72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</row>
    <row r="69" spans="4:25" ht="12.75">
      <c r="D69" s="71"/>
      <c r="E69" s="69"/>
      <c r="F69" s="69"/>
      <c r="G69" s="69"/>
      <c r="H69" s="69"/>
      <c r="I69" s="72"/>
      <c r="J69" s="72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</row>
    <row r="70" spans="4:25" ht="12.75">
      <c r="D70" s="71"/>
      <c r="E70" s="69"/>
      <c r="F70" s="69"/>
      <c r="G70" s="69"/>
      <c r="H70" s="69"/>
      <c r="I70" s="72"/>
      <c r="J70" s="72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</row>
    <row r="71" spans="4:25" ht="12.75">
      <c r="D71" s="71"/>
      <c r="E71" s="69"/>
      <c r="F71" s="69"/>
      <c r="G71" s="69"/>
      <c r="H71" s="69"/>
      <c r="I71" s="72"/>
      <c r="J71" s="72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</row>
    <row r="72" spans="4:25" ht="12.75">
      <c r="D72" s="71"/>
      <c r="E72" s="69"/>
      <c r="F72" s="69"/>
      <c r="G72" s="69"/>
      <c r="H72" s="69"/>
      <c r="I72" s="72"/>
      <c r="J72" s="72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</row>
    <row r="73" spans="4:25" ht="12.75">
      <c r="D73" s="71"/>
      <c r="E73" s="69"/>
      <c r="F73" s="69"/>
      <c r="G73" s="69"/>
      <c r="H73" s="69"/>
      <c r="I73" s="72"/>
      <c r="J73" s="7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</row>
    <row r="74" spans="4:25" ht="12.75">
      <c r="D74" s="71"/>
      <c r="E74" s="69"/>
      <c r="F74" s="69"/>
      <c r="G74" s="69"/>
      <c r="H74" s="69"/>
      <c r="I74" s="72"/>
      <c r="J74" s="72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4:25" ht="12.75">
      <c r="D75" s="71"/>
      <c r="E75" s="69"/>
      <c r="F75" s="69"/>
      <c r="G75" s="69"/>
      <c r="H75" s="69"/>
      <c r="I75" s="72"/>
      <c r="J75" s="7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4:25" ht="12.75">
      <c r="D76" s="71"/>
      <c r="E76" s="69"/>
      <c r="F76" s="69"/>
      <c r="G76" s="69"/>
      <c r="H76" s="69"/>
      <c r="I76" s="72"/>
      <c r="J76" s="7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</row>
    <row r="77" spans="4:25" ht="12.75">
      <c r="D77" s="71"/>
      <c r="E77" s="69"/>
      <c r="F77" s="69"/>
      <c r="G77" s="69"/>
      <c r="H77" s="69"/>
      <c r="I77" s="72"/>
      <c r="J77" s="72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</row>
    <row r="78" spans="4:25" ht="12.75">
      <c r="D78" s="71"/>
      <c r="E78" s="69"/>
      <c r="F78" s="69"/>
      <c r="G78" s="69"/>
      <c r="H78" s="69"/>
      <c r="I78" s="72"/>
      <c r="J78" s="72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</row>
    <row r="79" spans="4:25" ht="12.75">
      <c r="D79" s="71"/>
      <c r="E79" s="69"/>
      <c r="F79" s="69"/>
      <c r="G79" s="69"/>
      <c r="H79" s="69"/>
      <c r="I79" s="72"/>
      <c r="J79" s="72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</row>
    <row r="80" spans="4:25" ht="12.75">
      <c r="D80" s="71"/>
      <c r="E80" s="69"/>
      <c r="F80" s="69"/>
      <c r="G80" s="69"/>
      <c r="H80" s="69"/>
      <c r="I80" s="72"/>
      <c r="J80" s="72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</row>
    <row r="81" spans="4:25" ht="12.75">
      <c r="D81" s="71"/>
      <c r="E81" s="69"/>
      <c r="F81" s="69"/>
      <c r="G81" s="69"/>
      <c r="H81" s="69"/>
      <c r="I81" s="72"/>
      <c r="J81" s="72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</row>
    <row r="82" spans="4:25" ht="12.75">
      <c r="D82" s="71"/>
      <c r="E82" s="69"/>
      <c r="F82" s="69"/>
      <c r="G82" s="69"/>
      <c r="H82" s="69"/>
      <c r="I82" s="72"/>
      <c r="J82" s="7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</row>
    <row r="83" spans="4:25" ht="12.75">
      <c r="D83" s="71"/>
      <c r="E83" s="69"/>
      <c r="F83" s="69"/>
      <c r="G83" s="69"/>
      <c r="H83" s="69"/>
      <c r="I83" s="72"/>
      <c r="J83" s="72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</row>
    <row r="84" spans="4:25" ht="12.75">
      <c r="D84" s="71"/>
      <c r="E84" s="69"/>
      <c r="F84" s="69"/>
      <c r="G84" s="69"/>
      <c r="H84" s="69"/>
      <c r="I84" s="72"/>
      <c r="J84" s="72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4:25" ht="12.75">
      <c r="D85" s="71"/>
      <c r="E85" s="69"/>
      <c r="F85" s="69"/>
      <c r="G85" s="69"/>
      <c r="H85" s="69"/>
      <c r="I85" s="72"/>
      <c r="J85" s="72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4:25" ht="12.75">
      <c r="D86" s="71"/>
      <c r="E86" s="69"/>
      <c r="F86" s="69"/>
      <c r="G86" s="69"/>
      <c r="H86" s="69"/>
      <c r="I86" s="72"/>
      <c r="J86" s="72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5:25" ht="12.75">
      <c r="E87" s="69"/>
      <c r="F87" s="69"/>
      <c r="G87" s="69"/>
      <c r="H87" s="69"/>
      <c r="I87" s="72"/>
      <c r="J87" s="72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5:25" ht="12.75">
      <c r="E88" s="69"/>
      <c r="F88" s="69"/>
      <c r="G88" s="69"/>
      <c r="H88" s="69"/>
      <c r="I88" s="72"/>
      <c r="J88" s="72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5:25" ht="12.75">
      <c r="E89" s="69"/>
      <c r="F89" s="69"/>
      <c r="G89" s="69"/>
      <c r="H89" s="69"/>
      <c r="I89" s="72"/>
      <c r="J89" s="72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5:25" ht="12.75">
      <c r="E90" s="69"/>
      <c r="F90" s="69"/>
      <c r="G90" s="69"/>
      <c r="H90" s="69"/>
      <c r="I90" s="72"/>
      <c r="J90" s="72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5:25" ht="12.75">
      <c r="E91" s="69"/>
      <c r="F91" s="69"/>
      <c r="G91" s="69"/>
      <c r="H91" s="69"/>
      <c r="I91" s="72"/>
      <c r="J91" s="72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5:25" ht="12.75">
      <c r="E92" s="69"/>
      <c r="F92" s="69"/>
      <c r="G92" s="69"/>
      <c r="H92" s="69"/>
      <c r="I92" s="72"/>
      <c r="J92" s="72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5:25" ht="12.75">
      <c r="E93" s="69"/>
      <c r="F93" s="69"/>
      <c r="G93" s="69"/>
      <c r="H93" s="69"/>
      <c r="I93" s="72"/>
      <c r="J93" s="72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5:25" ht="12.75">
      <c r="E94" s="69"/>
      <c r="F94" s="69"/>
      <c r="G94" s="69"/>
      <c r="H94" s="69"/>
      <c r="I94" s="72"/>
      <c r="J94" s="72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5:25" ht="12.75">
      <c r="E95" s="69"/>
      <c r="F95" s="69"/>
      <c r="G95" s="69"/>
      <c r="H95" s="69"/>
      <c r="I95" s="72"/>
      <c r="J95" s="72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5:25" ht="12.75">
      <c r="E96" s="69"/>
      <c r="F96" s="69"/>
      <c r="G96" s="69"/>
      <c r="H96" s="69"/>
      <c r="I96" s="72"/>
      <c r="J96" s="72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</row>
    <row r="97" spans="5:25" ht="12.75">
      <c r="E97" s="69"/>
      <c r="F97" s="69"/>
      <c r="G97" s="69"/>
      <c r="H97" s="69"/>
      <c r="I97" s="72"/>
      <c r="J97" s="72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</row>
    <row r="98" spans="5:25" ht="12.75">
      <c r="E98" s="69"/>
      <c r="F98" s="69"/>
      <c r="G98" s="69"/>
      <c r="H98" s="69"/>
      <c r="I98" s="72"/>
      <c r="J98" s="72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</row>
    <row r="99" spans="5:25" ht="12.75">
      <c r="E99" s="69"/>
      <c r="F99" s="69"/>
      <c r="G99" s="69"/>
      <c r="H99" s="69"/>
      <c r="I99" s="72"/>
      <c r="J99" s="72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</row>
    <row r="100" spans="5:25" ht="12.75">
      <c r="E100" s="69"/>
      <c r="F100" s="69"/>
      <c r="G100" s="69"/>
      <c r="H100" s="69"/>
      <c r="I100" s="72"/>
      <c r="J100" s="72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</row>
    <row r="101" spans="5:25" ht="12.75">
      <c r="E101" s="69"/>
      <c r="F101" s="69"/>
      <c r="G101" s="69"/>
      <c r="H101" s="69"/>
      <c r="I101" s="72"/>
      <c r="J101" s="72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5:25" ht="12.75">
      <c r="E102" s="69"/>
      <c r="F102" s="69"/>
      <c r="G102" s="69"/>
      <c r="H102" s="69"/>
      <c r="I102" s="72"/>
      <c r="J102" s="72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5:25" ht="12.75">
      <c r="E103" s="69"/>
      <c r="F103" s="69"/>
      <c r="G103" s="69"/>
      <c r="H103" s="69"/>
      <c r="I103" s="72"/>
      <c r="J103" s="72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</row>
    <row r="104" spans="5:25" ht="12.75">
      <c r="E104" s="69"/>
      <c r="F104" s="69"/>
      <c r="G104" s="69"/>
      <c r="H104" s="69"/>
      <c r="I104" s="72"/>
      <c r="J104" s="72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</row>
    <row r="105" spans="5:25" ht="12.75">
      <c r="E105" s="69"/>
      <c r="F105" s="69"/>
      <c r="G105" s="69"/>
      <c r="H105" s="69"/>
      <c r="I105" s="72"/>
      <c r="J105" s="72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5:25" ht="12.75">
      <c r="E106" s="69"/>
      <c r="F106" s="69"/>
      <c r="G106" s="69"/>
      <c r="H106" s="69"/>
      <c r="I106" s="72"/>
      <c r="J106" s="72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</row>
    <row r="107" spans="5:25" ht="12.75">
      <c r="E107" s="69"/>
      <c r="F107" s="69"/>
      <c r="G107" s="69"/>
      <c r="H107" s="69"/>
      <c r="I107" s="72"/>
      <c r="J107" s="72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</row>
    <row r="108" spans="5:25" ht="12.75">
      <c r="E108" s="69"/>
      <c r="F108" s="69"/>
      <c r="G108" s="69"/>
      <c r="H108" s="69"/>
      <c r="I108" s="72"/>
      <c r="J108" s="7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</row>
    <row r="109" spans="5:25" ht="12.75">
      <c r="E109" s="69"/>
      <c r="F109" s="69"/>
      <c r="G109" s="69"/>
      <c r="H109" s="69"/>
      <c r="I109" s="72"/>
      <c r="J109" s="72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</row>
    <row r="110" spans="5:25" ht="12.75">
      <c r="E110" s="69"/>
      <c r="F110" s="69"/>
      <c r="G110" s="69"/>
      <c r="H110" s="69"/>
      <c r="I110" s="72"/>
      <c r="J110" s="72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</row>
  </sheetData>
  <mergeCells count="2">
    <mergeCell ref="I1:J1"/>
    <mergeCell ref="B39:J39"/>
  </mergeCells>
  <printOptions horizontalCentered="1"/>
  <pageMargins left="0.7480314960629921" right="0.7480314960629921" top="0.44" bottom="0.984251968503937" header="0.23" footer="0.5118110236220472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0">
      <selection activeCell="A60" sqref="A60"/>
    </sheetView>
  </sheetViews>
  <sheetFormatPr defaultColWidth="9.140625" defaultRowHeight="12.75"/>
  <cols>
    <col min="1" max="2" width="2.421875" style="19" customWidth="1"/>
    <col min="3" max="3" width="86.7109375" style="19" customWidth="1"/>
    <col min="4" max="4" width="17.421875" style="54" customWidth="1"/>
    <col min="5" max="5" width="1.1484375" style="19" customWidth="1"/>
    <col min="6" max="6" width="17.28125" style="30" customWidth="1"/>
    <col min="7" max="16384" width="9.140625" style="19" customWidth="1"/>
  </cols>
  <sheetData>
    <row r="1" ht="15.75">
      <c r="B1" s="1" t="s">
        <v>90</v>
      </c>
    </row>
    <row r="2" spans="2:6" ht="20.25">
      <c r="B2" s="2"/>
      <c r="D2" s="125" t="s">
        <v>121</v>
      </c>
      <c r="F2" s="125" t="s">
        <v>121</v>
      </c>
    </row>
    <row r="3" spans="4:6" ht="15.75">
      <c r="D3" s="55">
        <v>2003</v>
      </c>
      <c r="E3" s="20"/>
      <c r="F3" s="61">
        <v>2002</v>
      </c>
    </row>
    <row r="4" spans="4:6" ht="31.5" customHeight="1">
      <c r="D4" s="65" t="s">
        <v>103</v>
      </c>
      <c r="E4" s="21"/>
      <c r="F4" s="65" t="s">
        <v>103</v>
      </c>
    </row>
    <row r="5" spans="1:6" ht="15.75">
      <c r="A5" s="24"/>
      <c r="C5" s="19" t="s">
        <v>71</v>
      </c>
      <c r="D5" s="51" t="s">
        <v>41</v>
      </c>
      <c r="E5" s="22"/>
      <c r="F5" s="62" t="s">
        <v>41</v>
      </c>
    </row>
    <row r="6" spans="2:5" ht="15.75">
      <c r="B6" s="24" t="s">
        <v>79</v>
      </c>
      <c r="E6" s="23"/>
    </row>
    <row r="7" ht="15">
      <c r="E7" s="23"/>
    </row>
    <row r="8" spans="2:6" ht="15.75">
      <c r="B8" s="24" t="s">
        <v>75</v>
      </c>
      <c r="D8" s="30">
        <v>64760</v>
      </c>
      <c r="F8" s="30">
        <v>35233</v>
      </c>
    </row>
    <row r="10" ht="15.75">
      <c r="B10" s="24" t="s">
        <v>78</v>
      </c>
    </row>
    <row r="11" ht="15">
      <c r="B11" s="19" t="s">
        <v>22</v>
      </c>
    </row>
    <row r="12" spans="3:6" ht="15">
      <c r="C12" s="19" t="s">
        <v>23</v>
      </c>
      <c r="D12" s="30">
        <v>50065</v>
      </c>
      <c r="F12" s="30">
        <v>45949</v>
      </c>
    </row>
    <row r="13" spans="3:6" ht="15">
      <c r="C13" s="19" t="s">
        <v>24</v>
      </c>
      <c r="D13" s="30">
        <v>681</v>
      </c>
      <c r="F13" s="30">
        <v>873</v>
      </c>
    </row>
    <row r="14" spans="3:6" ht="15">
      <c r="C14" s="19" t="s">
        <v>25</v>
      </c>
      <c r="D14" s="30">
        <v>-497</v>
      </c>
      <c r="F14" s="30">
        <v>-176</v>
      </c>
    </row>
    <row r="15" spans="2:6" ht="17.25" customHeight="1">
      <c r="B15" s="135" t="s">
        <v>109</v>
      </c>
      <c r="C15" s="136"/>
      <c r="D15" s="52">
        <v>3653</v>
      </c>
      <c r="E15" s="41"/>
      <c r="F15" s="52">
        <f>3526</f>
        <v>3526</v>
      </c>
    </row>
    <row r="16" spans="2:6" ht="17.25" customHeight="1">
      <c r="B16" s="41" t="s">
        <v>110</v>
      </c>
      <c r="C16" s="35"/>
      <c r="D16" s="52">
        <v>15</v>
      </c>
      <c r="E16" s="41"/>
      <c r="F16" s="52">
        <v>-2014</v>
      </c>
    </row>
    <row r="17" spans="2:6" ht="17.25" customHeight="1">
      <c r="B17" s="41" t="s">
        <v>104</v>
      </c>
      <c r="C17" s="35"/>
      <c r="D17" s="52">
        <f>-169+10</f>
        <v>-159</v>
      </c>
      <c r="E17" s="41"/>
      <c r="F17" s="52">
        <v>-2497</v>
      </c>
    </row>
    <row r="18" spans="2:6" ht="15">
      <c r="B18" s="19" t="s">
        <v>26</v>
      </c>
      <c r="D18" s="30">
        <v>-3185</v>
      </c>
      <c r="F18" s="30">
        <v>-6371</v>
      </c>
    </row>
    <row r="19" spans="2:6" ht="15">
      <c r="B19" s="19" t="s">
        <v>27</v>
      </c>
      <c r="D19" s="30">
        <v>-14076</v>
      </c>
      <c r="F19" s="30">
        <v>-12644</v>
      </c>
    </row>
    <row r="20" spans="2:6" ht="15">
      <c r="B20" s="19" t="s">
        <v>2</v>
      </c>
      <c r="D20" s="30">
        <v>8100</v>
      </c>
      <c r="F20" s="30">
        <v>-7298</v>
      </c>
    </row>
    <row r="21" spans="3:6" ht="15">
      <c r="C21" s="19" t="s">
        <v>4</v>
      </c>
      <c r="D21" s="27"/>
      <c r="E21" s="26"/>
      <c r="F21" s="29"/>
    </row>
    <row r="22" spans="4:6" ht="15">
      <c r="D22" s="53">
        <f>SUM(D6:D21)</f>
        <v>109357</v>
      </c>
      <c r="E22" s="23"/>
      <c r="F22" s="53">
        <f>SUM(F6:F21)</f>
        <v>54581</v>
      </c>
    </row>
    <row r="24" spans="2:6" ht="15">
      <c r="B24" s="19" t="s">
        <v>73</v>
      </c>
      <c r="D24" s="30">
        <f>19602-10</f>
        <v>19592</v>
      </c>
      <c r="E24" s="25"/>
      <c r="F24" s="30">
        <v>38342</v>
      </c>
    </row>
    <row r="25" spans="2:6" ht="15">
      <c r="B25" s="19" t="s">
        <v>111</v>
      </c>
      <c r="D25" s="30">
        <v>-5455</v>
      </c>
      <c r="E25" s="25"/>
      <c r="F25" s="30">
        <v>19968</v>
      </c>
    </row>
    <row r="26" spans="2:6" ht="15">
      <c r="B26" s="19" t="s">
        <v>112</v>
      </c>
      <c r="D26" s="30">
        <v>-8937</v>
      </c>
      <c r="E26" s="25"/>
      <c r="F26" s="30">
        <v>1305</v>
      </c>
    </row>
    <row r="27" spans="4:6" ht="15">
      <c r="D27" s="27"/>
      <c r="E27" s="27"/>
      <c r="F27" s="29"/>
    </row>
    <row r="28" spans="2:6" ht="15">
      <c r="B28" s="28" t="s">
        <v>70</v>
      </c>
      <c r="D28" s="56">
        <f>SUM(D22:D27)</f>
        <v>114557</v>
      </c>
      <c r="F28" s="56">
        <f>SUM(F22:F27)</f>
        <v>114196</v>
      </c>
    </row>
    <row r="30" spans="2:6" ht="15">
      <c r="B30" s="19" t="s">
        <v>72</v>
      </c>
      <c r="D30" s="30">
        <f>-8784+1</f>
        <v>-8783</v>
      </c>
      <c r="F30" s="30">
        <v>-19274</v>
      </c>
    </row>
    <row r="31" spans="2:6" ht="15">
      <c r="B31" s="19" t="s">
        <v>28</v>
      </c>
      <c r="D31" s="30">
        <v>-3535</v>
      </c>
      <c r="F31" s="30">
        <v>-2986</v>
      </c>
    </row>
    <row r="32" spans="2:6" ht="15">
      <c r="B32" s="19" t="s">
        <v>29</v>
      </c>
      <c r="D32" s="30">
        <v>-112</v>
      </c>
      <c r="F32" s="30">
        <v>-59</v>
      </c>
    </row>
    <row r="34" spans="2:6" ht="16.5" thickBot="1">
      <c r="B34" s="24" t="s">
        <v>76</v>
      </c>
      <c r="D34" s="57">
        <f>SUM(D28:D33)</f>
        <v>102127</v>
      </c>
      <c r="E34" s="38"/>
      <c r="F34" s="57">
        <f>SUM(F28:F33)</f>
        <v>91877</v>
      </c>
    </row>
    <row r="35" ht="15.75" thickTop="1">
      <c r="F35" s="30" t="s">
        <v>74</v>
      </c>
    </row>
    <row r="36" spans="2:6" ht="15">
      <c r="B36" s="19" t="s">
        <v>30</v>
      </c>
      <c r="D36" s="30">
        <f>-36489-1</f>
        <v>-36490</v>
      </c>
      <c r="F36" s="30">
        <v>-43981</v>
      </c>
    </row>
    <row r="37" spans="2:6" ht="15">
      <c r="B37" s="19" t="s">
        <v>68</v>
      </c>
      <c r="D37" s="30">
        <f>790+1</f>
        <v>791</v>
      </c>
      <c r="F37" s="30">
        <v>1183</v>
      </c>
    </row>
    <row r="38" spans="2:6" ht="15">
      <c r="B38" s="19" t="s">
        <v>31</v>
      </c>
      <c r="D38" s="30">
        <v>13883</v>
      </c>
      <c r="F38" s="30">
        <v>11773</v>
      </c>
    </row>
    <row r="39" spans="2:6" ht="15">
      <c r="B39" s="19" t="s">
        <v>32</v>
      </c>
      <c r="D39" s="30">
        <v>2293</v>
      </c>
      <c r="F39" s="30">
        <v>4587</v>
      </c>
    </row>
    <row r="40" spans="4:6" ht="15">
      <c r="D40" s="27"/>
      <c r="E40" s="26"/>
      <c r="F40" s="29"/>
    </row>
    <row r="41" spans="2:6" ht="16.5" thickBot="1">
      <c r="B41" s="24" t="s">
        <v>80</v>
      </c>
      <c r="D41" s="58">
        <f>SUM(D36:D40)</f>
        <v>-19523</v>
      </c>
      <c r="E41" s="38"/>
      <c r="F41" s="58">
        <f>SUM(F36:F40)</f>
        <v>-26438</v>
      </c>
    </row>
    <row r="42" spans="4:6" ht="15.75" thickTop="1">
      <c r="D42" s="59"/>
      <c r="E42" s="50"/>
      <c r="F42" s="63"/>
    </row>
    <row r="43" ht="15">
      <c r="B43" s="28" t="s">
        <v>33</v>
      </c>
    </row>
    <row r="45" spans="2:6" ht="15">
      <c r="B45" s="19" t="s">
        <v>34</v>
      </c>
      <c r="D45" s="30">
        <v>-13379</v>
      </c>
      <c r="F45" s="30">
        <v>-12865</v>
      </c>
    </row>
    <row r="46" spans="4:6" ht="15">
      <c r="D46" s="27"/>
      <c r="E46" s="26"/>
      <c r="F46" s="29"/>
    </row>
    <row r="47" spans="2:6" ht="16.5" thickBot="1">
      <c r="B47" s="24" t="s">
        <v>81</v>
      </c>
      <c r="D47" s="58">
        <f>SUM(D45:D46)</f>
        <v>-13379</v>
      </c>
      <c r="E47" s="38"/>
      <c r="F47" s="58">
        <f>SUM(F45:F46)</f>
        <v>-12865</v>
      </c>
    </row>
    <row r="48" spans="4:6" ht="16.5" customHeight="1" thickTop="1">
      <c r="D48" s="60"/>
      <c r="E48" s="23"/>
      <c r="F48" s="39"/>
    </row>
    <row r="49" spans="2:6" ht="15">
      <c r="B49" s="28" t="s">
        <v>35</v>
      </c>
      <c r="D49" s="39">
        <f>D34+D41+D47</f>
        <v>69225</v>
      </c>
      <c r="E49" s="23"/>
      <c r="F49" s="39">
        <f>F34+F41+F47</f>
        <v>52574</v>
      </c>
    </row>
    <row r="50" spans="2:6" ht="15.75">
      <c r="B50" s="24"/>
      <c r="D50" s="60"/>
      <c r="E50" s="23"/>
      <c r="F50" s="39"/>
    </row>
    <row r="51" spans="2:6" ht="15">
      <c r="B51" s="28" t="s">
        <v>113</v>
      </c>
      <c r="D51" s="30">
        <v>405062</v>
      </c>
      <c r="F51" s="30">
        <v>352488</v>
      </c>
    </row>
    <row r="52" spans="4:6" ht="15">
      <c r="D52" s="60"/>
      <c r="E52" s="23"/>
      <c r="F52" s="39"/>
    </row>
    <row r="53" spans="2:6" ht="15.75" thickBot="1">
      <c r="B53" s="28" t="s">
        <v>114</v>
      </c>
      <c r="D53" s="58">
        <f>SUM(D49:D52)</f>
        <v>474287</v>
      </c>
      <c r="E53" s="38"/>
      <c r="F53" s="58">
        <f>SUM(F49:F52)</f>
        <v>405062</v>
      </c>
    </row>
    <row r="54" spans="4:6" ht="15.75" thickTop="1">
      <c r="D54" s="60"/>
      <c r="E54" s="23"/>
      <c r="F54" s="39"/>
    </row>
    <row r="55" ht="15">
      <c r="B55" s="19" t="s">
        <v>69</v>
      </c>
    </row>
    <row r="57" spans="3:6" ht="15">
      <c r="C57" s="40" t="s">
        <v>89</v>
      </c>
      <c r="D57" s="30">
        <v>473885</v>
      </c>
      <c r="F57" s="39">
        <v>404402</v>
      </c>
    </row>
    <row r="58" spans="3:6" ht="15">
      <c r="C58" s="19" t="s">
        <v>82</v>
      </c>
      <c r="D58" s="30">
        <v>402</v>
      </c>
      <c r="F58" s="39">
        <v>660</v>
      </c>
    </row>
    <row r="59" spans="3:6" ht="15">
      <c r="C59" s="40"/>
      <c r="F59" s="29"/>
    </row>
    <row r="60" spans="4:6" ht="15.75" thickBot="1">
      <c r="D60" s="57">
        <f>SUM(D57:D59)</f>
        <v>474287</v>
      </c>
      <c r="E60" s="38"/>
      <c r="F60" s="57">
        <f>SUM(F57:F59)</f>
        <v>405062</v>
      </c>
    </row>
    <row r="61" ht="15.75" thickTop="1"/>
  </sheetData>
  <mergeCells count="1">
    <mergeCell ref="B15:C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1"/>
  <sheetViews>
    <sheetView workbookViewId="0" topLeftCell="C4">
      <selection activeCell="H9" sqref="H9"/>
    </sheetView>
  </sheetViews>
  <sheetFormatPr defaultColWidth="9.140625" defaultRowHeight="12.75"/>
  <cols>
    <col min="1" max="1" width="2.421875" style="41" customWidth="1"/>
    <col min="2" max="2" width="41.57421875" style="41" customWidth="1"/>
    <col min="3" max="3" width="2.57421875" style="41" customWidth="1"/>
    <col min="4" max="4" width="12.8515625" style="41" customWidth="1"/>
    <col min="5" max="5" width="10.28125" style="41" bestFit="1" customWidth="1"/>
    <col min="6" max="6" width="3.00390625" style="109" customWidth="1"/>
    <col min="7" max="7" width="11.28125" style="41" bestFit="1" customWidth="1"/>
    <col min="8" max="8" width="3.8515625" style="41" customWidth="1"/>
    <col min="9" max="9" width="11.7109375" style="41" customWidth="1"/>
    <col min="10" max="10" width="2.7109375" style="41" customWidth="1"/>
    <col min="11" max="16384" width="9.140625" style="41" customWidth="1"/>
  </cols>
  <sheetData>
    <row r="1" spans="2:14" ht="15.75">
      <c r="B1" s="1" t="s">
        <v>36</v>
      </c>
      <c r="C1" s="1"/>
      <c r="D1" s="2"/>
      <c r="E1" s="2"/>
      <c r="F1" s="6"/>
      <c r="G1" s="2"/>
      <c r="H1" s="2"/>
      <c r="I1" s="2"/>
      <c r="J1" s="2"/>
      <c r="K1" s="6"/>
      <c r="L1" s="6"/>
      <c r="M1" s="2"/>
      <c r="N1" s="4">
        <f ca="1">NOW()</f>
        <v>37768.77269039352</v>
      </c>
    </row>
    <row r="2" spans="2:14" ht="15.75">
      <c r="B2" s="36"/>
      <c r="C2" s="36"/>
      <c r="D2" s="2"/>
      <c r="E2" s="2"/>
      <c r="F2" s="6"/>
      <c r="G2" s="2"/>
      <c r="H2" s="2"/>
      <c r="I2" s="2"/>
      <c r="J2" s="2"/>
      <c r="K2" s="6"/>
      <c r="L2" s="6"/>
      <c r="M2" s="2"/>
      <c r="N2" s="4"/>
    </row>
    <row r="3" spans="2:3" ht="15">
      <c r="B3" s="2"/>
      <c r="C3" s="2"/>
    </row>
    <row r="5" spans="4:9" ht="48" customHeight="1">
      <c r="D5" s="137" t="s">
        <v>38</v>
      </c>
      <c r="E5" s="138"/>
      <c r="F5" s="110"/>
      <c r="G5" s="123" t="s">
        <v>42</v>
      </c>
      <c r="H5" s="130"/>
      <c r="I5" s="109"/>
    </row>
    <row r="6" spans="4:15" ht="30">
      <c r="D6" s="124" t="s">
        <v>39</v>
      </c>
      <c r="E6" s="124" t="s">
        <v>40</v>
      </c>
      <c r="F6" s="111"/>
      <c r="G6" s="124" t="s">
        <v>91</v>
      </c>
      <c r="H6" s="111"/>
      <c r="I6" s="129" t="s">
        <v>43</v>
      </c>
      <c r="J6" s="112"/>
      <c r="K6" s="112"/>
      <c r="L6" s="112"/>
      <c r="M6" s="112"/>
      <c r="N6" s="112"/>
      <c r="O6" s="112"/>
    </row>
    <row r="7" spans="4:9" ht="15">
      <c r="D7" s="113" t="s">
        <v>83</v>
      </c>
      <c r="E7" s="112" t="s">
        <v>41</v>
      </c>
      <c r="G7" s="112" t="s">
        <v>41</v>
      </c>
      <c r="H7" s="112"/>
      <c r="I7" s="112" t="s">
        <v>41</v>
      </c>
    </row>
    <row r="8" ht="15">
      <c r="D8" s="115"/>
    </row>
    <row r="9" ht="15">
      <c r="D9" s="115"/>
    </row>
    <row r="10" spans="2:3" ht="15.75">
      <c r="B10" s="116" t="s">
        <v>100</v>
      </c>
      <c r="C10" s="116"/>
    </row>
    <row r="12" spans="2:6" ht="14.25" customHeight="1">
      <c r="B12" s="108" t="s">
        <v>84</v>
      </c>
      <c r="C12" s="108"/>
      <c r="F12" s="41"/>
    </row>
    <row r="13" spans="2:9" ht="14.25" customHeight="1">
      <c r="B13" s="114" t="s">
        <v>0</v>
      </c>
      <c r="C13" s="108"/>
      <c r="D13" s="117">
        <v>35733</v>
      </c>
      <c r="E13" s="117">
        <v>35733</v>
      </c>
      <c r="F13" s="118"/>
      <c r="G13" s="117">
        <v>489228</v>
      </c>
      <c r="H13" s="117"/>
      <c r="I13" s="117">
        <f>SUM(E13:G13)</f>
        <v>524961</v>
      </c>
    </row>
    <row r="14" spans="2:9" ht="45">
      <c r="B14" s="114" t="s">
        <v>127</v>
      </c>
      <c r="C14" s="108"/>
      <c r="D14" s="122">
        <v>0</v>
      </c>
      <c r="E14" s="122">
        <v>0</v>
      </c>
      <c r="F14" s="41"/>
      <c r="G14" s="117">
        <v>9005</v>
      </c>
      <c r="H14" s="117"/>
      <c r="I14" s="117">
        <f>SUM(E14:G14)</f>
        <v>9005</v>
      </c>
    </row>
    <row r="15" spans="2:9" ht="14.25" customHeight="1">
      <c r="B15" s="114"/>
      <c r="C15" s="108"/>
      <c r="D15" s="119"/>
      <c r="E15" s="119"/>
      <c r="F15" s="119"/>
      <c r="G15" s="119"/>
      <c r="H15" s="119"/>
      <c r="I15" s="119"/>
    </row>
    <row r="16" spans="2:9" ht="15">
      <c r="B16" s="114" t="s">
        <v>115</v>
      </c>
      <c r="D16" s="117">
        <f>SUM(D13:D15)</f>
        <v>35733</v>
      </c>
      <c r="E16" s="117">
        <f>SUM(E13:E15)</f>
        <v>35733</v>
      </c>
      <c r="F16" s="118"/>
      <c r="G16" s="117">
        <f>SUM(G13:G15)</f>
        <v>498233</v>
      </c>
      <c r="H16" s="117"/>
      <c r="I16" s="117">
        <f>SUM(I13:I15)</f>
        <v>533966</v>
      </c>
    </row>
    <row r="17" spans="2:9" ht="15">
      <c r="B17" s="114" t="s">
        <v>129</v>
      </c>
      <c r="D17" s="117">
        <v>0</v>
      </c>
      <c r="E17" s="117">
        <v>0</v>
      </c>
      <c r="F17" s="118"/>
      <c r="G17" s="117">
        <v>2665</v>
      </c>
      <c r="H17" s="117"/>
      <c r="I17" s="117">
        <v>2665</v>
      </c>
    </row>
    <row r="18" spans="4:9" ht="15">
      <c r="D18" s="117"/>
      <c r="E18" s="117"/>
      <c r="F18" s="118"/>
      <c r="G18" s="117"/>
      <c r="H18" s="117"/>
      <c r="I18" s="117"/>
    </row>
    <row r="19" spans="2:9" ht="15">
      <c r="B19" s="41" t="s">
        <v>37</v>
      </c>
      <c r="D19" s="117">
        <v>0</v>
      </c>
      <c r="E19" s="117">
        <v>0</v>
      </c>
      <c r="F19" s="118"/>
      <c r="G19" s="117">
        <f>'IS'!H29</f>
        <v>64760</v>
      </c>
      <c r="H19" s="117"/>
      <c r="I19" s="117">
        <f>SUM(E19:G19)</f>
        <v>64760</v>
      </c>
    </row>
    <row r="20" spans="4:9" ht="15">
      <c r="D20" s="117"/>
      <c r="E20" s="117"/>
      <c r="F20" s="118"/>
      <c r="G20" s="117"/>
      <c r="H20" s="117"/>
      <c r="I20" s="117"/>
    </row>
    <row r="21" spans="2:9" ht="15">
      <c r="B21" s="41" t="s">
        <v>122</v>
      </c>
      <c r="D21" s="117"/>
      <c r="E21" s="117"/>
      <c r="F21" s="118"/>
      <c r="G21" s="117"/>
      <c r="H21" s="117"/>
      <c r="I21" s="117"/>
    </row>
    <row r="22" spans="2:9" ht="30">
      <c r="B22" s="114" t="s">
        <v>124</v>
      </c>
      <c r="D22" s="117">
        <v>0</v>
      </c>
      <c r="E22" s="117">
        <v>0</v>
      </c>
      <c r="F22" s="118"/>
      <c r="G22" s="52">
        <v>-9005</v>
      </c>
      <c r="H22" s="52"/>
      <c r="I22" s="117">
        <f>SUM(E22:G22)</f>
        <v>-9005</v>
      </c>
    </row>
    <row r="23" spans="2:9" ht="30">
      <c r="B23" s="114" t="s">
        <v>123</v>
      </c>
      <c r="D23" s="117">
        <v>0</v>
      </c>
      <c r="E23" s="117">
        <v>0</v>
      </c>
      <c r="F23" s="118"/>
      <c r="G23" s="52">
        <v>-4374</v>
      </c>
      <c r="H23" s="52"/>
      <c r="I23" s="117">
        <f>SUM(E23:G23)</f>
        <v>-4374</v>
      </c>
    </row>
    <row r="24" spans="4:9" ht="15">
      <c r="D24" s="117"/>
      <c r="E24" s="117"/>
      <c r="F24" s="118"/>
      <c r="G24" s="52"/>
      <c r="H24" s="52"/>
      <c r="I24" s="117"/>
    </row>
    <row r="25" spans="2:9" ht="15">
      <c r="B25" s="41" t="s">
        <v>92</v>
      </c>
      <c r="D25" s="117">
        <v>25013</v>
      </c>
      <c r="E25" s="117">
        <v>25013</v>
      </c>
      <c r="F25" s="118"/>
      <c r="G25" s="52">
        <v>-25013</v>
      </c>
      <c r="H25" s="52"/>
      <c r="I25" s="117">
        <f>SUM(E25:G25)</f>
        <v>0</v>
      </c>
    </row>
    <row r="26" spans="4:9" ht="15">
      <c r="D26" s="119"/>
      <c r="E26" s="119"/>
      <c r="F26" s="119"/>
      <c r="G26" s="119"/>
      <c r="H26" s="119"/>
      <c r="I26" s="119"/>
    </row>
    <row r="27" spans="4:9" ht="6" customHeight="1">
      <c r="D27" s="118"/>
      <c r="E27" s="118"/>
      <c r="F27" s="118"/>
      <c r="G27" s="118"/>
      <c r="H27" s="118"/>
      <c r="I27" s="117"/>
    </row>
    <row r="28" spans="2:9" ht="15">
      <c r="B28" s="108" t="s">
        <v>101</v>
      </c>
      <c r="C28" s="108"/>
      <c r="D28" s="117">
        <f>SUM(D16:D27)</f>
        <v>60746</v>
      </c>
      <c r="E28" s="117">
        <f>SUM(E16:E27)</f>
        <v>60746</v>
      </c>
      <c r="F28" s="117" t="s">
        <v>7</v>
      </c>
      <c r="G28" s="117">
        <f>SUM(G16:G27)</f>
        <v>527266</v>
      </c>
      <c r="H28" s="117"/>
      <c r="I28" s="117">
        <f>SUM(I16:I27)</f>
        <v>588012</v>
      </c>
    </row>
    <row r="29" spans="4:9" ht="5.25" customHeight="1" thickBot="1">
      <c r="D29" s="120"/>
      <c r="E29" s="120"/>
      <c r="F29" s="120"/>
      <c r="G29" s="120"/>
      <c r="H29" s="120"/>
      <c r="I29" s="120"/>
    </row>
    <row r="30" spans="4:9" ht="15.75" thickTop="1">
      <c r="D30" s="117"/>
      <c r="E30" s="117"/>
      <c r="F30" s="118"/>
      <c r="G30" s="117"/>
      <c r="H30" s="117"/>
      <c r="I30" s="117"/>
    </row>
    <row r="31" spans="2:9" ht="15.75">
      <c r="B31" s="121" t="s">
        <v>107</v>
      </c>
      <c r="C31" s="121"/>
      <c r="D31" s="117"/>
      <c r="E31" s="117"/>
      <c r="F31" s="118"/>
      <c r="G31" s="117"/>
      <c r="H31" s="117"/>
      <c r="I31" s="117"/>
    </row>
    <row r="32" spans="4:9" ht="15">
      <c r="D32" s="117"/>
      <c r="E32" s="117"/>
      <c r="F32" s="118"/>
      <c r="G32" s="117"/>
      <c r="H32" s="117"/>
      <c r="I32" s="117"/>
    </row>
    <row r="33" spans="2:6" ht="15">
      <c r="B33" s="108" t="s">
        <v>85</v>
      </c>
      <c r="C33" s="108"/>
      <c r="F33" s="41"/>
    </row>
    <row r="34" spans="2:9" ht="15">
      <c r="B34" s="114" t="s">
        <v>0</v>
      </c>
      <c r="C34" s="108"/>
      <c r="D34" s="117">
        <v>35733</v>
      </c>
      <c r="E34" s="117">
        <v>35733</v>
      </c>
      <c r="F34" s="118"/>
      <c r="G34" s="117">
        <v>466860</v>
      </c>
      <c r="H34" s="117"/>
      <c r="I34" s="117">
        <f>SUM(E34:G34)</f>
        <v>502593</v>
      </c>
    </row>
    <row r="35" spans="2:9" ht="45">
      <c r="B35" s="114" t="s">
        <v>128</v>
      </c>
      <c r="C35" s="108"/>
      <c r="D35" s="122">
        <v>0</v>
      </c>
      <c r="E35" s="122">
        <v>0</v>
      </c>
      <c r="F35" s="41"/>
      <c r="G35" s="117">
        <v>9005</v>
      </c>
      <c r="H35" s="117"/>
      <c r="I35" s="117">
        <f>SUM(E35:G35)</f>
        <v>9005</v>
      </c>
    </row>
    <row r="36" spans="2:9" ht="15">
      <c r="B36" s="108"/>
      <c r="C36" s="108"/>
      <c r="D36" s="119"/>
      <c r="E36" s="119"/>
      <c r="F36" s="119"/>
      <c r="G36" s="119"/>
      <c r="H36" s="119"/>
      <c r="I36" s="119"/>
    </row>
    <row r="37" spans="2:9" ht="15">
      <c r="B37" s="114" t="s">
        <v>115</v>
      </c>
      <c r="C37" s="108"/>
      <c r="D37" s="118">
        <f>SUM(D34:D36)</f>
        <v>35733</v>
      </c>
      <c r="E37" s="118">
        <f>SUM(E34:E36)</f>
        <v>35733</v>
      </c>
      <c r="F37" s="118"/>
      <c r="G37" s="118">
        <f>SUM(G34:G36)</f>
        <v>475865</v>
      </c>
      <c r="H37" s="118"/>
      <c r="I37" s="118">
        <f>SUM(I34:I36)</f>
        <v>511598</v>
      </c>
    </row>
    <row r="38" spans="4:9" ht="15">
      <c r="D38" s="117"/>
      <c r="E38" s="117"/>
      <c r="F38" s="118"/>
      <c r="G38" s="117"/>
      <c r="H38" s="117"/>
      <c r="I38" s="117"/>
    </row>
    <row r="39" spans="2:9" ht="15" customHeight="1">
      <c r="B39" s="108" t="s">
        <v>37</v>
      </c>
      <c r="C39" s="108"/>
      <c r="D39" s="117">
        <v>0</v>
      </c>
      <c r="E39" s="117">
        <v>0</v>
      </c>
      <c r="F39" s="118"/>
      <c r="G39" s="52">
        <v>35233</v>
      </c>
      <c r="H39" s="52"/>
      <c r="I39" s="117">
        <f>SUM(E39:G39)</f>
        <v>35233</v>
      </c>
    </row>
    <row r="40" spans="2:9" ht="12.75" customHeight="1">
      <c r="B40" s="108"/>
      <c r="C40" s="108"/>
      <c r="D40" s="117"/>
      <c r="E40" s="117"/>
      <c r="F40" s="118"/>
      <c r="G40" s="117"/>
      <c r="H40" s="117"/>
      <c r="I40" s="117"/>
    </row>
    <row r="41" spans="2:9" ht="15.75" customHeight="1">
      <c r="B41" s="41" t="s">
        <v>122</v>
      </c>
      <c r="C41" s="108"/>
      <c r="D41" s="117"/>
      <c r="E41" s="117"/>
      <c r="F41" s="118"/>
      <c r="G41" s="117"/>
      <c r="H41" s="117"/>
      <c r="I41" s="117"/>
    </row>
    <row r="42" spans="2:9" ht="31.5" customHeight="1">
      <c r="B42" s="114" t="s">
        <v>125</v>
      </c>
      <c r="C42" s="108"/>
      <c r="D42" s="117">
        <v>0</v>
      </c>
      <c r="E42" s="117">
        <v>0</v>
      </c>
      <c r="F42" s="118"/>
      <c r="G42" s="52">
        <v>-9005</v>
      </c>
      <c r="H42" s="52"/>
      <c r="I42" s="117">
        <f>SUM(E42:G42)</f>
        <v>-9005</v>
      </c>
    </row>
    <row r="43" spans="2:9" ht="31.5" customHeight="1">
      <c r="B43" s="114" t="s">
        <v>126</v>
      </c>
      <c r="C43" s="108"/>
      <c r="D43" s="117">
        <v>0</v>
      </c>
      <c r="E43" s="117">
        <v>0</v>
      </c>
      <c r="F43" s="118"/>
      <c r="G43" s="52">
        <v>-3860</v>
      </c>
      <c r="H43" s="52"/>
      <c r="I43" s="117">
        <f>SUM(E43:G43)</f>
        <v>-3860</v>
      </c>
    </row>
    <row r="44" spans="4:9" ht="15">
      <c r="D44" s="119"/>
      <c r="E44" s="119"/>
      <c r="F44" s="119"/>
      <c r="G44" s="119"/>
      <c r="H44" s="119"/>
      <c r="I44" s="119"/>
    </row>
    <row r="45" spans="4:9" ht="6" customHeight="1">
      <c r="D45" s="118"/>
      <c r="E45" s="118"/>
      <c r="F45" s="118"/>
      <c r="G45" s="118"/>
      <c r="H45" s="118"/>
      <c r="I45" s="117"/>
    </row>
    <row r="46" spans="2:9" ht="15">
      <c r="B46" s="108" t="s">
        <v>102</v>
      </c>
      <c r="C46" s="108"/>
      <c r="D46" s="117">
        <f>SUM(D37:D45)</f>
        <v>35733</v>
      </c>
      <c r="E46" s="117">
        <f>SUM(E37:E45)</f>
        <v>35733</v>
      </c>
      <c r="F46" s="117"/>
      <c r="G46" s="117">
        <f>SUM(G37:G45)</f>
        <v>498233</v>
      </c>
      <c r="H46" s="117"/>
      <c r="I46" s="117">
        <f>SUM(I37:I45)</f>
        <v>533966</v>
      </c>
    </row>
    <row r="47" spans="4:9" ht="4.5" customHeight="1" thickBot="1">
      <c r="D47" s="120"/>
      <c r="E47" s="120"/>
      <c r="F47" s="120"/>
      <c r="G47" s="120"/>
      <c r="H47" s="120"/>
      <c r="I47" s="120"/>
    </row>
    <row r="48" spans="4:9" ht="15.75" thickTop="1">
      <c r="D48" s="117"/>
      <c r="E48" s="117"/>
      <c r="F48" s="118"/>
      <c r="G48" s="117"/>
      <c r="H48" s="117"/>
      <c r="I48" s="117"/>
    </row>
    <row r="49" spans="4:9" ht="15">
      <c r="D49" s="117"/>
      <c r="E49" s="117"/>
      <c r="F49" s="118"/>
      <c r="G49" s="117"/>
      <c r="H49" s="117"/>
      <c r="I49" s="117"/>
    </row>
    <row r="50" spans="4:9" ht="15">
      <c r="D50" s="117"/>
      <c r="E50" s="117"/>
      <c r="F50" s="118"/>
      <c r="G50" s="117"/>
      <c r="H50" s="117"/>
      <c r="I50" s="117"/>
    </row>
    <row r="51" spans="4:9" ht="15">
      <c r="D51" s="117"/>
      <c r="E51" s="117"/>
      <c r="F51" s="118"/>
      <c r="G51" s="117"/>
      <c r="H51" s="117"/>
      <c r="I51" s="117"/>
    </row>
    <row r="52" spans="4:9" ht="15">
      <c r="D52" s="117"/>
      <c r="E52" s="117"/>
      <c r="F52" s="118"/>
      <c r="G52" s="117"/>
      <c r="H52" s="117"/>
      <c r="I52" s="117"/>
    </row>
    <row r="53" spans="4:9" ht="15">
      <c r="D53" s="117"/>
      <c r="E53" s="117"/>
      <c r="F53" s="118"/>
      <c r="G53" s="117"/>
      <c r="H53" s="117"/>
      <c r="I53" s="117"/>
    </row>
    <row r="54" spans="4:9" ht="15">
      <c r="D54" s="117"/>
      <c r="E54" s="117"/>
      <c r="F54" s="118"/>
      <c r="G54" s="117"/>
      <c r="H54" s="117"/>
      <c r="I54" s="117"/>
    </row>
    <row r="55" spans="4:9" ht="15">
      <c r="D55" s="117"/>
      <c r="E55" s="117"/>
      <c r="F55" s="118"/>
      <c r="G55" s="117"/>
      <c r="H55" s="117"/>
      <c r="I55" s="117"/>
    </row>
    <row r="56" spans="4:9" ht="15">
      <c r="D56" s="117"/>
      <c r="E56" s="117"/>
      <c r="F56" s="118"/>
      <c r="G56" s="117"/>
      <c r="H56" s="117"/>
      <c r="I56" s="117"/>
    </row>
    <row r="57" spans="4:9" ht="15">
      <c r="D57" s="117"/>
      <c r="E57" s="117"/>
      <c r="F57" s="118"/>
      <c r="G57" s="117"/>
      <c r="H57" s="117"/>
      <c r="I57" s="117"/>
    </row>
    <row r="58" spans="4:9" ht="15">
      <c r="D58" s="117"/>
      <c r="E58" s="117"/>
      <c r="F58" s="118"/>
      <c r="G58" s="117"/>
      <c r="H58" s="117"/>
      <c r="I58" s="117"/>
    </row>
    <row r="59" spans="4:9" ht="15">
      <c r="D59" s="117"/>
      <c r="E59" s="117"/>
      <c r="F59" s="118"/>
      <c r="G59" s="117"/>
      <c r="H59" s="117"/>
      <c r="I59" s="117"/>
    </row>
    <row r="60" spans="4:9" ht="15">
      <c r="D60" s="117"/>
      <c r="E60" s="117"/>
      <c r="F60" s="118"/>
      <c r="G60" s="117"/>
      <c r="H60" s="117"/>
      <c r="I60" s="117"/>
    </row>
    <row r="61" spans="4:9" ht="15">
      <c r="D61" s="117"/>
      <c r="E61" s="117"/>
      <c r="F61" s="118"/>
      <c r="G61" s="117"/>
      <c r="H61" s="117"/>
      <c r="I61" s="117"/>
    </row>
    <row r="62" spans="4:9" ht="15">
      <c r="D62" s="117"/>
      <c r="E62" s="117"/>
      <c r="F62" s="118"/>
      <c r="G62" s="117"/>
      <c r="H62" s="117"/>
      <c r="I62" s="117"/>
    </row>
    <row r="63" spans="4:9" ht="15">
      <c r="D63" s="117"/>
      <c r="E63" s="117"/>
      <c r="F63" s="118"/>
      <c r="G63" s="117"/>
      <c r="H63" s="117"/>
      <c r="I63" s="117"/>
    </row>
    <row r="64" spans="4:9" ht="15">
      <c r="D64" s="117"/>
      <c r="E64" s="117"/>
      <c r="F64" s="118"/>
      <c r="G64" s="117"/>
      <c r="H64" s="117"/>
      <c r="I64" s="117"/>
    </row>
    <row r="65" spans="4:9" ht="15">
      <c r="D65" s="117"/>
      <c r="E65" s="117"/>
      <c r="F65" s="118"/>
      <c r="G65" s="117"/>
      <c r="H65" s="117"/>
      <c r="I65" s="117"/>
    </row>
    <row r="66" spans="4:9" ht="15">
      <c r="D66" s="117"/>
      <c r="E66" s="117"/>
      <c r="F66" s="118"/>
      <c r="G66" s="117"/>
      <c r="H66" s="117"/>
      <c r="I66" s="117"/>
    </row>
    <row r="67" spans="4:9" ht="15">
      <c r="D67" s="117"/>
      <c r="E67" s="117"/>
      <c r="F67" s="118"/>
      <c r="G67" s="117"/>
      <c r="H67" s="117"/>
      <c r="I67" s="117"/>
    </row>
    <row r="68" spans="4:9" ht="15">
      <c r="D68" s="117"/>
      <c r="E68" s="117"/>
      <c r="F68" s="118"/>
      <c r="G68" s="117"/>
      <c r="H68" s="117"/>
      <c r="I68" s="117"/>
    </row>
    <row r="69" spans="4:9" ht="15">
      <c r="D69" s="117"/>
      <c r="E69" s="117"/>
      <c r="F69" s="118"/>
      <c r="G69" s="117"/>
      <c r="H69" s="117"/>
      <c r="I69" s="117"/>
    </row>
    <row r="70" spans="4:9" ht="15">
      <c r="D70" s="117"/>
      <c r="E70" s="117"/>
      <c r="F70" s="118"/>
      <c r="G70" s="117"/>
      <c r="H70" s="117"/>
      <c r="I70" s="117"/>
    </row>
    <row r="71" spans="4:9" ht="15">
      <c r="D71" s="117"/>
      <c r="E71" s="117"/>
      <c r="F71" s="118"/>
      <c r="G71" s="117"/>
      <c r="H71" s="117"/>
      <c r="I71" s="117"/>
    </row>
  </sheetData>
  <mergeCells count="1">
    <mergeCell ref="D5:E5"/>
  </mergeCells>
  <printOptions horizontalCentered="1"/>
  <pageMargins left="0.55" right="0.46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</dc:creator>
  <cp:keywords/>
  <dc:description/>
  <cp:lastModifiedBy>Corporatehouse Services S/B</cp:lastModifiedBy>
  <cp:lastPrinted>2003-05-27T10:32:55Z</cp:lastPrinted>
  <dcterms:created xsi:type="dcterms:W3CDTF">2000-10-11T05:09:13Z</dcterms:created>
  <dcterms:modified xsi:type="dcterms:W3CDTF">2003-05-27T05:58:58Z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