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<sst xmlns="http://schemas.openxmlformats.org/spreadsheetml/2006/main" count="332" uniqueCount="276">
  <si>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</si>
  <si>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</si>
  <si>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</si>
  <si>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</si>
  <si>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</si>
  <si>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</si>
  <si>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</si>
  <si>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</si>
  <si>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</si>
  <si>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</si>
  <si>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</si>
  <si>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</si>
  <si>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 xml:space="preserve">Tax  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</si>
  <si>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</si>
  <si>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</si>
  <si>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</si>
  <si>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</si>
  <si>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</si>
  <si>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</si>
  <si>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</si>
  <si>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</si>
  <si>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</si>
  <si>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</si>
  <si>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</si>
  <si>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</si>
  <si>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CONDENSED CONSOLIDATED CASH FLOW STATEMENTS</t>
  </si>
  <si>
    <t>Operating activities</t>
  </si>
  <si>
    <t>Changes in working capital</t>
  </si>
  <si>
    <t>Investing activities</t>
  </si>
  <si>
    <t>Financing activities</t>
  </si>
  <si>
    <t>Net change in cash and cash equivalents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</si>
  <si>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</si>
  <si>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</si>
  <si>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</si>
  <si>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</si>
  <si>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</si>
  <si>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</si>
  <si>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</si>
  <si>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</si>
  <si>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</si>
  <si>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</si>
  <si>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Basis of Preparation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</si>
  <si>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</si>
  <si>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</si>
  <si>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</si>
  <si>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</si>
  <si>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</si>
  <si>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</si>
  <si>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Changes In Estimates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</si>
  <si>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</si>
  <si>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</si>
  <si>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</si>
  <si>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</si>
  <si>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</si>
  <si>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</si>
  <si>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</si>
  <si>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</si>
  <si>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11.)</t>
  </si>
  <si>
    <t>Changes in the Composition of the Group</t>
  </si>
  <si>
    <t>12.)</t>
  </si>
  <si>
    <t>Contingent Liabilities / Assets</t>
  </si>
  <si>
    <t>Profit Forecast or Profit Guarantee</t>
  </si>
  <si>
    <t>Purchase / Disposal of Quoted Securities</t>
  </si>
  <si>
    <t>Corporate Proposals</t>
  </si>
  <si>
    <t>Off Balance Sheet Financial Instruments</t>
  </si>
  <si>
    <t>Material Litigation</t>
  </si>
  <si>
    <t>Dividends</t>
  </si>
  <si>
    <t>Amount due from customers for contract work</t>
  </si>
  <si>
    <t>Profit before working capital changes</t>
  </si>
  <si>
    <t>Net cash used in investing activities</t>
  </si>
  <si>
    <t>CONDENSED CONSOLIDATED BALANCE SHEET</t>
  </si>
  <si>
    <t>Tax recoverable</t>
  </si>
  <si>
    <t>Cash and bank balances</t>
  </si>
  <si>
    <t>Cash and cash equivalents comprise :-</t>
  </si>
  <si>
    <t>Bank overdrafts</t>
  </si>
  <si>
    <t>Construction</t>
  </si>
  <si>
    <t>Group Borrowings / Debt Securities</t>
  </si>
  <si>
    <t>Secured</t>
  </si>
  <si>
    <t>Short term</t>
  </si>
  <si>
    <t>Long term</t>
  </si>
  <si>
    <t xml:space="preserve">   - term loans</t>
  </si>
  <si>
    <t>CONDENSED CONSOLIDATED INCOME STATEMENTS</t>
  </si>
  <si>
    <t>Property, plant and equipment</t>
  </si>
  <si>
    <t>Dividends Paid</t>
  </si>
  <si>
    <t>Tax</t>
  </si>
  <si>
    <t>Review of Current Quarter's Results Against Immediate Preceding Quarter</t>
  </si>
  <si>
    <t>I.)</t>
  </si>
  <si>
    <t>II.)</t>
  </si>
  <si>
    <t>III.)</t>
  </si>
  <si>
    <t>IV.)</t>
  </si>
  <si>
    <t>V.)</t>
  </si>
  <si>
    <t>VI.)</t>
  </si>
  <si>
    <t>VII.)</t>
  </si>
  <si>
    <t>VIII.)</t>
  </si>
  <si>
    <t>IX.)</t>
  </si>
  <si>
    <t>X.)</t>
  </si>
  <si>
    <t>XI.)</t>
  </si>
  <si>
    <t>XII.)</t>
  </si>
  <si>
    <t>XIII.)</t>
  </si>
  <si>
    <t>Hotel</t>
  </si>
  <si>
    <t>(Audited)</t>
  </si>
  <si>
    <t>Net cash from financing activities</t>
  </si>
  <si>
    <t xml:space="preserve">Property </t>
  </si>
  <si>
    <t>investment</t>
  </si>
  <si>
    <t>Property</t>
  </si>
  <si>
    <t>development</t>
  </si>
  <si>
    <t>operation</t>
  </si>
  <si>
    <t>Others</t>
  </si>
  <si>
    <t xml:space="preserve">       Individual Quarter</t>
  </si>
  <si>
    <t>Result</t>
  </si>
  <si>
    <t>Segment result</t>
  </si>
  <si>
    <t>Finance cost</t>
  </si>
  <si>
    <t xml:space="preserve">   - bank overdrafts</t>
  </si>
  <si>
    <t>Net cashflow from operating activities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</si>
  <si>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</si>
  <si>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</si>
  <si>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</si>
  <si>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</si>
  <si>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</si>
  <si>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</si>
  <si>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</si>
  <si>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Profit/Loss on Sale of Unquoted Investments and / or Properties</t>
  </si>
  <si>
    <t>Prospects</t>
  </si>
  <si>
    <t xml:space="preserve">ADDITIONAL INFORMATION REQUIRED </t>
  </si>
  <si>
    <t>BY THE BURSA MALAYSIA SECURITIES BERHAD'S LISTING REQUIREMENTS</t>
  </si>
  <si>
    <t>Amount due to customers for contract work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</si>
  <si>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</si>
  <si>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</si>
  <si>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</si>
  <si>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</si>
  <si>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</si>
  <si>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</si>
  <si>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</si>
  <si>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</si>
  <si>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(The condensed consolidated income statements should be read in conjunction with the Audited Financial Statements for the year</t>
  </si>
  <si>
    <t>(The condensed consolidated balance sheet should be read in conjunction with the Audited Financial Statements for the year</t>
  </si>
  <si>
    <t>Investment property</t>
  </si>
  <si>
    <t>Non-Current Liabilities</t>
  </si>
  <si>
    <t>Current Liabilities</t>
  </si>
  <si>
    <t>Equity Attributable to Equity Holders of the Parent</t>
  </si>
  <si>
    <t xml:space="preserve">     Non-cash items</t>
  </si>
  <si>
    <t xml:space="preserve">     Net change in current assets</t>
  </si>
  <si>
    <t xml:space="preserve">     Net change in current liabilities</t>
  </si>
  <si>
    <t xml:space="preserve">     Borrowings</t>
  </si>
  <si>
    <t xml:space="preserve">     to equity holders of the parent</t>
  </si>
  <si>
    <t>Continuing operations</t>
  </si>
  <si>
    <t xml:space="preserve">    Continuining operations</t>
  </si>
  <si>
    <t>Prepaid land lease payments</t>
  </si>
  <si>
    <t xml:space="preserve">     Proceeds from disposal of property plant and equipment</t>
  </si>
  <si>
    <t>Discontinued operations</t>
  </si>
  <si>
    <t xml:space="preserve">    Discontinued operations</t>
  </si>
  <si>
    <t>Operating and administration expenses</t>
  </si>
  <si>
    <t xml:space="preserve">     Cumulative Quarter</t>
  </si>
  <si>
    <t>At 1 January 2008</t>
  </si>
  <si>
    <t xml:space="preserve">     Non-operating items (financing)</t>
  </si>
  <si>
    <t>Interest income</t>
  </si>
  <si>
    <t xml:space="preserve">     Purchase of property plant and equipment</t>
  </si>
  <si>
    <t xml:space="preserve">(The condensed consolidated cash flow statements should be read in conjunction with the Audited Financial Statements for the </t>
  </si>
  <si>
    <t xml:space="preserve">(The condensed consolidated statement of changes in equity should be read in conjunction with the Audited Financial Statements </t>
  </si>
  <si>
    <t>The key information of the Group's business by segment are tabulated below:-</t>
  </si>
  <si>
    <t>Auditors' Report</t>
  </si>
  <si>
    <t>31.12.2008</t>
  </si>
  <si>
    <t xml:space="preserve">     Interest received</t>
  </si>
  <si>
    <t>Cash and cash equivalents at beginning of year</t>
  </si>
  <si>
    <t>Cash and cash equivalents at end of year</t>
  </si>
  <si>
    <t xml:space="preserve">    classified as held for sale</t>
  </si>
  <si>
    <t>Discontinued</t>
  </si>
  <si>
    <t>operations</t>
  </si>
  <si>
    <t>Assets of disposal group and non-current assets</t>
  </si>
  <si>
    <t>Liabilities directly associated with assets classified as held for sale</t>
  </si>
  <si>
    <t>&lt;----------------------------------- Continuing operations ------------------------------------&gt;</t>
  </si>
  <si>
    <t>ended 31 December 2008)</t>
  </si>
  <si>
    <t>Provisions</t>
  </si>
  <si>
    <t>year ended 31 December 2008)</t>
  </si>
  <si>
    <t>At 1 January 2009</t>
  </si>
  <si>
    <t>for the year ended 31 December 2008)</t>
  </si>
  <si>
    <t>Profit / (Loss) for the period from continuing operations</t>
  </si>
  <si>
    <t>Less : Bank overdrafts</t>
  </si>
  <si>
    <t xml:space="preserve">     Acquisition of a subsidiary</t>
  </si>
  <si>
    <t xml:space="preserve">      View Development Sdn Bhd) for the disposal of the entire issued and paid-up capital of Russella Teguh Sdn Bhd for a consideration</t>
  </si>
  <si>
    <t xml:space="preserve">       the acquisition of the entire issued and paid-up capital of Beautiful Score Sdn Bhd ('BSSB'), which had contracted to purchase the</t>
  </si>
  <si>
    <t xml:space="preserve">       entire issued and paid-up capital of Octowers Resort Berhad ('ORB'). The purchase consideration for the entire equity interest in BSSB</t>
  </si>
  <si>
    <t xml:space="preserve">       and ORB are RM5.75 million and RM29.00 miliion respectively.</t>
  </si>
  <si>
    <t>Interest waived</t>
  </si>
  <si>
    <t xml:space="preserve">         : Fixed deposits pledged</t>
  </si>
  <si>
    <t>No information is prepared on the geographical segments as the Group principally operates within Malaysia.</t>
  </si>
  <si>
    <t>paragraph 9.22 of the Listing Requirements of Bursa Malaysia Securities Berhad, and should be read in conjunction with the Group's</t>
  </si>
  <si>
    <t>audited financial statements for the year ended 31 December 2008.</t>
  </si>
  <si>
    <t>The accounting policies and methods of computation used in the preparation of the interim financial statements are consistent with those</t>
  </si>
  <si>
    <t>adopted in the audited financial statements for the year ended 31 December 2008.</t>
  </si>
  <si>
    <t>The interim financial statements have been prepared in accordance with the requirements of FRS 134 : Interim Financial Reporting and</t>
  </si>
  <si>
    <t>The explanatory notes attached to the interim financial statements provide an explanation of events and transactions that are significant to</t>
  </si>
  <si>
    <t>Profit / (Loss) for the period attributable</t>
  </si>
  <si>
    <t>Profit / (Loss) per share of RM1 each (sen)</t>
  </si>
  <si>
    <t>an understanding of the changes in the financial position and performance of the Group since the financial year ended 31 December 2008.</t>
  </si>
  <si>
    <t>The auditors' report on the Group's financial statements for the year ended 31 December 2008 was not qualified.</t>
  </si>
  <si>
    <t>Profit before tax</t>
  </si>
  <si>
    <t>Profit after tax</t>
  </si>
  <si>
    <t>number of shares in issue during the period of 361,742,000 (2008 : 361,742,000)</t>
  </si>
  <si>
    <t>The calculation of profit / loss per share is based on profit / loss attributable to equity holders of the parent and the weighted average</t>
  </si>
  <si>
    <t>There were no issuance, cancellation, repurchase, resale and repayment of debt and equity securities in the current quarter.</t>
  </si>
  <si>
    <t>There were no payment of dividends in the current quarter.</t>
  </si>
  <si>
    <t>Taxation comprises current quarter's provision and transfer from the deferred tax account.</t>
  </si>
  <si>
    <t>There were no off balance sheet financial instruments for the current quarter.</t>
  </si>
  <si>
    <t>On 19 November 2002, the Company was served with a writ of summon by two third parties claiming the refund of a sum of RM5.00 million</t>
  </si>
  <si>
    <t>which was paid in relation to the sale and purchase agreement between them and the Company on 3 March 1997. The said sale and</t>
  </si>
  <si>
    <t>purchase agreement had since lapsed due to non-fulfillment of the terms therein by the third parties.</t>
  </si>
  <si>
    <t>The Board of Directors of the Company is of the opinion that there is no valid basis for this claim and has filed a defence and counterclaim</t>
  </si>
  <si>
    <t>against these parties.</t>
  </si>
  <si>
    <t>The Board of Directors did not recommend or paid any dividend for the current quarter.</t>
  </si>
  <si>
    <t>In the current quarter, there were no unusual items affecting assets, liabilities, equity, net income or cash flows of the Group.</t>
  </si>
  <si>
    <t xml:space="preserve">      of RM61.00 million.</t>
  </si>
  <si>
    <t xml:space="preserve">Profit / Loss Per Share </t>
  </si>
  <si>
    <t>The values of property, plant and equipment have been brought forward without revision from the previous annual financial statements.</t>
  </si>
  <si>
    <t xml:space="preserve">     Net fixed deposits pledged</t>
  </si>
  <si>
    <t>Investment in associates</t>
  </si>
  <si>
    <t>In the current quarter, there were no sale of unquoted investments and / or properties.</t>
  </si>
  <si>
    <t>amounted to RM0.92 million.</t>
  </si>
  <si>
    <t>Profit / (Loss) before tax from :-</t>
  </si>
  <si>
    <t>Adjustments for :-</t>
  </si>
  <si>
    <t xml:space="preserve">      The acquisition of BSSB was completed on 23 February 2009.  The Group has completed the acquisition of 50% equity interest in</t>
  </si>
  <si>
    <t>31.12.2009</t>
  </si>
  <si>
    <t>QUARTERLY REPORT ON CONSOLIDATED RESULTS FOR THE FOURTH QUARTER ENDED 31 DECEMBER 2009</t>
  </si>
  <si>
    <t>Other expenses</t>
  </si>
  <si>
    <r>
      <t xml:space="preserve">At </t>
    </r>
    <r>
      <rPr>
        <sz val="10"/>
        <rFont val="Arial"/>
        <family val="2"/>
      </rPr>
      <t>31 Dec</t>
    </r>
    <r>
      <rPr>
        <sz val="10"/>
        <rFont val="Arial"/>
        <family val="2"/>
      </rPr>
      <t>ember 2009</t>
    </r>
  </si>
  <si>
    <t>31.12.2009</t>
  </si>
  <si>
    <t xml:space="preserve">     Investment in associates</t>
  </si>
  <si>
    <t>The Group's contingent liabilities as at 31 December 2009 were claims by third parties for the supply of goods and other charges</t>
  </si>
  <si>
    <t>The Group registered a lower revenue of RM14.64 million for the current quarter as compared to RM33.50 million achieved in the preceding</t>
  </si>
  <si>
    <t>In the current quarter, there were no purchase / disposal of quoted securities</t>
  </si>
  <si>
    <t xml:space="preserve">       This transaction was completed on 25 January 2010.</t>
  </si>
  <si>
    <t>Profit / (Loss) before tax</t>
  </si>
  <si>
    <t>Loss for the period from discontinued operations</t>
  </si>
  <si>
    <t xml:space="preserve">      - basic, for profit / (loss) from continuing operations</t>
  </si>
  <si>
    <t xml:space="preserve">      - basic, for loss from discontinued operations</t>
  </si>
  <si>
    <t xml:space="preserve">      - diluted, for profit / (loss) from continuing operations</t>
  </si>
  <si>
    <t xml:space="preserve">      - diluted, for loss from discontinued operations</t>
  </si>
  <si>
    <t>At 31 December 2008</t>
  </si>
  <si>
    <t>Movements during the year</t>
  </si>
  <si>
    <t>-</t>
  </si>
  <si>
    <t>There were no changes in the composition of the Group in the current quarter.</t>
  </si>
  <si>
    <t>Cost of sales</t>
  </si>
  <si>
    <t>Gross profit</t>
  </si>
  <si>
    <t>The Group's profit before tax for the current quarter was RM14.51 million as compared to a loss before tax of RM10.71 million in the</t>
  </si>
  <si>
    <t>Comparing to a loss before tax of RM0.51 million in the immediate preceding quarter, the current quarter's profit before tax of RM14.51</t>
  </si>
  <si>
    <t xml:space="preserve">      ORB on 22 July 2009 while the acquisition of the remaining 50% equity interest in ORB is pending completion.</t>
  </si>
  <si>
    <t xml:space="preserve">Other income </t>
  </si>
  <si>
    <r>
      <t>Share of results of associate</t>
    </r>
    <r>
      <rPr>
        <sz val="10"/>
        <rFont val="Arial"/>
        <family val="2"/>
      </rPr>
      <t>s</t>
    </r>
  </si>
  <si>
    <t xml:space="preserve">      - post-acquisition results</t>
  </si>
  <si>
    <t xml:space="preserve">      - negative goodwill</t>
  </si>
  <si>
    <t>13.)</t>
  </si>
  <si>
    <t>Capital Commitments</t>
  </si>
  <si>
    <t>Review of Current Quarter's Results Against Previous Year's Corresponding Quarter</t>
  </si>
  <si>
    <t xml:space="preserve">year's corresponding quarter due to lower amount of construction works completed in the current quarter. In addition to this, a significant </t>
  </si>
  <si>
    <t>slowdown in the travel industry resulting from economic downturn also had a negative impact on the Group's hotel operations.</t>
  </si>
  <si>
    <t>There was a drop in the Group's revenue from RM16.67 million recorded in the preceding quarter to RM14.64 million in the current quarter.</t>
  </si>
  <si>
    <t>The Group carried out construction jobs of a total value of RM7.97 million in the current quarter against RM10.03 million in the preceding</t>
  </si>
  <si>
    <t>quarter.</t>
  </si>
  <si>
    <t>preceding year's corresponding quarter. The improvement in results was mainly due to write-back of impairment losses in the current</t>
  </si>
  <si>
    <t>The operating environment of the Group's hotel business is expected to improve gradually over the course of the financial year 2010. As for</t>
  </si>
  <si>
    <t>There were no profit forecast or profit guarantee given for the financial year ended 31 December 2009.</t>
  </si>
  <si>
    <t>a.)  On 7 May 2008, the Company entered into a sale and purchase agreement with The Atmosphere Sdn Bhd (formerly known as Stellar</t>
  </si>
  <si>
    <t>b.)   On 20 February 2009, the Company entered into two separate sale and purchase agreements with Saw Poh Leng and Ng Min Lin for</t>
  </si>
  <si>
    <t>The Group's total borrowings / debt securities as at 31 December 2009 are :-</t>
  </si>
  <si>
    <t>Material Events Subsequent to the End of the Current Quarter</t>
  </si>
  <si>
    <t>Subsequent to the end of the current quarter, the Group completed the disposal of the entire issued and paid-up capital of Russella Teguh</t>
  </si>
  <si>
    <t>The Group has not been materially affected by seasonal or cyclical factors during the financial year ended 31 December 2009.</t>
  </si>
  <si>
    <t>the Group's construction business, securing new jobs will be the key challenge for the financial year 2010 as the market remain highly</t>
  </si>
  <si>
    <t>for the financial year ending 31 December 2010.</t>
  </si>
  <si>
    <t>million was due to write-back of impairment losses in the current quarter.</t>
  </si>
  <si>
    <t>Share of results of associates</t>
  </si>
  <si>
    <t>The Group's capital commitments, which were approved and contracted for, as at the end of the current quarter totalled RM15.00 million.</t>
  </si>
  <si>
    <t>competitive. Subject to the further recovery of the economy, the Board of Directors expects the performance of the Group to be satisfactory</t>
  </si>
  <si>
    <t>Sdn Bhd for cash of RM61.00 million.</t>
  </si>
  <si>
    <t xml:space="preserve">     Taxes (paid) / refunded</t>
  </si>
  <si>
    <t>quarter. Revenue from other business segments remained almost unchanged for the two periods.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</si>
</sst>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37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justify"/>
    </xf>
    <xf numFmtId="41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 horizontal="right"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52</xdr:row>
      <xdr:rowOff>114300</xdr:rowOff>
    </xdr:from>
    <xdr:ext cx="76200" cy="200025"/>
    <xdr:sp>
      <xdr:nvSpPr>
        <xdr:cNvPr id="1" name="Text Box 23"/>
        <xdr:cNvSpPr txBox="1">
          <a:spLocks noChangeArrowheads="1"/>
        </xdr:cNvSpPr>
      </xdr:nvSpPr>
      <xdr:spPr>
        <a:xfrm>
          <a:off x="5372100" y="1007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384</xdr:row>
      <xdr:rowOff>0</xdr:rowOff>
    </xdr:from>
    <xdr:ext cx="76200" cy="200025"/>
    <xdr:sp>
      <xdr:nvSpPr>
        <xdr:cNvPr id="2" name="Text Box 76"/>
        <xdr:cNvSpPr txBox="1">
          <a:spLocks noChangeArrowheads="1"/>
        </xdr:cNvSpPr>
      </xdr:nvSpPr>
      <xdr:spPr>
        <a:xfrm>
          <a:off x="2000250" y="6994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666750</xdr:colOff>
      <xdr:row>316</xdr:row>
      <xdr:rowOff>114300</xdr:rowOff>
    </xdr:from>
    <xdr:ext cx="190500" cy="257175"/>
    <xdr:sp>
      <xdr:nvSpPr>
        <xdr:cNvPr id="3" name="TextBox 38"/>
        <xdr:cNvSpPr txBox="1">
          <a:spLocks noChangeArrowheads="1"/>
        </xdr:cNvSpPr>
      </xdr:nvSpPr>
      <xdr:spPr>
        <a:xfrm>
          <a:off x="3390900" y="57159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685800</xdr:colOff>
      <xdr:row>345</xdr:row>
      <xdr:rowOff>0</xdr:rowOff>
    </xdr:from>
    <xdr:ext cx="190500" cy="257175"/>
    <xdr:sp>
      <xdr:nvSpPr>
        <xdr:cNvPr id="4" name="TextBox 31"/>
        <xdr:cNvSpPr txBox="1">
          <a:spLocks noChangeArrowheads="1"/>
        </xdr:cNvSpPr>
      </xdr:nvSpPr>
      <xdr:spPr>
        <a:xfrm>
          <a:off x="7877175" y="62569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0"/>
  <sheetViews>
    <sheetView tabSelected="1" zoomScalePageLayoutView="0" workbookViewId="0" topLeftCell="A319">
      <selection activeCell="B340" sqref="B340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7109375" style="0" customWidth="1"/>
    <col min="6" max="6" width="12.140625" style="0" customWidth="1"/>
    <col min="7" max="7" width="10.421875" style="0" customWidth="1"/>
    <col min="8" max="8" width="9.57421875" style="0" customWidth="1"/>
    <col min="9" max="9" width="11.57421875" style="0" customWidth="1"/>
    <col min="10" max="10" width="10.57421875" style="0" customWidth="1"/>
    <col min="11" max="11" width="11.8515625" style="0" customWidth="1"/>
    <col min="12" max="12" width="10.7109375" style="0" customWidth="1"/>
  </cols>
  <sheetData>
    <row r="1" s="10" customFormat="1" ht="18">
      <c r="B1" s="10" t="s">
        <v>0</v>
      </c>
    </row>
    <row r="2" s="4" customFormat="1" ht="15.75">
      <c r="B2" s="4" t="s">
        <v>1</v>
      </c>
    </row>
    <row r="3" s="4" customFormat="1" ht="15.75"/>
    <row r="4" s="2" customFormat="1" ht="15" customHeight="1">
      <c r="B4" s="2" t="s">
        <v>222</v>
      </c>
    </row>
    <row r="5" s="2" customFormat="1" ht="15" customHeight="1">
      <c r="B5" s="2" t="s">
        <v>2</v>
      </c>
    </row>
    <row r="6" s="2" customFormat="1" ht="15" customHeight="1"/>
    <row r="7" s="2" customFormat="1" ht="15" customHeight="1">
      <c r="B7" s="2" t="s">
        <v>81</v>
      </c>
    </row>
    <row r="8" s="2" customFormat="1" ht="15" customHeight="1"/>
    <row r="9" spans="6:10" s="2" customFormat="1" ht="15" customHeight="1">
      <c r="F9" s="2" t="s">
        <v>108</v>
      </c>
      <c r="I9" s="2" t="s">
        <v>152</v>
      </c>
      <c r="J9" s="3"/>
    </row>
    <row r="10" s="2" customFormat="1" ht="15" customHeight="1">
      <c r="J10" s="3" t="s">
        <v>100</v>
      </c>
    </row>
    <row r="11" spans="7:10" s="3" customFormat="1" ht="15" customHeight="1">
      <c r="G11" s="3" t="s">
        <v>7</v>
      </c>
      <c r="J11" s="3" t="s">
        <v>7</v>
      </c>
    </row>
    <row r="12" spans="6:10" s="3" customFormat="1" ht="15" customHeight="1">
      <c r="F12" s="3" t="s">
        <v>3</v>
      </c>
      <c r="G12" s="3" t="s">
        <v>4</v>
      </c>
      <c r="I12" s="3" t="s">
        <v>3</v>
      </c>
      <c r="J12" s="3" t="s">
        <v>4</v>
      </c>
    </row>
    <row r="13" spans="6:10" s="3" customFormat="1" ht="15" customHeight="1">
      <c r="F13" s="3" t="s">
        <v>4</v>
      </c>
      <c r="G13" s="16" t="s">
        <v>6</v>
      </c>
      <c r="I13" s="3" t="s">
        <v>4</v>
      </c>
      <c r="J13" s="16" t="s">
        <v>6</v>
      </c>
    </row>
    <row r="14" spans="6:10" s="3" customFormat="1" ht="15" customHeight="1">
      <c r="F14" s="3" t="s">
        <v>5</v>
      </c>
      <c r="G14" s="3" t="s">
        <v>5</v>
      </c>
      <c r="I14" s="3" t="s">
        <v>8</v>
      </c>
      <c r="J14" s="3" t="s">
        <v>9</v>
      </c>
    </row>
    <row r="15" spans="6:10" s="3" customFormat="1" ht="15" customHeight="1">
      <c r="F15" s="3" t="s">
        <v>221</v>
      </c>
      <c r="G15" s="3" t="s">
        <v>161</v>
      </c>
      <c r="I15" s="3" t="s">
        <v>221</v>
      </c>
      <c r="J15" s="3" t="s">
        <v>161</v>
      </c>
    </row>
    <row r="16" spans="6:10" ht="15" customHeight="1">
      <c r="F16" s="3" t="s">
        <v>10</v>
      </c>
      <c r="G16" s="3" t="s">
        <v>10</v>
      </c>
      <c r="I16" s="3" t="s">
        <v>10</v>
      </c>
      <c r="J16" s="3" t="s">
        <v>10</v>
      </c>
    </row>
    <row r="17" ht="15" customHeight="1">
      <c r="B17" t="s">
        <v>145</v>
      </c>
    </row>
    <row r="18" spans="2:11" ht="15" customHeight="1">
      <c r="B18" t="s">
        <v>11</v>
      </c>
      <c r="F18" s="21">
        <f>I18-59924</f>
        <v>14645</v>
      </c>
      <c r="G18" s="21">
        <f>J18-65290</f>
        <v>33505</v>
      </c>
      <c r="H18" s="21"/>
      <c r="I18" s="21">
        <v>74569</v>
      </c>
      <c r="J18" s="21">
        <v>98795</v>
      </c>
      <c r="K18" s="21"/>
    </row>
    <row r="19" spans="6:11" ht="15" customHeight="1">
      <c r="F19" s="21"/>
      <c r="G19" s="21"/>
      <c r="H19" s="21"/>
      <c r="I19" s="21"/>
      <c r="J19" s="21"/>
      <c r="K19" s="21"/>
    </row>
    <row r="20" spans="2:11" ht="15" customHeight="1">
      <c r="B20" t="s">
        <v>241</v>
      </c>
      <c r="F20" s="21">
        <f>I20+37801</f>
        <v>-7415</v>
      </c>
      <c r="G20" s="21">
        <f>J20+44741</f>
        <v>-24162</v>
      </c>
      <c r="H20" s="21"/>
      <c r="I20" s="21">
        <v>-45216</v>
      </c>
      <c r="J20" s="21">
        <v>-68903</v>
      </c>
      <c r="K20" s="21"/>
    </row>
    <row r="21" spans="6:11" ht="15" customHeight="1">
      <c r="F21" s="21"/>
      <c r="G21" s="21"/>
      <c r="H21" s="21"/>
      <c r="I21" s="21"/>
      <c r="J21" s="21"/>
      <c r="K21" s="21"/>
    </row>
    <row r="22" spans="2:11" ht="15" customHeight="1">
      <c r="B22" t="s">
        <v>242</v>
      </c>
      <c r="F22" s="30">
        <f>SUM(F18:F21)</f>
        <v>7230</v>
      </c>
      <c r="G22" s="30">
        <f>SUM(G18:G21)</f>
        <v>9343</v>
      </c>
      <c r="H22" s="21"/>
      <c r="I22" s="30">
        <f>SUM(I18:I21)</f>
        <v>29353</v>
      </c>
      <c r="J22" s="30">
        <f>SUM(J18:J21)</f>
        <v>29892</v>
      </c>
      <c r="K22" s="21"/>
    </row>
    <row r="23" spans="6:11" ht="15" customHeight="1">
      <c r="F23" s="21"/>
      <c r="G23" s="21"/>
      <c r="H23" s="21"/>
      <c r="I23" s="21"/>
      <c r="J23" s="21"/>
      <c r="K23" s="21"/>
    </row>
    <row r="24" spans="2:11" ht="15" customHeight="1">
      <c r="B24" t="s">
        <v>246</v>
      </c>
      <c r="F24" s="21">
        <f>I24-4923</f>
        <v>16055</v>
      </c>
      <c r="G24" s="21">
        <f>J24-1486</f>
        <v>874</v>
      </c>
      <c r="H24" s="21"/>
      <c r="I24" s="21">
        <f>20978</f>
        <v>20978</v>
      </c>
      <c r="J24" s="21">
        <f>2360</f>
        <v>2360</v>
      </c>
      <c r="K24" s="21"/>
    </row>
    <row r="25" spans="6:11" ht="15" customHeight="1">
      <c r="F25" s="21"/>
      <c r="G25" s="21"/>
      <c r="H25" s="21"/>
      <c r="I25" s="21"/>
      <c r="J25" s="21"/>
      <c r="K25" s="21"/>
    </row>
    <row r="26" spans="2:11" ht="15" customHeight="1">
      <c r="B26" t="s">
        <v>151</v>
      </c>
      <c r="F26" s="21">
        <f>I26+21350</f>
        <v>-7618</v>
      </c>
      <c r="G26" s="21">
        <f>J26+22405</f>
        <v>-7958</v>
      </c>
      <c r="H26" s="21"/>
      <c r="I26" s="21">
        <v>-28968</v>
      </c>
      <c r="J26" s="21">
        <v>-30363</v>
      </c>
      <c r="K26" s="21"/>
    </row>
    <row r="27" spans="6:11" ht="15" customHeight="1">
      <c r="F27" s="21"/>
      <c r="G27" s="21"/>
      <c r="H27" s="21"/>
      <c r="I27" s="21"/>
      <c r="J27" s="21"/>
      <c r="K27" s="21"/>
    </row>
    <row r="28" spans="2:11" ht="15" customHeight="1">
      <c r="B28" t="s">
        <v>223</v>
      </c>
      <c r="F28" s="21">
        <f>I28+11380</f>
        <v>0</v>
      </c>
      <c r="G28" s="21">
        <f>J28+951</f>
        <v>-8468</v>
      </c>
      <c r="H28" s="21"/>
      <c r="I28" s="21">
        <v>-11380</v>
      </c>
      <c r="J28" s="21">
        <v>-9419</v>
      </c>
      <c r="K28" s="21"/>
    </row>
    <row r="29" spans="6:11" ht="15" customHeight="1">
      <c r="F29" s="21"/>
      <c r="G29" s="21"/>
      <c r="H29" s="21"/>
      <c r="I29" s="21"/>
      <c r="J29" s="21"/>
      <c r="K29" s="21"/>
    </row>
    <row r="30" spans="2:11" ht="15" customHeight="1">
      <c r="B30" s="14" t="s">
        <v>111</v>
      </c>
      <c r="F30" s="21">
        <f>I30+2652</f>
        <v>-974</v>
      </c>
      <c r="G30" s="21">
        <f>J30+3514</f>
        <v>-978</v>
      </c>
      <c r="H30" s="21"/>
      <c r="I30" s="21">
        <v>-3626</v>
      </c>
      <c r="J30" s="21">
        <v>-4492</v>
      </c>
      <c r="K30" s="21"/>
    </row>
    <row r="31" spans="6:11" ht="15" customHeight="1">
      <c r="F31" s="21"/>
      <c r="G31" s="21"/>
      <c r="H31" s="21"/>
      <c r="I31" s="21"/>
      <c r="J31" s="21"/>
      <c r="K31" s="21"/>
    </row>
    <row r="32" spans="2:11" ht="15" customHeight="1">
      <c r="B32" t="s">
        <v>247</v>
      </c>
      <c r="F32" s="21"/>
      <c r="G32" s="21"/>
      <c r="H32" s="21"/>
      <c r="I32" s="21"/>
      <c r="J32" s="21"/>
      <c r="K32" s="21"/>
    </row>
    <row r="33" spans="2:11" ht="15" customHeight="1">
      <c r="B33" t="s">
        <v>248</v>
      </c>
      <c r="F33" s="21">
        <v>-176</v>
      </c>
      <c r="G33" s="21">
        <v>96</v>
      </c>
      <c r="H33" s="21"/>
      <c r="I33" s="21">
        <v>89</v>
      </c>
      <c r="J33" s="21">
        <v>729</v>
      </c>
      <c r="K33" s="21"/>
    </row>
    <row r="34" spans="2:11" ht="15" customHeight="1">
      <c r="B34" t="s">
        <v>249</v>
      </c>
      <c r="F34" s="21">
        <v>0</v>
      </c>
      <c r="G34" s="21">
        <v>0</v>
      </c>
      <c r="H34" s="21"/>
      <c r="I34" s="21">
        <v>11380</v>
      </c>
      <c r="J34" s="21">
        <v>952</v>
      </c>
      <c r="K34" s="21"/>
    </row>
    <row r="35" spans="6:11" ht="15" customHeight="1">
      <c r="F35" s="21"/>
      <c r="G35" s="21"/>
      <c r="H35" s="21"/>
      <c r="I35" s="21"/>
      <c r="J35" s="21"/>
      <c r="K35" s="21"/>
    </row>
    <row r="36" spans="2:11" ht="15" customHeight="1">
      <c r="B36" t="s">
        <v>231</v>
      </c>
      <c r="F36" s="30">
        <f>SUM(F22:F35)</f>
        <v>14517</v>
      </c>
      <c r="G36" s="30">
        <f>SUM(G22:G35)</f>
        <v>-7091</v>
      </c>
      <c r="H36" s="21"/>
      <c r="I36" s="30">
        <f>SUM(I22:I35)</f>
        <v>17826</v>
      </c>
      <c r="J36" s="30">
        <f>SUM(J22:J35)</f>
        <v>-10341</v>
      </c>
      <c r="K36" s="21"/>
    </row>
    <row r="37" spans="6:11" ht="15" customHeight="1">
      <c r="F37" s="21"/>
      <c r="G37" s="21"/>
      <c r="H37" s="21"/>
      <c r="I37" s="21"/>
      <c r="J37" s="21"/>
      <c r="K37" s="21"/>
    </row>
    <row r="38" spans="2:11" ht="15" customHeight="1">
      <c r="B38" t="s">
        <v>12</v>
      </c>
      <c r="F38" s="31">
        <f>I38+59</f>
        <v>-2026</v>
      </c>
      <c r="G38" s="21">
        <v>544</v>
      </c>
      <c r="H38" s="21"/>
      <c r="I38" s="31">
        <v>-2085</v>
      </c>
      <c r="J38" s="21">
        <v>561</v>
      </c>
      <c r="K38" s="21"/>
    </row>
    <row r="39" spans="6:11" ht="15" customHeight="1">
      <c r="F39" s="21"/>
      <c r="G39" s="21"/>
      <c r="H39" s="21"/>
      <c r="I39" s="21"/>
      <c r="J39" s="21"/>
      <c r="K39" s="21"/>
    </row>
    <row r="40" spans="2:11" ht="15" customHeight="1">
      <c r="B40" s="14" t="s">
        <v>176</v>
      </c>
      <c r="F40" s="30">
        <f>SUM(F36:F39)</f>
        <v>12491</v>
      </c>
      <c r="G40" s="30">
        <f>SUM(G36:G39)</f>
        <v>-6547</v>
      </c>
      <c r="H40" s="32"/>
      <c r="I40" s="30">
        <f>SUM(I36:I39)</f>
        <v>15741</v>
      </c>
      <c r="J40" s="30">
        <f>SUM(J36:J39)</f>
        <v>-9780</v>
      </c>
      <c r="K40" s="21"/>
    </row>
    <row r="41" spans="6:11" ht="15" customHeight="1">
      <c r="F41" s="21"/>
      <c r="G41" s="21"/>
      <c r="H41" s="21"/>
      <c r="I41" s="21"/>
      <c r="J41" s="21"/>
      <c r="K41" s="21"/>
    </row>
    <row r="42" spans="2:11" ht="15" customHeight="1">
      <c r="B42" t="s">
        <v>149</v>
      </c>
      <c r="F42" s="21"/>
      <c r="G42" s="21"/>
      <c r="H42" s="21"/>
      <c r="I42" s="21"/>
      <c r="J42" s="21"/>
      <c r="K42" s="21"/>
    </row>
    <row r="43" spans="2:11" ht="15" customHeight="1">
      <c r="B43" t="s">
        <v>232</v>
      </c>
      <c r="F43" s="21">
        <f>I43</f>
        <v>-5</v>
      </c>
      <c r="G43" s="21">
        <f>J43</f>
        <v>-2748</v>
      </c>
      <c r="H43" s="21"/>
      <c r="I43" s="21">
        <v>-5</v>
      </c>
      <c r="J43" s="21">
        <v>-2748</v>
      </c>
      <c r="K43" s="21"/>
    </row>
    <row r="44" spans="6:11" ht="15" customHeight="1">
      <c r="F44" s="21"/>
      <c r="G44" s="21"/>
      <c r="H44" s="21"/>
      <c r="I44" s="21"/>
      <c r="J44" s="21"/>
      <c r="K44" s="21"/>
    </row>
    <row r="45" spans="2:11" ht="15" customHeight="1" thickBot="1">
      <c r="B45" s="14" t="s">
        <v>192</v>
      </c>
      <c r="F45" s="26">
        <f>SUM(F40:F44)</f>
        <v>12486</v>
      </c>
      <c r="G45" s="26">
        <f>SUM(G40:G44)</f>
        <v>-9295</v>
      </c>
      <c r="H45" s="21"/>
      <c r="I45" s="26">
        <f>SUM(I40:I44)</f>
        <v>15736</v>
      </c>
      <c r="J45" s="26">
        <f>SUM(J40:J44)</f>
        <v>-12528</v>
      </c>
      <c r="K45" s="21"/>
    </row>
    <row r="46" spans="2:11" ht="15" customHeight="1">
      <c r="B46" t="s">
        <v>144</v>
      </c>
      <c r="F46" s="21"/>
      <c r="G46" s="21"/>
      <c r="H46" s="21"/>
      <c r="I46" s="21"/>
      <c r="J46" s="21"/>
      <c r="K46" s="21"/>
    </row>
    <row r="47" spans="6:11" ht="15" customHeight="1">
      <c r="F47" s="21"/>
      <c r="G47" s="21"/>
      <c r="H47" s="21"/>
      <c r="I47" s="21"/>
      <c r="J47" s="21"/>
      <c r="K47" s="21"/>
    </row>
    <row r="48" ht="15" customHeight="1">
      <c r="B48" s="14" t="s">
        <v>193</v>
      </c>
    </row>
    <row r="49" spans="2:10" ht="15" customHeight="1">
      <c r="B49" t="s">
        <v>233</v>
      </c>
      <c r="F49" s="27">
        <f>F40/361742*100</f>
        <v>3.4530134736911946</v>
      </c>
      <c r="G49" s="27">
        <f>G40/361742*100</f>
        <v>-1.8098534314511447</v>
      </c>
      <c r="H49" s="27"/>
      <c r="I49" s="27">
        <f>I40/361742*100</f>
        <v>4.351443846719485</v>
      </c>
      <c r="J49" s="27">
        <f>J40/361742*100</f>
        <v>-2.7035843225282106</v>
      </c>
    </row>
    <row r="50" spans="2:10" ht="15" customHeight="1">
      <c r="B50" t="s">
        <v>234</v>
      </c>
      <c r="F50" s="31" t="s">
        <v>239</v>
      </c>
      <c r="G50" s="28">
        <f>G43/361742*100</f>
        <v>-0.7596574354097673</v>
      </c>
      <c r="H50" s="27"/>
      <c r="I50" s="27">
        <v>0</v>
      </c>
      <c r="J50" s="27">
        <f>J43/361742*100</f>
        <v>-0.7596574354097673</v>
      </c>
    </row>
    <row r="51" spans="6:10" ht="15" customHeight="1">
      <c r="F51" s="27"/>
      <c r="G51" s="27"/>
      <c r="H51" s="27"/>
      <c r="I51" s="27"/>
      <c r="J51" s="27"/>
    </row>
    <row r="52" spans="6:10" ht="15" customHeight="1" thickBot="1">
      <c r="F52" s="29">
        <f>SUM(F49:F51)</f>
        <v>3.4530134736911946</v>
      </c>
      <c r="G52" s="29">
        <f>SUM(G49:G51)</f>
        <v>-2.569510866860912</v>
      </c>
      <c r="H52" s="27"/>
      <c r="I52" s="29">
        <f>SUM(I49:I51)</f>
        <v>4.351443846719485</v>
      </c>
      <c r="J52" s="29">
        <f>SUM(J49:J51)</f>
        <v>-3.4632417579379777</v>
      </c>
    </row>
    <row r="53" spans="6:10" ht="15" customHeight="1">
      <c r="F53" s="27"/>
      <c r="G53" s="27"/>
      <c r="H53" s="27"/>
      <c r="I53" s="27"/>
      <c r="J53" s="27"/>
    </row>
    <row r="54" spans="2:10" ht="15" customHeight="1">
      <c r="B54" t="s">
        <v>235</v>
      </c>
      <c r="F54" s="27">
        <f>F40/361742*100</f>
        <v>3.4530134736911946</v>
      </c>
      <c r="G54" s="27">
        <f>G49</f>
        <v>-1.8098534314511447</v>
      </c>
      <c r="H54" s="27"/>
      <c r="I54" s="27">
        <f>I40/361742*100</f>
        <v>4.351443846719485</v>
      </c>
      <c r="J54" s="27">
        <v>-2.7</v>
      </c>
    </row>
    <row r="55" spans="2:10" ht="15" customHeight="1">
      <c r="B55" t="s">
        <v>236</v>
      </c>
      <c r="F55" s="27">
        <v>0</v>
      </c>
      <c r="G55" s="28">
        <f>G50</f>
        <v>-0.7596574354097673</v>
      </c>
      <c r="H55" s="27"/>
      <c r="I55" s="27">
        <v>0</v>
      </c>
      <c r="J55" s="27">
        <v>-0.76</v>
      </c>
    </row>
    <row r="56" spans="6:10" ht="15" customHeight="1">
      <c r="F56" s="27"/>
      <c r="G56" s="27"/>
      <c r="H56" s="27"/>
      <c r="I56" s="27"/>
      <c r="J56" s="27"/>
    </row>
    <row r="57" spans="6:10" ht="15" customHeight="1" thickBot="1">
      <c r="F57" s="29">
        <f>SUM(F54:F56)</f>
        <v>3.4530134736911946</v>
      </c>
      <c r="G57" s="29">
        <f>SUM(G54:G56)</f>
        <v>-2.569510866860912</v>
      </c>
      <c r="H57" s="27"/>
      <c r="I57" s="29">
        <f>SUM(I54:I56)</f>
        <v>4.351443846719485</v>
      </c>
      <c r="J57" s="29">
        <f>SUM(J54:J56)</f>
        <v>-3.46</v>
      </c>
    </row>
    <row r="58" ht="15" customHeight="1"/>
    <row r="59" ht="15" customHeight="1"/>
    <row r="60" ht="15" customHeight="1"/>
    <row r="61" ht="15" customHeight="1">
      <c r="B61" t="s">
        <v>134</v>
      </c>
    </row>
    <row r="62" ht="15" customHeight="1">
      <c r="B62" s="14" t="s">
        <v>171</v>
      </c>
    </row>
    <row r="63" ht="15" customHeight="1">
      <c r="B63" s="2" t="s">
        <v>70</v>
      </c>
    </row>
    <row r="64" ht="12.75" customHeight="1">
      <c r="I64" s="3" t="s">
        <v>100</v>
      </c>
    </row>
    <row r="65" spans="7:9" s="3" customFormat="1" ht="12.75" customHeight="1">
      <c r="G65" s="3" t="s">
        <v>15</v>
      </c>
      <c r="I65" s="3" t="s">
        <v>15</v>
      </c>
    </row>
    <row r="66" spans="7:9" s="3" customFormat="1" ht="12.75" customHeight="1">
      <c r="G66" s="3" t="s">
        <v>16</v>
      </c>
      <c r="I66" s="3" t="s">
        <v>7</v>
      </c>
    </row>
    <row r="67" spans="7:9" s="3" customFormat="1" ht="12.75" customHeight="1">
      <c r="G67" s="3" t="s">
        <v>3</v>
      </c>
      <c r="I67" s="3" t="s">
        <v>13</v>
      </c>
    </row>
    <row r="68" spans="7:9" s="3" customFormat="1" ht="12.75" customHeight="1">
      <c r="G68" s="3" t="s">
        <v>5</v>
      </c>
      <c r="I68" s="3" t="s">
        <v>14</v>
      </c>
    </row>
    <row r="69" spans="7:9" s="3" customFormat="1" ht="12.75" customHeight="1">
      <c r="G69" s="3" t="s">
        <v>225</v>
      </c>
      <c r="I69" s="3" t="s">
        <v>161</v>
      </c>
    </row>
    <row r="70" spans="7:9" s="3" customFormat="1" ht="12.75" customHeight="1">
      <c r="G70" s="3" t="s">
        <v>10</v>
      </c>
      <c r="I70" s="3" t="s">
        <v>10</v>
      </c>
    </row>
    <row r="71" ht="12.75" customHeight="1">
      <c r="B71" s="14" t="s">
        <v>127</v>
      </c>
    </row>
    <row r="72" ht="12.75" customHeight="1">
      <c r="B72" t="s">
        <v>114</v>
      </c>
    </row>
    <row r="73" spans="2:9" ht="12.75" customHeight="1">
      <c r="B73" t="s">
        <v>82</v>
      </c>
      <c r="G73" s="21">
        <v>109632</v>
      </c>
      <c r="H73" s="21"/>
      <c r="I73" s="21">
        <v>107372</v>
      </c>
    </row>
    <row r="74" spans="2:9" ht="12.75" customHeight="1">
      <c r="B74" t="s">
        <v>136</v>
      </c>
      <c r="G74" s="21">
        <v>6596</v>
      </c>
      <c r="H74" s="21"/>
      <c r="I74" s="21">
        <v>6596</v>
      </c>
    </row>
    <row r="75" spans="2:9" ht="12.75" customHeight="1">
      <c r="B75" t="s">
        <v>147</v>
      </c>
      <c r="G75" s="21">
        <v>17546</v>
      </c>
      <c r="H75" s="21"/>
      <c r="I75" s="21">
        <v>17837</v>
      </c>
    </row>
    <row r="76" spans="2:9" ht="12.75" customHeight="1">
      <c r="B76" t="s">
        <v>22</v>
      </c>
      <c r="G76" s="21">
        <v>8979</v>
      </c>
      <c r="H76" s="21"/>
      <c r="I76" s="21">
        <v>4328</v>
      </c>
    </row>
    <row r="77" spans="2:9" ht="12.75" customHeight="1">
      <c r="B77" t="s">
        <v>215</v>
      </c>
      <c r="G77" s="21">
        <v>50788</v>
      </c>
      <c r="H77" s="21"/>
      <c r="I77" s="21">
        <v>12351</v>
      </c>
    </row>
    <row r="78" spans="7:9" ht="12.75" customHeight="1">
      <c r="G78" s="21"/>
      <c r="H78" s="21"/>
      <c r="I78" s="21"/>
    </row>
    <row r="79" spans="7:9" ht="12.75" customHeight="1">
      <c r="G79" s="35">
        <f>SUM(G73:G77)</f>
        <v>193541</v>
      </c>
      <c r="H79" s="21"/>
      <c r="I79" s="35">
        <f>SUM(I73:I77)</f>
        <v>148484</v>
      </c>
    </row>
    <row r="80" spans="2:9" ht="12.75" customHeight="1">
      <c r="B80" t="s">
        <v>117</v>
      </c>
      <c r="G80" s="21"/>
      <c r="H80" s="21"/>
      <c r="I80" s="21"/>
    </row>
    <row r="81" spans="2:9" ht="12.75" customHeight="1">
      <c r="B81" t="s">
        <v>17</v>
      </c>
      <c r="G81" s="32">
        <v>16308</v>
      </c>
      <c r="H81" s="32"/>
      <c r="I81" s="32">
        <v>16173</v>
      </c>
    </row>
    <row r="82" spans="2:9" ht="12.75" customHeight="1">
      <c r="B82" t="s">
        <v>67</v>
      </c>
      <c r="G82" s="36">
        <v>0</v>
      </c>
      <c r="H82" s="32"/>
      <c r="I82" s="36">
        <v>2496</v>
      </c>
    </row>
    <row r="83" spans="2:9" ht="12.75" customHeight="1">
      <c r="B83" t="s">
        <v>18</v>
      </c>
      <c r="G83" s="32">
        <v>23125</v>
      </c>
      <c r="H83" s="32"/>
      <c r="I83" s="32">
        <v>29164</v>
      </c>
    </row>
    <row r="84" spans="2:9" ht="12.75" customHeight="1">
      <c r="B84" t="s">
        <v>71</v>
      </c>
      <c r="G84" s="32">
        <v>1500</v>
      </c>
      <c r="H84" s="32"/>
      <c r="I84" s="32">
        <v>1570</v>
      </c>
    </row>
    <row r="85" spans="2:9" ht="12.75" customHeight="1">
      <c r="B85" t="s">
        <v>19</v>
      </c>
      <c r="G85" s="32">
        <v>3713</v>
      </c>
      <c r="H85" s="32"/>
      <c r="I85" s="32">
        <v>2700</v>
      </c>
    </row>
    <row r="86" spans="2:9" ht="12.75" customHeight="1">
      <c r="B86" t="s">
        <v>72</v>
      </c>
      <c r="G86" s="32">
        <v>9906</v>
      </c>
      <c r="H86" s="32"/>
      <c r="I86" s="32">
        <v>20421</v>
      </c>
    </row>
    <row r="87" spans="7:9" ht="12.75" customHeight="1">
      <c r="G87" s="32"/>
      <c r="H87" s="32"/>
      <c r="I87" s="32"/>
    </row>
    <row r="88" spans="7:9" ht="12.75" customHeight="1">
      <c r="G88" s="30">
        <f>SUM(G80:G86)</f>
        <v>54552</v>
      </c>
      <c r="H88" s="32"/>
      <c r="I88" s="30">
        <f>SUM(I81:I86)</f>
        <v>72524</v>
      </c>
    </row>
    <row r="89" spans="7:9" ht="12.75" customHeight="1">
      <c r="G89" s="32"/>
      <c r="H89" s="32"/>
      <c r="I89" s="32"/>
    </row>
    <row r="90" spans="2:9" ht="12.75" customHeight="1">
      <c r="B90" s="14" t="s">
        <v>168</v>
      </c>
      <c r="G90" s="21">
        <v>72671</v>
      </c>
      <c r="H90" s="32"/>
      <c r="I90" s="32">
        <v>76124</v>
      </c>
    </row>
    <row r="91" spans="2:9" ht="12.75" customHeight="1">
      <c r="B91" s="14" t="s">
        <v>165</v>
      </c>
      <c r="G91" s="32"/>
      <c r="H91" s="32"/>
      <c r="I91" s="32"/>
    </row>
    <row r="92" spans="7:9" ht="12.75" customHeight="1">
      <c r="G92" s="35">
        <f>SUM(G88:G91)</f>
        <v>127223</v>
      </c>
      <c r="H92" s="32"/>
      <c r="I92" s="35">
        <f>SUM(I88:I91)</f>
        <v>148648</v>
      </c>
    </row>
    <row r="93" spans="7:9" ht="12.75" customHeight="1">
      <c r="G93" s="32"/>
      <c r="H93" s="32"/>
      <c r="I93" s="32"/>
    </row>
    <row r="94" spans="2:9" ht="12.75" customHeight="1" thickBot="1">
      <c r="B94" t="s">
        <v>128</v>
      </c>
      <c r="G94" s="22">
        <f>G79+G92</f>
        <v>320764</v>
      </c>
      <c r="H94" s="32"/>
      <c r="I94" s="22">
        <f>I79+I92</f>
        <v>297132</v>
      </c>
    </row>
    <row r="95" spans="7:9" ht="12.75" customHeight="1">
      <c r="G95" s="32"/>
      <c r="H95" s="32"/>
      <c r="I95" s="32"/>
    </row>
    <row r="96" spans="2:9" ht="12.75" customHeight="1">
      <c r="B96" t="s">
        <v>129</v>
      </c>
      <c r="G96" s="21"/>
      <c r="H96" s="21"/>
      <c r="I96" s="21"/>
    </row>
    <row r="97" spans="2:9" ht="12.75" customHeight="1">
      <c r="B97" t="s">
        <v>139</v>
      </c>
      <c r="G97" s="21"/>
      <c r="H97" s="21"/>
      <c r="I97" s="21"/>
    </row>
    <row r="98" spans="2:9" ht="12.75" customHeight="1">
      <c r="B98" t="s">
        <v>23</v>
      </c>
      <c r="G98" s="21">
        <v>361742</v>
      </c>
      <c r="H98" s="21"/>
      <c r="I98" s="21">
        <v>361742</v>
      </c>
    </row>
    <row r="99" spans="2:9" ht="12.75" customHeight="1">
      <c r="B99" t="s">
        <v>24</v>
      </c>
      <c r="G99" s="21">
        <f>F218+G218+H218</f>
        <v>-178488</v>
      </c>
      <c r="H99" s="21"/>
      <c r="I99" s="21">
        <v>-194224</v>
      </c>
    </row>
    <row r="100" spans="7:9" ht="12.75" customHeight="1">
      <c r="G100" s="21"/>
      <c r="H100" s="21"/>
      <c r="I100" s="21"/>
    </row>
    <row r="101" spans="2:9" ht="12.75" customHeight="1">
      <c r="B101" t="s">
        <v>130</v>
      </c>
      <c r="G101" s="35">
        <f>SUM(G98:G99)</f>
        <v>183254</v>
      </c>
      <c r="H101" s="21"/>
      <c r="I101" s="35">
        <f>SUM(I98:I99)</f>
        <v>167518</v>
      </c>
    </row>
    <row r="102" spans="7:9" ht="12.75" customHeight="1">
      <c r="G102" s="21"/>
      <c r="H102" s="21"/>
      <c r="I102" s="21"/>
    </row>
    <row r="103" spans="2:9" ht="12.75" customHeight="1">
      <c r="B103" t="s">
        <v>137</v>
      </c>
      <c r="G103" s="21"/>
      <c r="H103" s="21"/>
      <c r="I103" s="21"/>
    </row>
    <row r="104" spans="2:9" ht="12.75" customHeight="1">
      <c r="B104" t="s">
        <v>118</v>
      </c>
      <c r="G104" s="21">
        <v>11714</v>
      </c>
      <c r="H104" s="21"/>
      <c r="I104" s="21">
        <v>10518</v>
      </c>
    </row>
    <row r="105" spans="2:9" ht="12.75" customHeight="1">
      <c r="B105" t="s">
        <v>115</v>
      </c>
      <c r="G105" s="21">
        <v>27361</v>
      </c>
      <c r="H105" s="21"/>
      <c r="I105" s="21">
        <v>32508</v>
      </c>
    </row>
    <row r="106" spans="7:9" ht="12.75" customHeight="1">
      <c r="G106" s="21"/>
      <c r="H106" s="21"/>
      <c r="I106" s="31"/>
    </row>
    <row r="107" spans="7:9" ht="12.75" customHeight="1">
      <c r="G107" s="35">
        <f>SUM(G104:G105)</f>
        <v>39075</v>
      </c>
      <c r="H107" s="21"/>
      <c r="I107" s="35">
        <f>SUM(I104:I105)</f>
        <v>43026</v>
      </c>
    </row>
    <row r="108" spans="2:9" ht="12.75" customHeight="1">
      <c r="B108" t="s">
        <v>138</v>
      </c>
      <c r="G108" s="21"/>
      <c r="H108" s="21"/>
      <c r="I108" s="21"/>
    </row>
    <row r="109" spans="2:9" ht="12.75" customHeight="1">
      <c r="B109" t="s">
        <v>125</v>
      </c>
      <c r="G109" s="32">
        <v>0</v>
      </c>
      <c r="H109" s="32"/>
      <c r="I109" s="32">
        <v>453</v>
      </c>
    </row>
    <row r="110" spans="2:9" ht="12.75" customHeight="1">
      <c r="B110" t="s">
        <v>20</v>
      </c>
      <c r="G110" s="32">
        <v>24792</v>
      </c>
      <c r="H110" s="32"/>
      <c r="I110" s="32">
        <v>31096</v>
      </c>
    </row>
    <row r="111" spans="2:9" ht="12.75" customHeight="1">
      <c r="B111" t="s">
        <v>172</v>
      </c>
      <c r="G111" s="32">
        <v>0</v>
      </c>
      <c r="H111" s="32"/>
      <c r="I111" s="32">
        <v>1120</v>
      </c>
    </row>
    <row r="112" spans="2:9" ht="12.75" customHeight="1">
      <c r="B112" t="s">
        <v>116</v>
      </c>
      <c r="G112" s="32">
        <v>329</v>
      </c>
      <c r="H112" s="32"/>
      <c r="I112" s="32">
        <v>242</v>
      </c>
    </row>
    <row r="113" spans="2:9" ht="12.75" customHeight="1">
      <c r="B113" t="s">
        <v>115</v>
      </c>
      <c r="G113" s="32">
        <v>18531</v>
      </c>
      <c r="H113" s="32"/>
      <c r="I113" s="32">
        <v>18304</v>
      </c>
    </row>
    <row r="114" spans="2:9" ht="12.75" customHeight="1">
      <c r="B114" t="s">
        <v>74</v>
      </c>
      <c r="G114" s="32">
        <v>1311</v>
      </c>
      <c r="H114" s="32"/>
      <c r="I114" s="32">
        <v>1037</v>
      </c>
    </row>
    <row r="115" spans="7:9" ht="12.75" customHeight="1">
      <c r="G115" s="32"/>
      <c r="H115" s="32"/>
      <c r="I115" s="32"/>
    </row>
    <row r="116" spans="7:9" ht="12.75" customHeight="1">
      <c r="G116" s="30">
        <f>SUM(G109:G114)</f>
        <v>44963</v>
      </c>
      <c r="H116" s="32"/>
      <c r="I116" s="30">
        <f>SUM(I109:I114)</f>
        <v>52252</v>
      </c>
    </row>
    <row r="117" spans="7:9" ht="12.75" customHeight="1">
      <c r="G117" s="32"/>
      <c r="H117" s="32"/>
      <c r="I117" s="32"/>
    </row>
    <row r="118" spans="2:9" ht="12.75" customHeight="1">
      <c r="B118" s="14" t="s">
        <v>169</v>
      </c>
      <c r="G118" s="32">
        <v>53472</v>
      </c>
      <c r="H118" s="32"/>
      <c r="I118" s="32">
        <v>34336</v>
      </c>
    </row>
    <row r="119" spans="7:9" ht="12.75" customHeight="1">
      <c r="G119" s="32"/>
      <c r="H119" s="32"/>
      <c r="I119" s="32"/>
    </row>
    <row r="120" spans="7:9" ht="12.75" customHeight="1">
      <c r="G120" s="35">
        <f>SUM(G116:G119)</f>
        <v>98435</v>
      </c>
      <c r="H120" s="32"/>
      <c r="I120" s="35">
        <f>SUM(I116:I119)</f>
        <v>86588</v>
      </c>
    </row>
    <row r="121" spans="7:9" ht="12.75" customHeight="1">
      <c r="G121" s="32"/>
      <c r="H121" s="32"/>
      <c r="I121" s="32"/>
    </row>
    <row r="122" spans="2:9" ht="12.75" customHeight="1">
      <c r="B122" t="s">
        <v>131</v>
      </c>
      <c r="G122" s="32">
        <f>G107+G120</f>
        <v>137510</v>
      </c>
      <c r="H122" s="21"/>
      <c r="I122" s="32">
        <f>I107+I120</f>
        <v>129614</v>
      </c>
    </row>
    <row r="123" spans="7:9" ht="12.75" customHeight="1">
      <c r="G123" s="32"/>
      <c r="H123" s="21"/>
      <c r="I123" s="32"/>
    </row>
    <row r="124" spans="2:9" ht="12.75" customHeight="1" thickBot="1">
      <c r="B124" t="s">
        <v>132</v>
      </c>
      <c r="G124" s="26">
        <f>G101+G122</f>
        <v>320764</v>
      </c>
      <c r="H124" s="21"/>
      <c r="I124" s="26">
        <f>I101+I122</f>
        <v>297132</v>
      </c>
    </row>
    <row r="125" spans="7:9" ht="12.75" customHeight="1">
      <c r="G125" s="32"/>
      <c r="H125" s="21"/>
      <c r="I125" s="32"/>
    </row>
    <row r="126" spans="2:9" ht="12.75" customHeight="1">
      <c r="B126" t="s">
        <v>126</v>
      </c>
      <c r="G126" s="21">
        <f>G101/G98*100</f>
        <v>50.65875679351583</v>
      </c>
      <c r="H126" s="21"/>
      <c r="I126" s="21">
        <f>I101/I98*100</f>
        <v>46.30869514737023</v>
      </c>
    </row>
    <row r="127" spans="6:8" ht="12.75" customHeight="1">
      <c r="F127" s="7"/>
      <c r="G127" s="7"/>
      <c r="H127" s="7"/>
    </row>
    <row r="128" spans="6:8" ht="12.75" customHeight="1">
      <c r="F128" s="7"/>
      <c r="G128" s="7"/>
      <c r="H128" s="7"/>
    </row>
    <row r="129" spans="6:8" ht="12.75" customHeight="1">
      <c r="F129" s="7"/>
      <c r="G129" s="7"/>
      <c r="H129" s="7"/>
    </row>
    <row r="130" spans="6:8" ht="12.75" customHeight="1">
      <c r="F130" s="7"/>
      <c r="G130" s="7"/>
      <c r="H130" s="7"/>
    </row>
    <row r="131" ht="12.75" customHeight="1">
      <c r="B131" t="s">
        <v>135</v>
      </c>
    </row>
    <row r="132" ht="12.75" customHeight="1">
      <c r="B132" s="14" t="s">
        <v>171</v>
      </c>
    </row>
    <row r="133" ht="12.75" customHeight="1">
      <c r="B133" s="14"/>
    </row>
    <row r="134" ht="15.75" customHeight="1">
      <c r="B134" s="2" t="s">
        <v>25</v>
      </c>
    </row>
    <row r="135" spans="2:9" ht="13.5" customHeight="1">
      <c r="B135" s="2"/>
      <c r="I135" s="3" t="s">
        <v>100</v>
      </c>
    </row>
    <row r="136" ht="13.5" customHeight="1">
      <c r="I136" s="3" t="s">
        <v>7</v>
      </c>
    </row>
    <row r="137" spans="7:9" ht="13.5" customHeight="1">
      <c r="G137" s="3" t="s">
        <v>3</v>
      </c>
      <c r="I137" s="3" t="s">
        <v>4</v>
      </c>
    </row>
    <row r="138" spans="7:9" ht="13.5" customHeight="1">
      <c r="G138" s="3" t="s">
        <v>4</v>
      </c>
      <c r="I138" s="3" t="s">
        <v>6</v>
      </c>
    </row>
    <row r="139" spans="7:9" ht="13.5" customHeight="1">
      <c r="G139" s="3" t="s">
        <v>8</v>
      </c>
      <c r="I139" s="3" t="s">
        <v>9</v>
      </c>
    </row>
    <row r="140" spans="7:9" ht="13.5" customHeight="1">
      <c r="G140" s="3" t="s">
        <v>225</v>
      </c>
      <c r="I140" s="3" t="s">
        <v>161</v>
      </c>
    </row>
    <row r="141" spans="7:9" ht="13.5" customHeight="1">
      <c r="G141" s="3" t="s">
        <v>10</v>
      </c>
      <c r="I141" s="3" t="s">
        <v>10</v>
      </c>
    </row>
    <row r="142" spans="2:7" ht="13.5" customHeight="1">
      <c r="B142" t="s">
        <v>26</v>
      </c>
      <c r="G142" s="5"/>
    </row>
    <row r="143" ht="13.5" customHeight="1">
      <c r="G143" s="5"/>
    </row>
    <row r="144" spans="2:7" ht="13.5" customHeight="1">
      <c r="B144" t="s">
        <v>218</v>
      </c>
      <c r="G144" s="5"/>
    </row>
    <row r="145" spans="2:9" ht="13.5" customHeight="1">
      <c r="B145" t="s">
        <v>146</v>
      </c>
      <c r="G145" s="21">
        <f>I36</f>
        <v>17826</v>
      </c>
      <c r="H145" s="21"/>
      <c r="I145" s="21">
        <v>-10341</v>
      </c>
    </row>
    <row r="146" spans="2:9" ht="13.5" customHeight="1">
      <c r="B146" t="s">
        <v>150</v>
      </c>
      <c r="G146" s="21">
        <f>F43</f>
        <v>-5</v>
      </c>
      <c r="H146" s="21"/>
      <c r="I146" s="21">
        <v>-3625</v>
      </c>
    </row>
    <row r="147" spans="7:9" ht="13.5" customHeight="1">
      <c r="G147" s="21"/>
      <c r="H147" s="21"/>
      <c r="I147" s="21"/>
    </row>
    <row r="148" spans="2:9" ht="13.5" customHeight="1">
      <c r="B148" t="s">
        <v>219</v>
      </c>
      <c r="G148" s="21"/>
      <c r="H148" s="21"/>
      <c r="I148" s="21"/>
    </row>
    <row r="149" spans="2:9" ht="13.5" customHeight="1">
      <c r="B149" t="s">
        <v>140</v>
      </c>
      <c r="G149" s="21">
        <v>-16851</v>
      </c>
      <c r="H149" s="21"/>
      <c r="I149" s="21">
        <v>12815</v>
      </c>
    </row>
    <row r="150" spans="2:9" ht="13.5" customHeight="1">
      <c r="B150" s="14" t="s">
        <v>154</v>
      </c>
      <c r="G150" s="21">
        <v>3626</v>
      </c>
      <c r="H150" s="21"/>
      <c r="I150" s="21">
        <v>4492</v>
      </c>
    </row>
    <row r="151" spans="7:9" ht="13.5" customHeight="1">
      <c r="G151" s="21"/>
      <c r="H151" s="21"/>
      <c r="I151" s="21"/>
    </row>
    <row r="152" spans="2:9" ht="13.5" customHeight="1">
      <c r="B152" t="s">
        <v>68</v>
      </c>
      <c r="G152" s="30">
        <f>SUM(G144:G151)</f>
        <v>4596</v>
      </c>
      <c r="H152" s="21"/>
      <c r="I152" s="30">
        <f>SUM(I145:I151)</f>
        <v>3341</v>
      </c>
    </row>
    <row r="153" spans="7:9" ht="13.5" customHeight="1">
      <c r="G153" s="21"/>
      <c r="H153" s="21"/>
      <c r="I153" s="21"/>
    </row>
    <row r="154" spans="2:9" ht="13.5" customHeight="1">
      <c r="B154" t="s">
        <v>27</v>
      </c>
      <c r="G154" s="21"/>
      <c r="H154" s="21"/>
      <c r="I154" s="21"/>
    </row>
    <row r="155" spans="2:9" ht="13.5" customHeight="1">
      <c r="B155" t="s">
        <v>141</v>
      </c>
      <c r="G155" s="21">
        <v>7947</v>
      </c>
      <c r="H155" s="21"/>
      <c r="I155" s="21">
        <v>-5034</v>
      </c>
    </row>
    <row r="156" spans="2:9" ht="13.5" customHeight="1">
      <c r="B156" t="s">
        <v>142</v>
      </c>
      <c r="G156" s="21">
        <v>11777</v>
      </c>
      <c r="H156" s="21"/>
      <c r="I156" s="21">
        <v>21164</v>
      </c>
    </row>
    <row r="157" spans="2:9" ht="13.5" customHeight="1">
      <c r="B157" t="s">
        <v>274</v>
      </c>
      <c r="G157" s="21">
        <v>-737</v>
      </c>
      <c r="H157" s="21"/>
      <c r="I157" s="21">
        <v>33</v>
      </c>
    </row>
    <row r="158" spans="7:9" ht="13.5" customHeight="1">
      <c r="G158" s="21"/>
      <c r="H158" s="21"/>
      <c r="I158" s="21"/>
    </row>
    <row r="159" spans="2:9" ht="13.5" customHeight="1">
      <c r="B159" t="s">
        <v>113</v>
      </c>
      <c r="G159" s="30">
        <f>SUM(G152:G158)</f>
        <v>23583</v>
      </c>
      <c r="H159" s="21"/>
      <c r="I159" s="30">
        <f>SUM(I152:I158)</f>
        <v>19504</v>
      </c>
    </row>
    <row r="160" spans="7:9" ht="13.5" customHeight="1">
      <c r="G160" s="21"/>
      <c r="H160" s="21"/>
      <c r="I160" s="21"/>
    </row>
    <row r="161" spans="2:9" ht="13.5" customHeight="1">
      <c r="B161" t="s">
        <v>28</v>
      </c>
      <c r="G161" s="33"/>
      <c r="H161" s="21"/>
      <c r="I161" s="33"/>
    </row>
    <row r="162" spans="2:9" ht="13.5" customHeight="1">
      <c r="B162" t="s">
        <v>156</v>
      </c>
      <c r="G162" s="23">
        <v>-4181</v>
      </c>
      <c r="H162" s="21"/>
      <c r="I162" s="23">
        <v>-630</v>
      </c>
    </row>
    <row r="163" spans="2:9" ht="13.5" customHeight="1">
      <c r="B163" s="14" t="s">
        <v>148</v>
      </c>
      <c r="G163" s="23">
        <v>7391</v>
      </c>
      <c r="H163" s="21"/>
      <c r="I163" s="23">
        <v>2693</v>
      </c>
    </row>
    <row r="164" spans="2:9" ht="13.5" customHeight="1">
      <c r="B164" s="14" t="s">
        <v>178</v>
      </c>
      <c r="G164" s="23">
        <v>-4647</v>
      </c>
      <c r="H164" s="21"/>
      <c r="I164" s="23">
        <v>0</v>
      </c>
    </row>
    <row r="165" spans="2:9" ht="13.5" customHeight="1">
      <c r="B165" s="14" t="s">
        <v>226</v>
      </c>
      <c r="G165" s="23">
        <v>-22805</v>
      </c>
      <c r="H165" s="21"/>
      <c r="I165" s="23">
        <v>-419</v>
      </c>
    </row>
    <row r="166" spans="2:9" ht="13.5" customHeight="1">
      <c r="B166" s="14" t="s">
        <v>162</v>
      </c>
      <c r="G166" s="23">
        <v>200</v>
      </c>
      <c r="H166" s="21"/>
      <c r="I166" s="23">
        <v>177</v>
      </c>
    </row>
    <row r="167" spans="7:9" ht="13.5" customHeight="1">
      <c r="G167" s="34"/>
      <c r="H167" s="21"/>
      <c r="I167" s="34"/>
    </row>
    <row r="168" spans="2:9" ht="13.5" customHeight="1">
      <c r="B168" t="s">
        <v>69</v>
      </c>
      <c r="G168" s="21">
        <f>SUM(G161:G167)</f>
        <v>-24042</v>
      </c>
      <c r="H168" s="21"/>
      <c r="I168" s="21">
        <f>SUM(I161:I167)</f>
        <v>1821</v>
      </c>
    </row>
    <row r="169" spans="7:9" ht="13.5" customHeight="1">
      <c r="G169" s="21"/>
      <c r="H169" s="21"/>
      <c r="I169" s="21"/>
    </row>
    <row r="170" spans="2:9" ht="13.5" customHeight="1">
      <c r="B170" t="s">
        <v>29</v>
      </c>
      <c r="G170" s="33"/>
      <c r="H170" s="21"/>
      <c r="I170" s="33"/>
    </row>
    <row r="171" spans="2:9" ht="13.5" customHeight="1">
      <c r="B171" t="s">
        <v>143</v>
      </c>
      <c r="G171" s="23">
        <v>-9317</v>
      </c>
      <c r="H171" s="21"/>
      <c r="I171" s="23">
        <v>5670</v>
      </c>
    </row>
    <row r="172" spans="2:9" ht="13.5" customHeight="1">
      <c r="B172" t="s">
        <v>214</v>
      </c>
      <c r="G172" s="23">
        <v>-100</v>
      </c>
      <c r="H172" s="21"/>
      <c r="I172" s="23">
        <v>-46</v>
      </c>
    </row>
    <row r="173" spans="7:9" ht="13.5" customHeight="1">
      <c r="G173" s="34"/>
      <c r="H173" s="21"/>
      <c r="I173" s="34"/>
    </row>
    <row r="174" spans="2:9" ht="13.5" customHeight="1">
      <c r="B174" t="s">
        <v>101</v>
      </c>
      <c r="G174" s="21">
        <f>SUM(G170:G173)</f>
        <v>-9417</v>
      </c>
      <c r="H174" s="21"/>
      <c r="I174" s="21">
        <f>SUM(I170:I173)</f>
        <v>5624</v>
      </c>
    </row>
    <row r="175" spans="7:9" ht="13.5" customHeight="1">
      <c r="G175" s="21"/>
      <c r="H175" s="21"/>
      <c r="I175" s="21"/>
    </row>
    <row r="176" spans="2:9" ht="13.5" customHeight="1">
      <c r="B176" t="s">
        <v>30</v>
      </c>
      <c r="G176" s="30">
        <f>G159+G168+G174</f>
        <v>-9876</v>
      </c>
      <c r="H176" s="21"/>
      <c r="I176" s="30">
        <f>I159+I168+I174</f>
        <v>26949</v>
      </c>
    </row>
    <row r="177" spans="7:9" ht="13.5" customHeight="1">
      <c r="G177" s="21"/>
      <c r="H177" s="21"/>
      <c r="I177" s="21"/>
    </row>
    <row r="178" spans="2:9" ht="13.5" customHeight="1">
      <c r="B178" s="14" t="s">
        <v>163</v>
      </c>
      <c r="G178" s="21">
        <v>21684</v>
      </c>
      <c r="H178" s="21"/>
      <c r="I178" s="21">
        <v>-5265</v>
      </c>
    </row>
    <row r="179" spans="7:9" ht="13.5" customHeight="1">
      <c r="G179" s="21"/>
      <c r="H179" s="21"/>
      <c r="I179" s="21"/>
    </row>
    <row r="180" spans="2:9" ht="13.5" customHeight="1" thickBot="1">
      <c r="B180" s="14" t="s">
        <v>164</v>
      </c>
      <c r="G180" s="26">
        <f>SUM(G176:G179)</f>
        <v>11808</v>
      </c>
      <c r="H180" s="21"/>
      <c r="I180" s="26">
        <f>SUM(I176:I179)</f>
        <v>21684</v>
      </c>
    </row>
    <row r="181" spans="7:9" ht="13.5" customHeight="1">
      <c r="G181" s="5"/>
      <c r="I181" s="5"/>
    </row>
    <row r="182" spans="7:9" ht="13.5" customHeight="1">
      <c r="G182" s="5"/>
      <c r="I182" s="5"/>
    </row>
    <row r="183" ht="13.5" customHeight="1">
      <c r="B183" t="s">
        <v>73</v>
      </c>
    </row>
    <row r="184" spans="7:9" ht="13.5" customHeight="1">
      <c r="G184" s="5"/>
      <c r="I184" s="5"/>
    </row>
    <row r="185" spans="2:9" ht="13.5" customHeight="1">
      <c r="B185" t="s">
        <v>72</v>
      </c>
      <c r="G185" s="21">
        <f>G86</f>
        <v>9906</v>
      </c>
      <c r="H185" s="21"/>
      <c r="I185" s="21">
        <v>20421</v>
      </c>
    </row>
    <row r="186" spans="2:9" ht="13.5" customHeight="1">
      <c r="B186" t="s">
        <v>19</v>
      </c>
      <c r="G186" s="21">
        <f>G85</f>
        <v>3713</v>
      </c>
      <c r="H186" s="21"/>
      <c r="I186" s="21">
        <v>2700</v>
      </c>
    </row>
    <row r="187" spans="7:9" ht="13.5" customHeight="1">
      <c r="G187" s="30">
        <f>SUM(G185:G186)</f>
        <v>13619</v>
      </c>
      <c r="H187" s="21"/>
      <c r="I187" s="30">
        <f>SUM(I185:I186)</f>
        <v>23121</v>
      </c>
    </row>
    <row r="188" spans="2:9" ht="13.5" customHeight="1">
      <c r="B188" s="14" t="s">
        <v>177</v>
      </c>
      <c r="G188" s="21">
        <f>-G114</f>
        <v>-1311</v>
      </c>
      <c r="H188" s="21"/>
      <c r="I188" s="21">
        <v>-1037</v>
      </c>
    </row>
    <row r="189" spans="2:9" ht="13.5" customHeight="1">
      <c r="B189" s="14" t="s">
        <v>184</v>
      </c>
      <c r="G189" s="21">
        <v>-500</v>
      </c>
      <c r="H189" s="21"/>
      <c r="I189" s="21">
        <v>-400</v>
      </c>
    </row>
    <row r="190" spans="7:9" ht="13.5" customHeight="1" thickBot="1">
      <c r="G190" s="26">
        <f>SUM(G187:G189)</f>
        <v>11808</v>
      </c>
      <c r="H190" s="21"/>
      <c r="I190" s="26">
        <f>SUM(I187:I189)</f>
        <v>21684</v>
      </c>
    </row>
    <row r="191" spans="7:9" ht="13.5" customHeight="1">
      <c r="G191" s="21"/>
      <c r="H191" s="21"/>
      <c r="I191" s="21"/>
    </row>
    <row r="192" ht="13.5" customHeight="1"/>
    <row r="193" ht="13.5" customHeight="1"/>
    <row r="194" ht="13.5" customHeight="1"/>
    <row r="195" ht="13.5" customHeight="1">
      <c r="B195" t="s">
        <v>157</v>
      </c>
    </row>
    <row r="196" ht="13.5" customHeight="1">
      <c r="B196" s="14" t="s">
        <v>173</v>
      </c>
    </row>
    <row r="197" ht="13.5" customHeight="1">
      <c r="B197" s="14"/>
    </row>
    <row r="198" ht="13.5" customHeight="1"/>
    <row r="199" ht="15">
      <c r="B199" s="2" t="s">
        <v>31</v>
      </c>
    </row>
    <row r="200" ht="15" customHeight="1"/>
    <row r="201" spans="5:9" s="3" customFormat="1" ht="15" customHeight="1">
      <c r="E201" s="17"/>
      <c r="F201" s="17" t="s">
        <v>33</v>
      </c>
      <c r="G201" s="17"/>
      <c r="H201" s="17"/>
      <c r="I201" s="17"/>
    </row>
    <row r="202" spans="5:9" s="3" customFormat="1" ht="15" customHeight="1">
      <c r="E202" s="17"/>
      <c r="F202" s="17" t="s">
        <v>32</v>
      </c>
      <c r="G202" s="17" t="s">
        <v>35</v>
      </c>
      <c r="H202" s="18" t="s">
        <v>36</v>
      </c>
      <c r="I202" s="17"/>
    </row>
    <row r="203" spans="5:9" s="3" customFormat="1" ht="15" customHeight="1">
      <c r="E203" s="17" t="s">
        <v>23</v>
      </c>
      <c r="F203" s="17" t="s">
        <v>34</v>
      </c>
      <c r="G203" s="17" t="s">
        <v>34</v>
      </c>
      <c r="H203" s="17" t="s">
        <v>37</v>
      </c>
      <c r="I203" s="17" t="s">
        <v>38</v>
      </c>
    </row>
    <row r="204" spans="5:9" s="3" customFormat="1" ht="15" customHeight="1">
      <c r="E204" s="3" t="s">
        <v>10</v>
      </c>
      <c r="F204" s="3" t="s">
        <v>10</v>
      </c>
      <c r="G204" s="3" t="s">
        <v>10</v>
      </c>
      <c r="H204" s="3" t="s">
        <v>10</v>
      </c>
      <c r="I204" s="3" t="s">
        <v>10</v>
      </c>
    </row>
    <row r="205" ht="15" customHeight="1"/>
    <row r="206" spans="2:9" ht="15" customHeight="1">
      <c r="B206" s="14" t="s">
        <v>153</v>
      </c>
      <c r="E206" s="5">
        <v>361742</v>
      </c>
      <c r="F206" s="5">
        <v>54692</v>
      </c>
      <c r="G206" s="5">
        <v>17839</v>
      </c>
      <c r="H206" s="5">
        <v>-254227</v>
      </c>
      <c r="I206" s="5">
        <f>SUM(E206:H206)</f>
        <v>180046</v>
      </c>
    </row>
    <row r="207" spans="5:9" ht="15" customHeight="1">
      <c r="E207" s="5"/>
      <c r="F207" s="5"/>
      <c r="G207" s="5"/>
      <c r="H207" s="5"/>
      <c r="I207" s="5"/>
    </row>
    <row r="208" spans="2:9" ht="15" customHeight="1">
      <c r="B208" t="s">
        <v>238</v>
      </c>
      <c r="E208" s="21">
        <v>0</v>
      </c>
      <c r="F208" s="21">
        <v>0</v>
      </c>
      <c r="G208" s="21">
        <v>0</v>
      </c>
      <c r="H208" s="5">
        <f>J45</f>
        <v>-12528</v>
      </c>
      <c r="I208" s="5">
        <f>SUM(E208:H208)</f>
        <v>-12528</v>
      </c>
    </row>
    <row r="209" spans="5:9" ht="15" customHeight="1">
      <c r="E209" s="5"/>
      <c r="F209" s="5"/>
      <c r="G209" s="5"/>
      <c r="H209" s="5"/>
      <c r="I209" s="5"/>
    </row>
    <row r="210" spans="2:9" ht="15" customHeight="1" thickBot="1">
      <c r="B210" t="s">
        <v>237</v>
      </c>
      <c r="E210" s="9">
        <f>SUM(E206:E209)</f>
        <v>361742</v>
      </c>
      <c r="F210" s="9">
        <f>SUM(F206:F209)</f>
        <v>54692</v>
      </c>
      <c r="G210" s="9">
        <f>SUM(G206:G209)</f>
        <v>17839</v>
      </c>
      <c r="H210" s="9">
        <f>SUM(H206:H209)</f>
        <v>-266755</v>
      </c>
      <c r="I210" s="9">
        <f>SUM(I206:I209)</f>
        <v>167518</v>
      </c>
    </row>
    <row r="211" ht="15" customHeight="1"/>
    <row r="212" ht="15" customHeight="1"/>
    <row r="213" ht="15" customHeight="1"/>
    <row r="214" spans="2:9" ht="15" customHeight="1">
      <c r="B214" s="14" t="s">
        <v>174</v>
      </c>
      <c r="E214" s="5">
        <v>361742</v>
      </c>
      <c r="F214" s="5">
        <v>54692</v>
      </c>
      <c r="G214" s="5">
        <v>17839</v>
      </c>
      <c r="H214" s="5">
        <v>-266755</v>
      </c>
      <c r="I214" s="5">
        <f>SUM(E214:H214)</f>
        <v>167518</v>
      </c>
    </row>
    <row r="215" spans="5:9" ht="15" customHeight="1">
      <c r="E215" s="5"/>
      <c r="F215" s="5"/>
      <c r="G215" s="5"/>
      <c r="H215" s="5"/>
      <c r="I215" s="5"/>
    </row>
    <row r="216" spans="2:9" ht="15" customHeight="1">
      <c r="B216" t="str">
        <f>B208</f>
        <v>Movements during the year</v>
      </c>
      <c r="E216" s="21">
        <v>0</v>
      </c>
      <c r="F216" s="21">
        <v>0</v>
      </c>
      <c r="G216" s="21">
        <v>0</v>
      </c>
      <c r="H216" s="5">
        <f>I45</f>
        <v>15736</v>
      </c>
      <c r="I216" s="5">
        <f>SUM(E216:H216)</f>
        <v>15736</v>
      </c>
    </row>
    <row r="217" spans="5:9" ht="15" customHeight="1">
      <c r="E217" s="5"/>
      <c r="F217" s="5"/>
      <c r="G217" s="5"/>
      <c r="H217" s="5"/>
      <c r="I217" s="5"/>
    </row>
    <row r="218" spans="2:9" ht="15" customHeight="1" thickBot="1">
      <c r="B218" s="14" t="s">
        <v>224</v>
      </c>
      <c r="E218" s="9">
        <f>SUM(E214:E217)</f>
        <v>361742</v>
      </c>
      <c r="F218" s="9">
        <f>SUM(F214:F217)</f>
        <v>54692</v>
      </c>
      <c r="G218" s="9">
        <f>SUM(G214:G217)</f>
        <v>17839</v>
      </c>
      <c r="H218" s="9">
        <f>SUM(H214:H217)</f>
        <v>-251019</v>
      </c>
      <c r="I218" s="9">
        <f>SUM(I214:I217)</f>
        <v>183254</v>
      </c>
    </row>
    <row r="219" ht="15" customHeight="1"/>
    <row r="220" ht="15" customHeight="1"/>
    <row r="221" ht="15" customHeight="1">
      <c r="B221" t="s">
        <v>158</v>
      </c>
    </row>
    <row r="222" ht="15" customHeight="1">
      <c r="B222" s="14" t="s">
        <v>175</v>
      </c>
    </row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>
      <c r="A236" s="4" t="s">
        <v>39</v>
      </c>
    </row>
    <row r="237" ht="15" customHeight="1"/>
    <row r="238" spans="1:2" ht="15" customHeight="1">
      <c r="A238" t="s">
        <v>40</v>
      </c>
      <c r="B238" s="1" t="s">
        <v>41</v>
      </c>
    </row>
    <row r="239" ht="15" customHeight="1">
      <c r="B239" t="s">
        <v>190</v>
      </c>
    </row>
    <row r="240" ht="15" customHeight="1">
      <c r="B240" t="s">
        <v>186</v>
      </c>
    </row>
    <row r="241" ht="15" customHeight="1">
      <c r="B241" t="s">
        <v>187</v>
      </c>
    </row>
    <row r="242" ht="15" customHeight="1"/>
    <row r="243" ht="15" customHeight="1">
      <c r="B243" t="s">
        <v>191</v>
      </c>
    </row>
    <row r="244" ht="15" customHeight="1">
      <c r="B244" t="s">
        <v>194</v>
      </c>
    </row>
    <row r="245" ht="15" customHeight="1"/>
    <row r="246" ht="15" customHeight="1">
      <c r="B246" t="s">
        <v>188</v>
      </c>
    </row>
    <row r="247" ht="15" customHeight="1">
      <c r="B247" t="s">
        <v>189</v>
      </c>
    </row>
    <row r="248" ht="15" customHeight="1"/>
    <row r="249" ht="15" customHeight="1"/>
    <row r="250" spans="1:2" ht="15" customHeight="1">
      <c r="A250" t="s">
        <v>42</v>
      </c>
      <c r="B250" s="1" t="s">
        <v>160</v>
      </c>
    </row>
    <row r="251" ht="15" customHeight="1">
      <c r="B251" t="s">
        <v>195</v>
      </c>
    </row>
    <row r="252" ht="15" customHeight="1"/>
    <row r="253" ht="15" customHeight="1"/>
    <row r="254" spans="1:2" ht="15" customHeight="1">
      <c r="A254" t="s">
        <v>43</v>
      </c>
      <c r="B254" s="1" t="s">
        <v>44</v>
      </c>
    </row>
    <row r="255" ht="15" customHeight="1">
      <c r="B255" t="s">
        <v>266</v>
      </c>
    </row>
    <row r="256" ht="15" customHeight="1"/>
    <row r="257" ht="15" customHeight="1"/>
    <row r="258" spans="1:2" ht="15" customHeight="1">
      <c r="A258" t="s">
        <v>45</v>
      </c>
      <c r="B258" s="1" t="s">
        <v>46</v>
      </c>
    </row>
    <row r="259" ht="15" customHeight="1">
      <c r="B259" s="14" t="s">
        <v>210</v>
      </c>
    </row>
    <row r="260" ht="15" customHeight="1"/>
    <row r="261" ht="15" customHeight="1"/>
    <row r="262" spans="1:2" ht="15" customHeight="1">
      <c r="A262" t="s">
        <v>47</v>
      </c>
      <c r="B262" s="1" t="s">
        <v>48</v>
      </c>
    </row>
    <row r="263" ht="15" customHeight="1">
      <c r="B263" t="s">
        <v>133</v>
      </c>
    </row>
    <row r="264" ht="15" customHeight="1"/>
    <row r="265" ht="15" customHeight="1"/>
    <row r="266" spans="1:2" ht="15" customHeight="1">
      <c r="A266" t="s">
        <v>49</v>
      </c>
      <c r="B266" s="1" t="s">
        <v>50</v>
      </c>
    </row>
    <row r="267" ht="15" customHeight="1">
      <c r="B267" s="14" t="s">
        <v>200</v>
      </c>
    </row>
    <row r="268" ht="15" customHeight="1"/>
    <row r="269" ht="15" customHeight="1"/>
    <row r="270" spans="1:2" ht="15" customHeight="1">
      <c r="A270" t="s">
        <v>51</v>
      </c>
      <c r="B270" s="1" t="s">
        <v>83</v>
      </c>
    </row>
    <row r="271" ht="15" customHeight="1">
      <c r="B271" t="s">
        <v>201</v>
      </c>
    </row>
    <row r="272" ht="15" customHeight="1"/>
    <row r="273" ht="15" customHeight="1"/>
    <row r="274" spans="1:2" ht="15" customHeight="1">
      <c r="A274" t="s">
        <v>52</v>
      </c>
      <c r="B274" s="1" t="s">
        <v>53</v>
      </c>
    </row>
    <row r="275" spans="1:2" ht="15" customHeight="1">
      <c r="A275" s="20"/>
      <c r="B275" s="20" t="s">
        <v>159</v>
      </c>
    </row>
    <row r="276" ht="15" customHeight="1"/>
    <row r="277" ht="15" customHeight="1">
      <c r="D277" s="1" t="s">
        <v>170</v>
      </c>
    </row>
    <row r="278" spans="4:12" s="3" customFormat="1" ht="15" customHeight="1">
      <c r="D278" s="3" t="s">
        <v>102</v>
      </c>
      <c r="E278" s="3" t="s">
        <v>104</v>
      </c>
      <c r="G278" s="3" t="s">
        <v>99</v>
      </c>
      <c r="J278" s="24" t="s">
        <v>166</v>
      </c>
      <c r="K278" s="19" t="s">
        <v>38</v>
      </c>
      <c r="L278" s="19"/>
    </row>
    <row r="279" spans="4:12" s="3" customFormat="1" ht="15" customHeight="1">
      <c r="D279" s="3" t="s">
        <v>103</v>
      </c>
      <c r="E279" s="3" t="s">
        <v>105</v>
      </c>
      <c r="F279" s="3" t="s">
        <v>75</v>
      </c>
      <c r="G279" s="3" t="s">
        <v>106</v>
      </c>
      <c r="H279" s="3" t="s">
        <v>107</v>
      </c>
      <c r="I279" s="3" t="s">
        <v>38</v>
      </c>
      <c r="J279" s="3" t="s">
        <v>167</v>
      </c>
      <c r="K279" s="19" t="s">
        <v>167</v>
      </c>
      <c r="L279" s="19"/>
    </row>
    <row r="280" spans="4:12" s="3" customFormat="1" ht="15" customHeight="1">
      <c r="D280" s="3" t="s">
        <v>10</v>
      </c>
      <c r="E280" s="3" t="s">
        <v>10</v>
      </c>
      <c r="F280" s="3" t="s">
        <v>10</v>
      </c>
      <c r="G280" s="3" t="s">
        <v>10</v>
      </c>
      <c r="H280" s="3" t="s">
        <v>10</v>
      </c>
      <c r="I280" s="3" t="s">
        <v>10</v>
      </c>
      <c r="K280" s="19"/>
      <c r="L280" s="19"/>
    </row>
    <row r="281" spans="11:12" ht="15" customHeight="1">
      <c r="K281" s="11"/>
      <c r="L281" s="11"/>
    </row>
    <row r="282" spans="2:12" ht="15" customHeight="1">
      <c r="B282" s="8" t="s">
        <v>11</v>
      </c>
      <c r="K282" s="11"/>
      <c r="L282" s="11"/>
    </row>
    <row r="283" spans="2:12" ht="15" customHeight="1" thickBot="1">
      <c r="B283" t="s">
        <v>11</v>
      </c>
      <c r="D283" s="15">
        <v>3760</v>
      </c>
      <c r="E283" s="22">
        <v>0</v>
      </c>
      <c r="F283" s="15">
        <v>48642</v>
      </c>
      <c r="G283" s="15">
        <v>22167</v>
      </c>
      <c r="H283" s="22">
        <v>0</v>
      </c>
      <c r="I283" s="15">
        <f>SUM(D283:H283)</f>
        <v>74569</v>
      </c>
      <c r="J283" s="22">
        <v>0</v>
      </c>
      <c r="K283" s="15">
        <f>SUM(I283:J283)</f>
        <v>74569</v>
      </c>
      <c r="L283" s="12"/>
    </row>
    <row r="284" spans="11:12" ht="15" customHeight="1">
      <c r="K284" s="11"/>
      <c r="L284" s="11"/>
    </row>
    <row r="285" spans="2:12" ht="15" customHeight="1">
      <c r="B285" s="8" t="s">
        <v>109</v>
      </c>
      <c r="K285" s="11"/>
      <c r="L285" s="11"/>
    </row>
    <row r="286" spans="2:12" ht="15" customHeight="1">
      <c r="B286" t="s">
        <v>110</v>
      </c>
      <c r="D286" s="5">
        <v>-1025</v>
      </c>
      <c r="E286" s="5">
        <v>-726</v>
      </c>
      <c r="F286" s="5">
        <v>4628</v>
      </c>
      <c r="G286" s="5">
        <v>6188</v>
      </c>
      <c r="H286" s="5">
        <v>-90</v>
      </c>
      <c r="I286" s="5">
        <f>SUM(D286:H286)</f>
        <v>8975</v>
      </c>
      <c r="J286" s="21">
        <v>-5</v>
      </c>
      <c r="K286" s="12">
        <f>SUM(I286:J286)</f>
        <v>8970</v>
      </c>
      <c r="L286" s="12"/>
    </row>
    <row r="287" spans="2:12" ht="15" customHeight="1">
      <c r="B287" t="s">
        <v>270</v>
      </c>
      <c r="D287" s="5">
        <f>I33+I34</f>
        <v>11469</v>
      </c>
      <c r="E287" s="21"/>
      <c r="F287" s="21"/>
      <c r="G287" s="21"/>
      <c r="H287" s="21"/>
      <c r="I287" s="5">
        <f>SUM(D287:H287)</f>
        <v>11469</v>
      </c>
      <c r="J287" s="21">
        <v>0</v>
      </c>
      <c r="K287" s="12">
        <f>SUM(I287:J287)</f>
        <v>11469</v>
      </c>
      <c r="L287" s="12"/>
    </row>
    <row r="288" spans="2:12" ht="15" customHeight="1">
      <c r="B288" t="str">
        <f>B30</f>
        <v>Finance cost</v>
      </c>
      <c r="D288" s="5"/>
      <c r="E288" s="5"/>
      <c r="F288" s="5"/>
      <c r="G288" s="5"/>
      <c r="H288" s="5"/>
      <c r="I288" s="5">
        <f>I30</f>
        <v>-3626</v>
      </c>
      <c r="J288" s="21">
        <v>0</v>
      </c>
      <c r="K288" s="12">
        <f>SUM(I288:J288)</f>
        <v>-3626</v>
      </c>
      <c r="L288" s="12"/>
    </row>
    <row r="289" spans="2:12" ht="15" customHeight="1">
      <c r="B289" t="s">
        <v>183</v>
      </c>
      <c r="D289" s="5"/>
      <c r="E289" s="5"/>
      <c r="F289" s="5"/>
      <c r="G289" s="5"/>
      <c r="H289" s="5"/>
      <c r="I289" s="5">
        <v>808</v>
      </c>
      <c r="J289" s="21">
        <v>0</v>
      </c>
      <c r="K289" s="12">
        <f>SUM(I289:J289)</f>
        <v>808</v>
      </c>
      <c r="L289" s="12"/>
    </row>
    <row r="290" spans="2:12" ht="15" customHeight="1">
      <c r="B290" t="s">
        <v>155</v>
      </c>
      <c r="D290" s="5"/>
      <c r="E290" s="5"/>
      <c r="F290" s="5"/>
      <c r="G290" s="5"/>
      <c r="H290" s="5"/>
      <c r="I290" s="5">
        <v>200</v>
      </c>
      <c r="J290" s="21">
        <v>0</v>
      </c>
      <c r="K290" s="12">
        <f>SUM(I290:J290)</f>
        <v>200</v>
      </c>
      <c r="L290" s="12"/>
    </row>
    <row r="291" spans="4:12" ht="15" customHeight="1">
      <c r="D291" s="5"/>
      <c r="E291" s="5"/>
      <c r="F291" s="5"/>
      <c r="G291" s="5"/>
      <c r="H291" s="5"/>
      <c r="I291" s="5"/>
      <c r="K291" s="12"/>
      <c r="L291" s="12"/>
    </row>
    <row r="292" spans="2:12" ht="15" customHeight="1">
      <c r="B292" t="s">
        <v>196</v>
      </c>
      <c r="D292" s="5"/>
      <c r="E292" s="5"/>
      <c r="F292" s="5"/>
      <c r="G292" s="5"/>
      <c r="H292" s="5"/>
      <c r="I292" s="6">
        <f>SUM(I286:I291)</f>
        <v>17826</v>
      </c>
      <c r="J292" s="30">
        <f>SUM(J286:J291)</f>
        <v>-5</v>
      </c>
      <c r="K292" s="6">
        <f>SUM(K286:K291)</f>
        <v>17821</v>
      </c>
      <c r="L292" s="12"/>
    </row>
    <row r="293" spans="4:12" ht="15" customHeight="1">
      <c r="D293" s="5"/>
      <c r="E293" s="5"/>
      <c r="F293" s="5"/>
      <c r="G293" s="5"/>
      <c r="H293" s="5"/>
      <c r="I293" s="5"/>
      <c r="J293" s="21"/>
      <c r="K293" s="12"/>
      <c r="L293" s="11"/>
    </row>
    <row r="294" spans="2:12" ht="15" customHeight="1">
      <c r="B294" t="s">
        <v>84</v>
      </c>
      <c r="D294" s="5"/>
      <c r="E294" s="5"/>
      <c r="F294" s="5"/>
      <c r="G294" s="5"/>
      <c r="H294" s="5"/>
      <c r="I294" s="5">
        <f>I38</f>
        <v>-2085</v>
      </c>
      <c r="J294" s="21">
        <v>0</v>
      </c>
      <c r="K294" s="13">
        <f>SUM(I294:J294)</f>
        <v>-2085</v>
      </c>
      <c r="L294" s="12"/>
    </row>
    <row r="295" spans="4:12" ht="15" customHeight="1">
      <c r="D295" s="5"/>
      <c r="E295" s="5"/>
      <c r="F295" s="5"/>
      <c r="G295" s="5"/>
      <c r="H295" s="5"/>
      <c r="I295" s="5"/>
      <c r="J295" s="21"/>
      <c r="K295" s="12"/>
      <c r="L295" s="11"/>
    </row>
    <row r="296" spans="2:12" ht="15" customHeight="1" thickBot="1">
      <c r="B296" t="s">
        <v>197</v>
      </c>
      <c r="D296" s="5"/>
      <c r="E296" s="5"/>
      <c r="F296" s="5"/>
      <c r="G296" s="5"/>
      <c r="H296" s="5"/>
      <c r="I296" s="9">
        <f>SUM(I292:I295)</f>
        <v>15741</v>
      </c>
      <c r="J296" s="26">
        <f>SUM(J292:J295)</f>
        <v>-5</v>
      </c>
      <c r="K296" s="9">
        <f>SUM(K292:K295)</f>
        <v>15736</v>
      </c>
      <c r="L296" s="12"/>
    </row>
    <row r="297" ht="15" customHeight="1"/>
    <row r="298" ht="15" customHeight="1">
      <c r="B298" s="14" t="s">
        <v>185</v>
      </c>
    </row>
    <row r="299" ht="15" customHeight="1"/>
    <row r="300" ht="15" customHeight="1"/>
    <row r="301" spans="1:2" ht="15" customHeight="1">
      <c r="A301" t="s">
        <v>54</v>
      </c>
      <c r="B301" s="1" t="s">
        <v>55</v>
      </c>
    </row>
    <row r="302" ht="15" customHeight="1">
      <c r="B302" s="14" t="s">
        <v>213</v>
      </c>
    </row>
    <row r="303" ht="15" customHeight="1"/>
    <row r="304" ht="15" customHeight="1"/>
    <row r="305" spans="1:2" ht="15" customHeight="1">
      <c r="A305" t="s">
        <v>56</v>
      </c>
      <c r="B305" s="1" t="s">
        <v>264</v>
      </c>
    </row>
    <row r="306" spans="1:2" ht="15" customHeight="1">
      <c r="A306" s="11"/>
      <c r="B306" t="s">
        <v>265</v>
      </c>
    </row>
    <row r="307" spans="1:2" ht="15" customHeight="1">
      <c r="A307" s="11"/>
      <c r="B307" t="s">
        <v>273</v>
      </c>
    </row>
    <row r="308" ht="15" customHeight="1">
      <c r="A308" s="11"/>
    </row>
    <row r="309" ht="15" customHeight="1">
      <c r="A309" s="11"/>
    </row>
    <row r="310" spans="1:2" ht="15" customHeight="1">
      <c r="A310" t="s">
        <v>57</v>
      </c>
      <c r="B310" s="1" t="s">
        <v>58</v>
      </c>
    </row>
    <row r="311" ht="15" customHeight="1">
      <c r="B311" t="s">
        <v>240</v>
      </c>
    </row>
    <row r="312" ht="15" customHeight="1">
      <c r="B312" s="14"/>
    </row>
    <row r="313" s="14" customFormat="1" ht="15" customHeight="1"/>
    <row r="314" spans="1:2" ht="15" customHeight="1">
      <c r="A314" t="s">
        <v>59</v>
      </c>
      <c r="B314" s="1" t="s">
        <v>60</v>
      </c>
    </row>
    <row r="315" s="14" customFormat="1" ht="15" customHeight="1">
      <c r="B315" t="s">
        <v>227</v>
      </c>
    </row>
    <row r="316" ht="15" customHeight="1">
      <c r="B316" s="14" t="s">
        <v>217</v>
      </c>
    </row>
    <row r="317" s="14" customFormat="1" ht="15" customHeight="1"/>
    <row r="318" s="14" customFormat="1" ht="15" customHeight="1"/>
    <row r="319" spans="1:2" s="14" customFormat="1" ht="15" customHeight="1">
      <c r="A319" t="s">
        <v>250</v>
      </c>
      <c r="B319" s="1" t="s">
        <v>251</v>
      </c>
    </row>
    <row r="320" s="14" customFormat="1" ht="15" customHeight="1">
      <c r="B320" t="s">
        <v>271</v>
      </c>
    </row>
    <row r="321" s="14" customFormat="1" ht="15" customHeight="1"/>
    <row r="322" s="14" customFormat="1" ht="15" customHeight="1"/>
    <row r="323" s="14" customFormat="1" ht="15" customHeight="1"/>
    <row r="324" spans="1:2" ht="15" customHeight="1">
      <c r="A324" s="4" t="s">
        <v>123</v>
      </c>
      <c r="B324" s="3"/>
    </row>
    <row r="325" ht="15" customHeight="1">
      <c r="A325" s="4" t="s">
        <v>124</v>
      </c>
    </row>
    <row r="326" ht="15" customHeight="1">
      <c r="A326" s="4"/>
    </row>
    <row r="327" spans="1:2" ht="15" customHeight="1">
      <c r="A327" t="s">
        <v>86</v>
      </c>
      <c r="B327" s="1" t="s">
        <v>252</v>
      </c>
    </row>
    <row r="328" ht="15" customHeight="1">
      <c r="B328" t="s">
        <v>228</v>
      </c>
    </row>
    <row r="329" ht="15" customHeight="1">
      <c r="B329" t="s">
        <v>253</v>
      </c>
    </row>
    <row r="330" ht="15" customHeight="1">
      <c r="B330" t="s">
        <v>254</v>
      </c>
    </row>
    <row r="331" ht="15" customHeight="1">
      <c r="B331" s="14"/>
    </row>
    <row r="332" ht="15" customHeight="1">
      <c r="B332" t="s">
        <v>243</v>
      </c>
    </row>
    <row r="333" ht="15" customHeight="1">
      <c r="B333" t="s">
        <v>258</v>
      </c>
    </row>
    <row r="334" ht="15" customHeight="1">
      <c r="B334" t="s">
        <v>257</v>
      </c>
    </row>
    <row r="335" ht="15" customHeight="1">
      <c r="B335" s="14"/>
    </row>
    <row r="336" ht="15" customHeight="1">
      <c r="B336" s="14"/>
    </row>
    <row r="337" spans="1:2" ht="15" customHeight="1">
      <c r="A337" t="s">
        <v>87</v>
      </c>
      <c r="B337" s="1" t="s">
        <v>85</v>
      </c>
    </row>
    <row r="338" ht="15" customHeight="1">
      <c r="B338" t="s">
        <v>255</v>
      </c>
    </row>
    <row r="339" ht="15" customHeight="1">
      <c r="B339" t="s">
        <v>256</v>
      </c>
    </row>
    <row r="340" ht="15" customHeight="1">
      <c r="B340" t="s">
        <v>275</v>
      </c>
    </row>
    <row r="341" ht="15" customHeight="1"/>
    <row r="342" ht="15" customHeight="1">
      <c r="B342" t="s">
        <v>244</v>
      </c>
    </row>
    <row r="343" ht="15" customHeight="1">
      <c r="B343" t="s">
        <v>269</v>
      </c>
    </row>
    <row r="344" ht="15" customHeight="1"/>
    <row r="345" ht="15" customHeight="1"/>
    <row r="346" spans="1:2" ht="15" customHeight="1">
      <c r="A346" t="s">
        <v>88</v>
      </c>
      <c r="B346" s="1" t="s">
        <v>122</v>
      </c>
    </row>
    <row r="347" ht="15" customHeight="1">
      <c r="B347" t="s">
        <v>259</v>
      </c>
    </row>
    <row r="348" ht="15" customHeight="1">
      <c r="B348" t="s">
        <v>267</v>
      </c>
    </row>
    <row r="349" ht="15" customHeight="1">
      <c r="B349" t="s">
        <v>272</v>
      </c>
    </row>
    <row r="350" ht="15" customHeight="1">
      <c r="B350" t="s">
        <v>268</v>
      </c>
    </row>
    <row r="351" ht="15" customHeight="1"/>
    <row r="352" ht="15" customHeight="1"/>
    <row r="353" spans="1:2" ht="15" customHeight="1">
      <c r="A353" t="s">
        <v>89</v>
      </c>
      <c r="B353" s="1" t="s">
        <v>61</v>
      </c>
    </row>
    <row r="354" ht="15" customHeight="1">
      <c r="B354" t="s">
        <v>260</v>
      </c>
    </row>
    <row r="355" ht="15" customHeight="1"/>
    <row r="356" ht="15" customHeight="1"/>
    <row r="357" spans="1:2" ht="15" customHeight="1">
      <c r="A357" t="s">
        <v>90</v>
      </c>
      <c r="B357" s="1" t="s">
        <v>21</v>
      </c>
    </row>
    <row r="358" ht="15" customHeight="1">
      <c r="B358" s="14" t="s">
        <v>202</v>
      </c>
    </row>
    <row r="359" ht="15" customHeight="1"/>
    <row r="360" ht="15" customHeight="1"/>
    <row r="361" spans="1:2" ht="15" customHeight="1">
      <c r="A361" t="s">
        <v>91</v>
      </c>
      <c r="B361" s="1" t="s">
        <v>121</v>
      </c>
    </row>
    <row r="362" ht="15" customHeight="1">
      <c r="B362" s="14" t="s">
        <v>216</v>
      </c>
    </row>
    <row r="363" ht="15" customHeight="1"/>
    <row r="364" ht="15" customHeight="1"/>
    <row r="365" spans="1:14" ht="15" customHeight="1">
      <c r="A365" t="s">
        <v>92</v>
      </c>
      <c r="B365" s="1" t="s">
        <v>62</v>
      </c>
      <c r="N365" s="25"/>
    </row>
    <row r="366" ht="15" customHeight="1">
      <c r="B366" t="s">
        <v>229</v>
      </c>
    </row>
    <row r="367" ht="15" customHeight="1">
      <c r="B367" s="14"/>
    </row>
    <row r="368" ht="15" customHeight="1"/>
    <row r="369" spans="1:2" ht="15" customHeight="1">
      <c r="A369" t="s">
        <v>93</v>
      </c>
      <c r="B369" s="1" t="s">
        <v>63</v>
      </c>
    </row>
    <row r="370" ht="15" customHeight="1">
      <c r="B370" t="s">
        <v>261</v>
      </c>
    </row>
    <row r="371" ht="15" customHeight="1">
      <c r="B371" s="14" t="s">
        <v>179</v>
      </c>
    </row>
    <row r="372" ht="15" customHeight="1">
      <c r="B372" s="14" t="s">
        <v>211</v>
      </c>
    </row>
    <row r="373" ht="12.75" customHeight="1"/>
    <row r="374" ht="15" customHeight="1">
      <c r="B374" t="s">
        <v>230</v>
      </c>
    </row>
    <row r="375" ht="15" customHeight="1"/>
    <row r="376" ht="15" customHeight="1">
      <c r="B376" t="s">
        <v>262</v>
      </c>
    </row>
    <row r="377" ht="15" customHeight="1">
      <c r="B377" s="14" t="s">
        <v>180</v>
      </c>
    </row>
    <row r="378" ht="15" customHeight="1">
      <c r="B378" s="14" t="s">
        <v>181</v>
      </c>
    </row>
    <row r="379" ht="15" customHeight="1">
      <c r="B379" s="14" t="s">
        <v>182</v>
      </c>
    </row>
    <row r="380" ht="12.75" customHeight="1"/>
    <row r="381" ht="15" customHeight="1">
      <c r="B381" s="14" t="s">
        <v>220</v>
      </c>
    </row>
    <row r="382" ht="15" customHeight="1">
      <c r="B382" t="s">
        <v>245</v>
      </c>
    </row>
    <row r="383" ht="15" customHeight="1"/>
    <row r="384" ht="15" customHeight="1"/>
    <row r="385" spans="1:2" ht="15" customHeight="1">
      <c r="A385" t="s">
        <v>94</v>
      </c>
      <c r="B385" s="1" t="s">
        <v>76</v>
      </c>
    </row>
    <row r="386" ht="15" customHeight="1">
      <c r="B386" s="1"/>
    </row>
    <row r="387" ht="15" customHeight="1">
      <c r="B387" t="s">
        <v>263</v>
      </c>
    </row>
    <row r="388" ht="15" customHeight="1">
      <c r="B388" s="14"/>
    </row>
    <row r="389" spans="5:7" ht="15" customHeight="1">
      <c r="E389" s="3" t="s">
        <v>78</v>
      </c>
      <c r="F389" s="3"/>
      <c r="G389" s="3" t="s">
        <v>79</v>
      </c>
    </row>
    <row r="390" spans="5:7" ht="15" customHeight="1">
      <c r="E390" s="3" t="s">
        <v>10</v>
      </c>
      <c r="F390" s="3"/>
      <c r="G390" s="3" t="s">
        <v>10</v>
      </c>
    </row>
    <row r="391" spans="5:7" ht="15" customHeight="1">
      <c r="E391" s="5"/>
      <c r="F391" s="5"/>
      <c r="G391" s="5"/>
    </row>
    <row r="392" spans="2:7" ht="15" customHeight="1">
      <c r="B392" t="s">
        <v>77</v>
      </c>
      <c r="E392" s="5"/>
      <c r="F392" s="5"/>
      <c r="G392" s="5"/>
    </row>
    <row r="393" spans="2:7" ht="15" customHeight="1">
      <c r="B393" t="s">
        <v>112</v>
      </c>
      <c r="E393" s="5">
        <f>G114</f>
        <v>1311</v>
      </c>
      <c r="F393" s="5"/>
      <c r="G393" s="21">
        <v>0</v>
      </c>
    </row>
    <row r="394" spans="2:7" ht="15" customHeight="1">
      <c r="B394" t="s">
        <v>119</v>
      </c>
      <c r="E394" s="5">
        <v>2179</v>
      </c>
      <c r="F394" s="5"/>
      <c r="G394" s="21">
        <v>0</v>
      </c>
    </row>
    <row r="395" spans="2:7" ht="15" customHeight="1">
      <c r="B395" t="s">
        <v>80</v>
      </c>
      <c r="E395" s="5">
        <v>15952</v>
      </c>
      <c r="F395" s="5"/>
      <c r="G395" s="5">
        <v>26287</v>
      </c>
    </row>
    <row r="396" spans="2:7" ht="15" customHeight="1">
      <c r="B396" t="s">
        <v>120</v>
      </c>
      <c r="E396" s="5">
        <v>400</v>
      </c>
      <c r="F396" s="5"/>
      <c r="G396" s="5">
        <v>1074</v>
      </c>
    </row>
    <row r="397" spans="5:7" ht="15" customHeight="1">
      <c r="E397" s="5"/>
      <c r="F397" s="5"/>
      <c r="G397" s="5"/>
    </row>
    <row r="398" spans="5:7" ht="15" customHeight="1" thickBot="1">
      <c r="E398" s="9">
        <f>SUM(E391:E396)</f>
        <v>19842</v>
      </c>
      <c r="F398" s="5"/>
      <c r="G398" s="9">
        <f>SUM(G391:G396)</f>
        <v>27361</v>
      </c>
    </row>
    <row r="399" ht="15" customHeight="1"/>
    <row r="400" ht="15" customHeight="1"/>
    <row r="401" spans="1:2" ht="15" customHeight="1">
      <c r="A401" t="s">
        <v>95</v>
      </c>
      <c r="B401" s="1" t="s">
        <v>64</v>
      </c>
    </row>
    <row r="402" ht="15" customHeight="1">
      <c r="B402" s="14" t="s">
        <v>203</v>
      </c>
    </row>
    <row r="403" ht="15" customHeight="1"/>
    <row r="404" ht="15" customHeight="1"/>
    <row r="405" spans="1:2" ht="15" customHeight="1">
      <c r="A405" t="s">
        <v>96</v>
      </c>
      <c r="B405" s="1" t="s">
        <v>65</v>
      </c>
    </row>
    <row r="406" ht="15" customHeight="1">
      <c r="B406" s="14" t="s">
        <v>204</v>
      </c>
    </row>
    <row r="407" s="14" customFormat="1" ht="15" customHeight="1">
      <c r="B407" s="14" t="s">
        <v>205</v>
      </c>
    </row>
    <row r="408" s="14" customFormat="1" ht="15" customHeight="1">
      <c r="B408" s="14" t="s">
        <v>206</v>
      </c>
    </row>
    <row r="409" s="14" customFormat="1" ht="15" customHeight="1"/>
    <row r="410" s="14" customFormat="1" ht="15" customHeight="1">
      <c r="B410" s="14" t="s">
        <v>207</v>
      </c>
    </row>
    <row r="411" s="14" customFormat="1" ht="15" customHeight="1">
      <c r="B411" s="14" t="s">
        <v>208</v>
      </c>
    </row>
    <row r="412" ht="15" customHeight="1">
      <c r="B412" s="1"/>
    </row>
    <row r="413" spans="1:9" ht="15" customHeight="1">
      <c r="A413" s="11"/>
      <c r="B413" s="1"/>
      <c r="I413" s="11"/>
    </row>
    <row r="414" spans="1:2" ht="15" customHeight="1">
      <c r="A414" t="s">
        <v>97</v>
      </c>
      <c r="B414" s="1" t="s">
        <v>66</v>
      </c>
    </row>
    <row r="415" ht="15" customHeight="1">
      <c r="B415" s="14" t="s">
        <v>209</v>
      </c>
    </row>
    <row r="416" ht="15" customHeight="1"/>
    <row r="417" ht="15" customHeight="1"/>
    <row r="418" spans="1:2" ht="15" customHeight="1">
      <c r="A418" t="s">
        <v>98</v>
      </c>
      <c r="B418" s="1" t="s">
        <v>212</v>
      </c>
    </row>
    <row r="419" ht="15" customHeight="1">
      <c r="B419" s="14" t="s">
        <v>199</v>
      </c>
    </row>
    <row r="420" ht="15" customHeight="1">
      <c r="B420" s="14" t="s">
        <v>198</v>
      </c>
    </row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</sheetData>
  <sheetProtection/>
  <printOptions/>
  <pageMargins left="0.5" right="0" top="0.75" bottom="0.75" header="0.5" footer="0.5"/>
  <pageSetup horizontalDpi="600" verticalDpi="600" orientation="portrait" paperSize="9" scale="82" r:id="rId2"/>
  <headerFooter alignWithMargins="0">
    <oddFooter>&amp;CPage &amp;P of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2010-02-25T06:26:56Z</cp:lastPrinted>
  <dcterms:created xsi:type="dcterms:W3CDTF">2002-11-05T06:24:10Z</dcterms:created>
  <dcterms:modified xsi:type="dcterms:W3CDTF">2010-02-25T06:31:02Z</dcterms:modified>
  <cp:category/>
  <cp:version/>
  <cp:contentType/>
  <cp:contentStatus/>
</cp:coreProperties>
</file>