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9420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<sst xmlns="http://schemas.openxmlformats.org/spreadsheetml/2006/main" count="325" uniqueCount="270">
  <si>
    <t>LIEN HOE CORPORATION BERHAD</t>
  </si>
  <si>
    <t>(Company No. 8507-X)</t>
  </si>
  <si>
    <t>THE FIGURES HAVE NOT BEEN AUDITED</t>
  </si>
  <si>
    <t>Current</t>
  </si>
  <si>
    <t>Year</t>
  </si>
  <si>
    <t>Quarter</t>
  </si>
  <si>
    <t>Corresponding</t>
  </si>
  <si>
    <t>Preceding</t>
  </si>
  <si>
    <t>Todate</t>
  </si>
  <si>
    <t>Period</t>
  </si>
  <si>
    <t>RM'000</t>
  </si>
  <si>
    <t>Revenue</t>
  </si>
  <si>
    <t xml:space="preserve">Tax  </t>
  </si>
  <si>
    <t>Financial</t>
  </si>
  <si>
    <t>Year End</t>
  </si>
  <si>
    <t>As At</t>
  </si>
  <si>
    <t>End Of</t>
  </si>
  <si>
    <t>Inventories</t>
  </si>
  <si>
    <t>Receivables</t>
  </si>
  <si>
    <t>Fixed deposits</t>
  </si>
  <si>
    <t>Payables</t>
  </si>
  <si>
    <t>Taxation</t>
  </si>
  <si>
    <t>Goodwill on consolidation</t>
  </si>
  <si>
    <t>Share capital</t>
  </si>
  <si>
    <t>Reserves</t>
  </si>
  <si>
    <t>CONDENSED CONSOLIDATED CASH FLOW STATEMENTS</t>
  </si>
  <si>
    <t>Operating activities</t>
  </si>
  <si>
    <t>Adjustments for :</t>
  </si>
  <si>
    <t>Changes in working capital</t>
  </si>
  <si>
    <t>Investing activities</t>
  </si>
  <si>
    <t>Financing activities</t>
  </si>
  <si>
    <t>Net change in cash and cash equivalents</t>
  </si>
  <si>
    <t>CONDENSED CONSOLIDATED STATEMENT OF CHANGES IN EQUITY</t>
  </si>
  <si>
    <t>distributable</t>
  </si>
  <si>
    <t>Non -</t>
  </si>
  <si>
    <t>reserves</t>
  </si>
  <si>
    <t>Distributable</t>
  </si>
  <si>
    <t>Accumulated</t>
  </si>
  <si>
    <t>losses</t>
  </si>
  <si>
    <t>Total</t>
  </si>
  <si>
    <t>NOTES TO THE INTERIM FINANCIAL REPORT</t>
  </si>
  <si>
    <t>1.)</t>
  </si>
  <si>
    <t>Basis of Preparation</t>
  </si>
  <si>
    <t>2.)</t>
  </si>
  <si>
    <t>3.)</t>
  </si>
  <si>
    <t>Seasonal or Cyclical Factors</t>
  </si>
  <si>
    <t>4.)</t>
  </si>
  <si>
    <t>Unusual Items Affecting Assets, Liabilities, Equity, Net Income or Cash Flows</t>
  </si>
  <si>
    <t>5.)</t>
  </si>
  <si>
    <t>Changes In Estimates</t>
  </si>
  <si>
    <t>6.)</t>
  </si>
  <si>
    <t>Debts and Equity Securities</t>
  </si>
  <si>
    <t>7.)</t>
  </si>
  <si>
    <t>8.)</t>
  </si>
  <si>
    <t>Segment Information</t>
  </si>
  <si>
    <t>9.)</t>
  </si>
  <si>
    <t>Valuation of Property, Plant and Equipment</t>
  </si>
  <si>
    <t>10.)</t>
  </si>
  <si>
    <t>Material Events Subsequent to the End of the Interim Period</t>
  </si>
  <si>
    <t>11.)</t>
  </si>
  <si>
    <t>Changes in the Composition of the Group</t>
  </si>
  <si>
    <t>12.)</t>
  </si>
  <si>
    <t>Contingent Liabilities / Assets</t>
  </si>
  <si>
    <t>Review of Performance</t>
  </si>
  <si>
    <t>Profit Forecast or Profit Guarantee</t>
  </si>
  <si>
    <t>Purchase / Disposal of Quoted Securities</t>
  </si>
  <si>
    <t>Corporate Proposals</t>
  </si>
  <si>
    <t>Off Balance Sheet Financial Instruments</t>
  </si>
  <si>
    <t>Material Litigation</t>
  </si>
  <si>
    <t>Dividends</t>
  </si>
  <si>
    <t>Amount due from customers for contract work</t>
  </si>
  <si>
    <t>Profit before working capital changes</t>
  </si>
  <si>
    <t>Net cash used in investing activities</t>
  </si>
  <si>
    <t>CONDENSED CONSOLIDATED BALANCE SHEET</t>
  </si>
  <si>
    <t>Tax recoverable</t>
  </si>
  <si>
    <t>Cash and bank balances</t>
  </si>
  <si>
    <t>Cash and cash equivalents comprise :-</t>
  </si>
  <si>
    <t>Bank overdrafts</t>
  </si>
  <si>
    <t>Construction</t>
  </si>
  <si>
    <t>Group Borrowings / Debt Securities</t>
  </si>
  <si>
    <t>Secured</t>
  </si>
  <si>
    <t>Short term</t>
  </si>
  <si>
    <t>Long term</t>
  </si>
  <si>
    <t xml:space="preserve">   - term loans</t>
  </si>
  <si>
    <t>CONDENSED CONSOLIDATED INCOME STATEMENTS</t>
  </si>
  <si>
    <t>Property, plant and equipment</t>
  </si>
  <si>
    <t>Dividends Paid</t>
  </si>
  <si>
    <t>Tax</t>
  </si>
  <si>
    <t>Review of Current Quarter's Results Against Immediate Preceding Quarter</t>
  </si>
  <si>
    <t>I.)</t>
  </si>
  <si>
    <t>II.)</t>
  </si>
  <si>
    <t>III.)</t>
  </si>
  <si>
    <t>IV.)</t>
  </si>
  <si>
    <t>V.)</t>
  </si>
  <si>
    <t>VI.)</t>
  </si>
  <si>
    <t>VII.)</t>
  </si>
  <si>
    <t>VIII.)</t>
  </si>
  <si>
    <t>IX.)</t>
  </si>
  <si>
    <t>X.)</t>
  </si>
  <si>
    <t>XI.)</t>
  </si>
  <si>
    <t>XII.)</t>
  </si>
  <si>
    <t>XIII.)</t>
  </si>
  <si>
    <t>Hotel</t>
  </si>
  <si>
    <t>(Audited)</t>
  </si>
  <si>
    <t>Net cash from financing activities</t>
  </si>
  <si>
    <t xml:space="preserve">Property </t>
  </si>
  <si>
    <t>investment</t>
  </si>
  <si>
    <t>Property</t>
  </si>
  <si>
    <t>development</t>
  </si>
  <si>
    <t>operation</t>
  </si>
  <si>
    <t>Others</t>
  </si>
  <si>
    <t xml:space="preserve">       Individual Quarter</t>
  </si>
  <si>
    <t>Result</t>
  </si>
  <si>
    <t>Segment result</t>
  </si>
  <si>
    <t>Finance cost</t>
  </si>
  <si>
    <t xml:space="preserve">   - bank overdrafts</t>
  </si>
  <si>
    <t xml:space="preserve">Loss Per Share </t>
  </si>
  <si>
    <t>Net cashflow from operating activities</t>
  </si>
  <si>
    <t>Non-Current Assets</t>
  </si>
  <si>
    <t>Borrowings</t>
  </si>
  <si>
    <t>Tax payable</t>
  </si>
  <si>
    <t>Current Assets</t>
  </si>
  <si>
    <t>Deferred tax liabilities</t>
  </si>
  <si>
    <t xml:space="preserve">   - bankers' acceptances</t>
  </si>
  <si>
    <t xml:space="preserve">   - hire purchase</t>
  </si>
  <si>
    <t>Profit/Loss on Sale of Unquoted Investments and / or Properties</t>
  </si>
  <si>
    <t>Prospects</t>
  </si>
  <si>
    <t xml:space="preserve">ADDITIONAL INFORMATION REQUIRED </t>
  </si>
  <si>
    <t>BY THE BURSA MALAYSIA SECURITIES BERHAD'S LISTING REQUIREMENTS</t>
  </si>
  <si>
    <t>Amount due to customers for contract work</t>
  </si>
  <si>
    <t>Net assets per share (sen)</t>
  </si>
  <si>
    <t>ASSETS</t>
  </si>
  <si>
    <t>TOTAL ASSETS</t>
  </si>
  <si>
    <t>EQUITY AND LIABILITIES</t>
  </si>
  <si>
    <t>Total equity</t>
  </si>
  <si>
    <t>Total liabilities</t>
  </si>
  <si>
    <t>TOTAL EQUITY AND LIABILITIES</t>
  </si>
  <si>
    <t>There were no material changes in the estimates used for the preparation of the interim financial statements.</t>
  </si>
  <si>
    <t>(The condensed consolidated income statements should be read in conjunction with the Audited Financial Statements for the year</t>
  </si>
  <si>
    <t>(The condensed consolidated balance sheet should be read in conjunction with the Audited Financial Statements for the year</t>
  </si>
  <si>
    <t>Investment property</t>
  </si>
  <si>
    <t>Non-Current Liabilities</t>
  </si>
  <si>
    <t>Current Liabilities</t>
  </si>
  <si>
    <t>Equity Attributable to Equity Holders of the Parent</t>
  </si>
  <si>
    <t xml:space="preserve">     Non-cash items</t>
  </si>
  <si>
    <t xml:space="preserve">     Net change in current assets</t>
  </si>
  <si>
    <t xml:space="preserve">     Net change in current liabilities</t>
  </si>
  <si>
    <t xml:space="preserve">     Borrowings</t>
  </si>
  <si>
    <t xml:space="preserve">     to equity holders of the parent</t>
  </si>
  <si>
    <t>Continuing operations</t>
  </si>
  <si>
    <t>Loss before tax from:</t>
  </si>
  <si>
    <t xml:space="preserve">    Continuining operations</t>
  </si>
  <si>
    <t>Prepaid land lease payments</t>
  </si>
  <si>
    <t xml:space="preserve">     Proceeds from disposal of property plant and equipment</t>
  </si>
  <si>
    <t>Discontinued operations</t>
  </si>
  <si>
    <t xml:space="preserve">    Discontinued operations</t>
  </si>
  <si>
    <t>Investment in associated company</t>
  </si>
  <si>
    <t>Operating and administration expenses</t>
  </si>
  <si>
    <t xml:space="preserve">     Cumulative Quarter</t>
  </si>
  <si>
    <t>At 1 January 2008</t>
  </si>
  <si>
    <t xml:space="preserve">     Non-operating items (financing)</t>
  </si>
  <si>
    <t>(b) Claims by third parties for the supply of goods and other charges amounting to RM0.92 million</t>
  </si>
  <si>
    <t>Interest income</t>
  </si>
  <si>
    <t>The Group's performance was not affected by any seasonal or cyclical factors.</t>
  </si>
  <si>
    <t xml:space="preserve">     Purchase of property plant and equipment</t>
  </si>
  <si>
    <t xml:space="preserve">(The condensed consolidated cash flow statements should be read in conjunction with the Audited Financial Statements for the </t>
  </si>
  <si>
    <t xml:space="preserve">(The condensed consolidated statement of changes in equity should be read in conjunction with the Audited Financial Statements </t>
  </si>
  <si>
    <t>The key information of the Group's business by segment are tabulated below:-</t>
  </si>
  <si>
    <t>Auditors' Report</t>
  </si>
  <si>
    <t>31.12.2008</t>
  </si>
  <si>
    <t xml:space="preserve">     Interest received</t>
  </si>
  <si>
    <t>Profit / (Loss) from operations</t>
  </si>
  <si>
    <t>Cash and cash equivalents at beginning of year</t>
  </si>
  <si>
    <t>Cash and cash equivalents at end of year</t>
  </si>
  <si>
    <t>-</t>
  </si>
  <si>
    <t xml:space="preserve">    classified as held for sale</t>
  </si>
  <si>
    <t>Discontinued</t>
  </si>
  <si>
    <t>operations</t>
  </si>
  <si>
    <t>Assets of disposal group and non-current assets</t>
  </si>
  <si>
    <t>Liabilities directly associated with assets classified as held for sale</t>
  </si>
  <si>
    <t>&lt;----------------------------------- Continuing operations ------------------------------------&gt;</t>
  </si>
  <si>
    <t>(a) Corporate guarantee issued in respect of banking facilities granted to a former subsidiary amounting to RM3.58 million; and</t>
  </si>
  <si>
    <t>QUARTERLY REPORT ON CONSOLIDATED RESULTS FOR THE FIRST QUARTER ENDED 31 MARCH 2009</t>
  </si>
  <si>
    <t>31.3.2008</t>
  </si>
  <si>
    <t>31.3.2009</t>
  </si>
  <si>
    <t>ended 31 December 2008)</t>
  </si>
  <si>
    <t>Provisions</t>
  </si>
  <si>
    <t>year ended 31 December 2008)</t>
  </si>
  <si>
    <t>At 31 March 2008</t>
  </si>
  <si>
    <t>At 1 January 2009</t>
  </si>
  <si>
    <t>Movements during the period</t>
  </si>
  <si>
    <t>At 31 March 2009</t>
  </si>
  <si>
    <t>for the year ended 31 December 2008)</t>
  </si>
  <si>
    <t>Profit / (Loss) before tax</t>
  </si>
  <si>
    <t>Profit / (Loss) for the period from continuing operations</t>
  </si>
  <si>
    <t xml:space="preserve">      - basic, for profit / (loss) from continuing operations</t>
  </si>
  <si>
    <t xml:space="preserve">      - diluted, for profit / (loss) from continuing operations</t>
  </si>
  <si>
    <t>Less : Bank overdrafts</t>
  </si>
  <si>
    <t xml:space="preserve">     Acquisition of a subsidiary</t>
  </si>
  <si>
    <t xml:space="preserve">     Taxes refunded/paid</t>
  </si>
  <si>
    <t>There were no profit forecast or profit guarantee given for this financial year ending 31 December 2009.</t>
  </si>
  <si>
    <t>The values of property, plant and equipment have been brought forward without amendment from the previous annual financial statements.</t>
  </si>
  <si>
    <t>a.)  On 13 April 2006, a wholly owned subsidiary, Russella Teguh Sdn Bhd ('RTSB') entered into a joint venture development agreement</t>
  </si>
  <si>
    <t xml:space="preserve">      ('JVDA') with Stellar View Development Sdn Bhd for the purpose of carrying out a joint venture commercial development on RTSB's</t>
  </si>
  <si>
    <t xml:space="preserve">      land. The gross development value for the intended development is estimated at RM280 million.</t>
  </si>
  <si>
    <t xml:space="preserve">      agreement as referred to in Note VIII (b).</t>
  </si>
  <si>
    <t>b.)  On 7 May 2008, the Company entered into a sale and purchase agreement with The Atmosphere Sdn Bhd (formerly known as Stellar</t>
  </si>
  <si>
    <t xml:space="preserve">      View Development Sdn Bhd) for the disposal of the entire issued and paid-up capital of Russella Teguh Sdn Bhd for a consideration</t>
  </si>
  <si>
    <t xml:space="preserve">       of RM61 million.</t>
  </si>
  <si>
    <t xml:space="preserve">       This transaction is pending completion.</t>
  </si>
  <si>
    <t>c.)   On 20 February 2009, the Company entered into two separate sale and purchase agreements with Saw Poh Leng and Ng Min Lin for</t>
  </si>
  <si>
    <t xml:space="preserve">       the acquisition of the entire issued and paid-up capital of Beautiful Score Sdn Bhd ('BSSB'), which had contracted to purchase the</t>
  </si>
  <si>
    <t xml:space="preserve">       entire issued and paid-up capital of Octowers Resort Berhad ('ORB'). The purchase consideration for the entire equity interest in BSSB</t>
  </si>
  <si>
    <t xml:space="preserve">       and ORB are RM5.75 million and RM29.00 miliion respectively.</t>
  </si>
  <si>
    <t xml:space="preserve">      The acquisition of BSSB was completed on 23 February 2009 and the acquisition of ORB by BSSB is pending completion.</t>
  </si>
  <si>
    <t>Interest waived</t>
  </si>
  <si>
    <t xml:space="preserve">      The JVDA continues to operate and be valid and binding upon the parties thereto pending the completion of the sale and purchase</t>
  </si>
  <si>
    <t xml:space="preserve">         : Fixed deposits pledged</t>
  </si>
  <si>
    <t>No information is prepared on the geographical segments as the Group principally operates within Malaysia.</t>
  </si>
  <si>
    <t>paragraph 9.22 of the Listing Requirements of Bursa Malaysia Securities Berhad, and should be read in conjunction with the Group's</t>
  </si>
  <si>
    <t>audited financial statements for the year ended 31 December 2008.</t>
  </si>
  <si>
    <t>The accounting policies and methods of computation used in the preparation of the interim financial statements are consistent with those</t>
  </si>
  <si>
    <t>adopted in the audited financial statements for the year ended 31 December 2008.</t>
  </si>
  <si>
    <t>The interim financial statements have been prepared in accordance with the requirements of FRS 134 : Interim Financial Reporting and</t>
  </si>
  <si>
    <t>The explanatory notes attached to the interim financial statements provide an explanation of events and transactions that are significant to</t>
  </si>
  <si>
    <t>Share of (loss) / profit of associated company</t>
  </si>
  <si>
    <t>Profit / (Loss) for the period attributable</t>
  </si>
  <si>
    <t>Profit / (Loss) per share of RM1 each (sen)</t>
  </si>
  <si>
    <t>Profit / (Loss) for the period from discontinued operations</t>
  </si>
  <si>
    <t xml:space="preserve">      - basic, for profit / (loss) from discontinued operations</t>
  </si>
  <si>
    <t xml:space="preserve">      - diluted, for profit / (loss) from discontinued operations</t>
  </si>
  <si>
    <t>an understanding of the changes in the financial position and performance of the Group since the financial year ended 31 December 2008.</t>
  </si>
  <si>
    <t>The auditors' report on the Group's financial statements for the year ended 31 December 2008 was not qualified.</t>
  </si>
  <si>
    <t>Profit before tax</t>
  </si>
  <si>
    <t>Profit after tax</t>
  </si>
  <si>
    <t>Share of loss of associate</t>
  </si>
  <si>
    <t>The Group's contingent liabilities as at 31 March 2009 are :-</t>
  </si>
  <si>
    <t>number of shares in issue during the period of 361,742,000 (2008 : 361,742,000)</t>
  </si>
  <si>
    <t>The calculation of profit / loss per share is based on profit / loss attributable to equity holders of the parent and the weighted average</t>
  </si>
  <si>
    <t>Group borrowings / debt securities as at 31 March 2009 are :-</t>
  </si>
  <si>
    <t>In the current quarter, the Group acquired 100% equity interest in Beautiful Score Sdn Bhd for a consideration of RM5.75 million.</t>
  </si>
  <si>
    <t>There were no issuance, cancellation, repurchase, resale and repayment of debt and equity securities in the current quarter.</t>
  </si>
  <si>
    <t>There were no payment of dividends in the current quarter.</t>
  </si>
  <si>
    <t>There were no material events subsequent to the end of the current quarter to the date of this announcement.</t>
  </si>
  <si>
    <t>The Group recorded a profit before tax of RM1.84 million in the current quarter comparing to a loss before tax of RM1.36 million in the</t>
  </si>
  <si>
    <t>The Group's revenue of RM18.55 million in the current quarter is lower than that of the immediate preceding quarter of RM31.12 million,</t>
  </si>
  <si>
    <t>million is due largely to the absence of charges for impairment losses on assets and investments.</t>
  </si>
  <si>
    <t>The Group's business and earnings for the first quarter of this financial year 2009 has been affected by the severe downturn in the</t>
  </si>
  <si>
    <t>Taxation comprises current quarter's provision and transfer from the deferred tax account.</t>
  </si>
  <si>
    <t>In the current quarter, there was a gain of RM3.07 million from the sale of properties.</t>
  </si>
  <si>
    <t>There was no purchase / disposal of quoted securities in the current quarter.</t>
  </si>
  <si>
    <t>There were no off balance sheet financial instruments for the current quarter.</t>
  </si>
  <si>
    <t>On 19 November 2002, the Company was served with a writ of summon by two third parties claiming the refund of a sum of RM5.00 million</t>
  </si>
  <si>
    <t>which was paid in relation to the sale and purchase agreement between them and the Company on 3 March 1997. The said sale and</t>
  </si>
  <si>
    <t>purchase agreement had since lapsed due to non-fulfillment of the terms therein by the third parties.</t>
  </si>
  <si>
    <t>The Board of Directors of the Company is of the opinion that there is no valid basis for this claim and has filed a defence and counterclaim</t>
  </si>
  <si>
    <t>against these parties.</t>
  </si>
  <si>
    <t>The Board of Directors did not recommend or paid any dividend for the current quarter.</t>
  </si>
  <si>
    <t>In the current quarter, there were no unusual items affecting assets, liabilities, equity, net income or cash flows of the Group.</t>
  </si>
  <si>
    <t>The Group's revenue for the current quarter totalled RM18.55 million, representing a 4.39% increase over the previous year corresponding</t>
  </si>
  <si>
    <t>year period accounted for the increase in revenue.</t>
  </si>
  <si>
    <t>period's revenue of RM17.77 million.  Higher amount of construction works completed in the current quarter as compared to the previous</t>
  </si>
  <si>
    <t>in the current quarter.</t>
  </si>
  <si>
    <t>rate in the current quarter.</t>
  </si>
  <si>
    <t>Comparing to the loss before tax of RM11.41 million in the immediate preceding quarter, the currrent quarter's profit before tax of RM1.84</t>
  </si>
  <si>
    <t xml:space="preserve">previous year corresponding period. The better results achieved is due largely to the gain arising from the disposal of five plots of land </t>
  </si>
  <si>
    <t>representing a decline of 40.40%. The lower revenue reflected smaller value of construction jobs carried out and drop in hotel occupancy</t>
  </si>
  <si>
    <t>of the economy from recession. The Group will continue to take appropriate measures to mitigate the impact of the economy slowdown</t>
  </si>
  <si>
    <t>on the Group's financial conditions and operating results.</t>
  </si>
  <si>
    <t>economy. The Group expects the business conditions to remain challenging due to the uncertainty surrounding the rate of recovery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</si>
</sst>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1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37" fontId="0" fillId="0" borderId="13" xfId="0" applyNumberForma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justify"/>
    </xf>
    <xf numFmtId="41" fontId="0" fillId="0" borderId="11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 horizontal="right"/>
    </xf>
    <xf numFmtId="43" fontId="0" fillId="0" borderId="11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46</xdr:row>
      <xdr:rowOff>114300</xdr:rowOff>
    </xdr:from>
    <xdr:ext cx="76200" cy="200025"/>
    <xdr:sp>
      <xdr:nvSpPr>
        <xdr:cNvPr id="1" name="Text Box 23"/>
        <xdr:cNvSpPr txBox="1">
          <a:spLocks noChangeArrowheads="1"/>
        </xdr:cNvSpPr>
      </xdr:nvSpPr>
      <xdr:spPr>
        <a:xfrm>
          <a:off x="5372100" y="893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380</xdr:row>
      <xdr:rowOff>0</xdr:rowOff>
    </xdr:from>
    <xdr:ext cx="76200" cy="200025"/>
    <xdr:sp>
      <xdr:nvSpPr>
        <xdr:cNvPr id="2" name="Text Box 76"/>
        <xdr:cNvSpPr txBox="1">
          <a:spLocks noChangeArrowheads="1"/>
        </xdr:cNvSpPr>
      </xdr:nvSpPr>
      <xdr:spPr>
        <a:xfrm>
          <a:off x="2000250" y="6932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666750</xdr:colOff>
      <xdr:row>306</xdr:row>
      <xdr:rowOff>114300</xdr:rowOff>
    </xdr:from>
    <xdr:ext cx="190500" cy="257175"/>
    <xdr:sp>
      <xdr:nvSpPr>
        <xdr:cNvPr id="3" name="TextBox 38"/>
        <xdr:cNvSpPr txBox="1">
          <a:spLocks noChangeArrowheads="1"/>
        </xdr:cNvSpPr>
      </xdr:nvSpPr>
      <xdr:spPr>
        <a:xfrm>
          <a:off x="3390900" y="55340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685800</xdr:colOff>
      <xdr:row>335</xdr:row>
      <xdr:rowOff>0</xdr:rowOff>
    </xdr:from>
    <xdr:ext cx="190500" cy="257175"/>
    <xdr:sp>
      <xdr:nvSpPr>
        <xdr:cNvPr id="4" name="TextBox 31"/>
        <xdr:cNvSpPr txBox="1">
          <a:spLocks noChangeArrowheads="1"/>
        </xdr:cNvSpPr>
      </xdr:nvSpPr>
      <xdr:spPr>
        <a:xfrm>
          <a:off x="7877175" y="60750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6"/>
  <sheetViews>
    <sheetView tabSelected="1" zoomScalePageLayoutView="0" workbookViewId="0" topLeftCell="A319">
      <selection activeCell="N107" sqref="N107"/>
    </sheetView>
  </sheetViews>
  <sheetFormatPr defaultColWidth="9.140625" defaultRowHeight="12.75"/>
  <cols>
    <col min="1" max="1" width="4.421875" style="0" customWidth="1"/>
    <col min="2" max="2" width="9.57421875" style="0" customWidth="1"/>
    <col min="3" max="3" width="15.00390625" style="0" customWidth="1"/>
    <col min="4" max="4" width="11.8515625" style="0" customWidth="1"/>
    <col min="5" max="5" width="12.7109375" style="0" customWidth="1"/>
    <col min="6" max="6" width="12.140625" style="0" customWidth="1"/>
    <col min="7" max="7" width="10.421875" style="0" customWidth="1"/>
    <col min="8" max="8" width="9.57421875" style="0" customWidth="1"/>
    <col min="9" max="9" width="11.57421875" style="0" customWidth="1"/>
    <col min="10" max="10" width="10.57421875" style="0" customWidth="1"/>
    <col min="11" max="11" width="11.8515625" style="0" customWidth="1"/>
    <col min="12" max="12" width="10.7109375" style="0" customWidth="1"/>
  </cols>
  <sheetData>
    <row r="1" s="11" customFormat="1" ht="18">
      <c r="B1" s="11" t="s">
        <v>0</v>
      </c>
    </row>
    <row r="2" s="4" customFormat="1" ht="15.75">
      <c r="B2" s="4" t="s">
        <v>1</v>
      </c>
    </row>
    <row r="3" s="4" customFormat="1" ht="15.75"/>
    <row r="4" s="2" customFormat="1" ht="15" customHeight="1">
      <c r="B4" s="2" t="s">
        <v>182</v>
      </c>
    </row>
    <row r="5" s="2" customFormat="1" ht="15" customHeight="1">
      <c r="B5" s="2" t="s">
        <v>2</v>
      </c>
    </row>
    <row r="6" s="2" customFormat="1" ht="15" customHeight="1"/>
    <row r="7" s="2" customFormat="1" ht="15" customHeight="1"/>
    <row r="8" s="2" customFormat="1" ht="15" customHeight="1">
      <c r="B8" s="2" t="s">
        <v>84</v>
      </c>
    </row>
    <row r="9" s="2" customFormat="1" ht="15" customHeight="1"/>
    <row r="10" spans="6:10" s="2" customFormat="1" ht="15" customHeight="1">
      <c r="F10" s="2" t="s">
        <v>111</v>
      </c>
      <c r="I10" s="2" t="s">
        <v>158</v>
      </c>
      <c r="J10" s="3"/>
    </row>
    <row r="11" spans="7:10" s="3" customFormat="1" ht="15" customHeight="1">
      <c r="G11" s="3" t="s">
        <v>7</v>
      </c>
      <c r="J11" s="3" t="s">
        <v>7</v>
      </c>
    </row>
    <row r="12" spans="6:10" s="3" customFormat="1" ht="15" customHeight="1">
      <c r="F12" s="3" t="s">
        <v>3</v>
      </c>
      <c r="G12" s="3" t="s">
        <v>4</v>
      </c>
      <c r="I12" s="3" t="s">
        <v>3</v>
      </c>
      <c r="J12" s="3" t="s">
        <v>4</v>
      </c>
    </row>
    <row r="13" spans="6:10" s="3" customFormat="1" ht="15" customHeight="1">
      <c r="F13" s="3" t="s">
        <v>4</v>
      </c>
      <c r="G13" s="18" t="s">
        <v>6</v>
      </c>
      <c r="I13" s="3" t="s">
        <v>4</v>
      </c>
      <c r="J13" s="18" t="s">
        <v>6</v>
      </c>
    </row>
    <row r="14" spans="6:10" s="3" customFormat="1" ht="15" customHeight="1">
      <c r="F14" s="3" t="s">
        <v>5</v>
      </c>
      <c r="G14" s="3" t="s">
        <v>5</v>
      </c>
      <c r="I14" s="3" t="s">
        <v>8</v>
      </c>
      <c r="J14" s="3" t="s">
        <v>9</v>
      </c>
    </row>
    <row r="15" spans="6:10" s="3" customFormat="1" ht="15" customHeight="1">
      <c r="F15" s="3" t="s">
        <v>184</v>
      </c>
      <c r="G15" s="3" t="s">
        <v>183</v>
      </c>
      <c r="I15" s="3" t="s">
        <v>184</v>
      </c>
      <c r="J15" s="3" t="s">
        <v>183</v>
      </c>
    </row>
    <row r="16" spans="6:10" ht="15" customHeight="1">
      <c r="F16" s="3" t="s">
        <v>10</v>
      </c>
      <c r="G16" s="3" t="s">
        <v>10</v>
      </c>
      <c r="I16" s="3" t="s">
        <v>10</v>
      </c>
      <c r="J16" s="3" t="s">
        <v>10</v>
      </c>
    </row>
    <row r="17" ht="15" customHeight="1"/>
    <row r="18" ht="15" customHeight="1">
      <c r="B18" t="s">
        <v>149</v>
      </c>
    </row>
    <row r="19" spans="2:11" ht="15" customHeight="1">
      <c r="B19" t="s">
        <v>11</v>
      </c>
      <c r="F19" s="23">
        <v>18551</v>
      </c>
      <c r="G19" s="23">
        <v>17768</v>
      </c>
      <c r="H19" s="23"/>
      <c r="I19" s="23">
        <v>18551</v>
      </c>
      <c r="J19" s="23">
        <v>17768</v>
      </c>
      <c r="K19" s="23"/>
    </row>
    <row r="20" spans="6:11" ht="15" customHeight="1">
      <c r="F20" s="23"/>
      <c r="G20" s="23"/>
      <c r="H20" s="23"/>
      <c r="I20" s="23"/>
      <c r="J20" s="23"/>
      <c r="K20" s="23"/>
    </row>
    <row r="21" spans="2:11" ht="15" customHeight="1">
      <c r="B21" s="16" t="s">
        <v>157</v>
      </c>
      <c r="F21" s="23">
        <v>-15759</v>
      </c>
      <c r="G21" s="23">
        <v>-18114</v>
      </c>
      <c r="H21" s="23"/>
      <c r="I21" s="23">
        <v>-15759</v>
      </c>
      <c r="J21" s="23">
        <v>-18114</v>
      </c>
      <c r="K21" s="23"/>
    </row>
    <row r="22" spans="6:11" ht="15" customHeight="1">
      <c r="F22" s="23"/>
      <c r="G22" s="23"/>
      <c r="H22" s="23"/>
      <c r="I22" s="23"/>
      <c r="J22" s="23"/>
      <c r="K22" s="23"/>
    </row>
    <row r="23" spans="2:11" ht="15" customHeight="1">
      <c r="B23" s="16" t="s">
        <v>171</v>
      </c>
      <c r="F23" s="32">
        <f>SUM(F19:F22)</f>
        <v>2792</v>
      </c>
      <c r="G23" s="32">
        <f>SUM(G19:G22)</f>
        <v>-346</v>
      </c>
      <c r="H23" s="23"/>
      <c r="I23" s="32">
        <f>SUM(I19:I22)</f>
        <v>2792</v>
      </c>
      <c r="J23" s="32">
        <f>SUM(J19:J22)</f>
        <v>-346</v>
      </c>
      <c r="K23" s="23"/>
    </row>
    <row r="24" spans="6:11" ht="15" customHeight="1">
      <c r="F24" s="23"/>
      <c r="G24" s="23"/>
      <c r="H24" s="23"/>
      <c r="I24" s="23"/>
      <c r="J24" s="23"/>
      <c r="K24" s="23"/>
    </row>
    <row r="25" spans="2:11" ht="15" customHeight="1">
      <c r="B25" s="16" t="s">
        <v>114</v>
      </c>
      <c r="F25" s="23">
        <v>-941</v>
      </c>
      <c r="G25" s="23">
        <v>-1165</v>
      </c>
      <c r="H25" s="23"/>
      <c r="I25" s="23">
        <v>-941</v>
      </c>
      <c r="J25" s="23">
        <v>-1165</v>
      </c>
      <c r="K25" s="23"/>
    </row>
    <row r="26" spans="6:11" ht="15" customHeight="1">
      <c r="F26" s="23"/>
      <c r="G26" s="23"/>
      <c r="H26" s="23"/>
      <c r="I26" s="23"/>
      <c r="J26" s="23"/>
      <c r="K26" s="23"/>
    </row>
    <row r="27" spans="2:11" ht="15" customHeight="1">
      <c r="B27" s="16" t="s">
        <v>225</v>
      </c>
      <c r="F27" s="23">
        <v>-10</v>
      </c>
      <c r="G27" s="23">
        <f>J27-0</f>
        <v>147</v>
      </c>
      <c r="H27" s="23"/>
      <c r="I27" s="23">
        <v>-10</v>
      </c>
      <c r="J27" s="23">
        <v>147</v>
      </c>
      <c r="K27" s="23"/>
    </row>
    <row r="28" spans="6:11" ht="15" customHeight="1">
      <c r="F28" s="23"/>
      <c r="G28" s="23"/>
      <c r="H28" s="23"/>
      <c r="I28" s="23"/>
      <c r="J28" s="23"/>
      <c r="K28" s="23"/>
    </row>
    <row r="29" spans="2:11" ht="15" customHeight="1">
      <c r="B29" s="16" t="s">
        <v>193</v>
      </c>
      <c r="F29" s="32">
        <f>SUM(F23:F28)</f>
        <v>1841</v>
      </c>
      <c r="G29" s="32">
        <f>SUM(G23:G28)</f>
        <v>-1364</v>
      </c>
      <c r="H29" s="23"/>
      <c r="I29" s="32">
        <f>SUM(I23:I28)</f>
        <v>1841</v>
      </c>
      <c r="J29" s="32">
        <f>SUM(J23:J28)</f>
        <v>-1364</v>
      </c>
      <c r="K29" s="23"/>
    </row>
    <row r="30" spans="6:11" ht="15" customHeight="1">
      <c r="F30" s="23"/>
      <c r="G30" s="23"/>
      <c r="H30" s="23"/>
      <c r="I30" s="23"/>
      <c r="J30" s="23"/>
      <c r="K30" s="23"/>
    </row>
    <row r="31" spans="2:11" ht="15" customHeight="1">
      <c r="B31" t="s">
        <v>12</v>
      </c>
      <c r="F31" s="33">
        <v>16</v>
      </c>
      <c r="G31" s="23">
        <v>23</v>
      </c>
      <c r="H31" s="23"/>
      <c r="I31" s="33">
        <v>16</v>
      </c>
      <c r="J31" s="23">
        <v>23</v>
      </c>
      <c r="K31" s="23"/>
    </row>
    <row r="32" spans="6:11" ht="15" customHeight="1">
      <c r="F32" s="23"/>
      <c r="G32" s="23"/>
      <c r="H32" s="23"/>
      <c r="I32" s="23"/>
      <c r="J32" s="23"/>
      <c r="K32" s="23"/>
    </row>
    <row r="33" spans="2:11" ht="15" customHeight="1">
      <c r="B33" s="16" t="s">
        <v>194</v>
      </c>
      <c r="F33" s="32">
        <f>SUM(F29:F32)</f>
        <v>1857</v>
      </c>
      <c r="G33" s="32">
        <f>SUM(G29:G32)</f>
        <v>-1341</v>
      </c>
      <c r="H33" s="34"/>
      <c r="I33" s="32">
        <f>SUM(I29:I32)</f>
        <v>1857</v>
      </c>
      <c r="J33" s="32">
        <f>SUM(J29:J32)</f>
        <v>-1341</v>
      </c>
      <c r="K33" s="23"/>
    </row>
    <row r="34" spans="6:11" ht="15" customHeight="1">
      <c r="F34" s="23"/>
      <c r="G34" s="23"/>
      <c r="H34" s="23"/>
      <c r="I34" s="23"/>
      <c r="J34" s="23"/>
      <c r="K34" s="23"/>
    </row>
    <row r="35" spans="2:11" ht="15" customHeight="1">
      <c r="B35" t="s">
        <v>154</v>
      </c>
      <c r="F35" s="23"/>
      <c r="G35" s="23"/>
      <c r="H35" s="23"/>
      <c r="I35" s="23"/>
      <c r="J35" s="23"/>
      <c r="K35" s="23"/>
    </row>
    <row r="36" spans="2:11" ht="15" customHeight="1">
      <c r="B36" s="16" t="s">
        <v>228</v>
      </c>
      <c r="F36" s="23">
        <f>I36</f>
        <v>0</v>
      </c>
      <c r="G36" s="23">
        <v>0</v>
      </c>
      <c r="H36" s="23"/>
      <c r="I36" s="23">
        <v>0</v>
      </c>
      <c r="J36" s="23">
        <v>0</v>
      </c>
      <c r="K36" s="23"/>
    </row>
    <row r="37" spans="6:11" ht="15" customHeight="1">
      <c r="F37" s="23"/>
      <c r="G37" s="23"/>
      <c r="H37" s="23"/>
      <c r="I37" s="23"/>
      <c r="J37" s="23"/>
      <c r="K37" s="23"/>
    </row>
    <row r="38" spans="2:11" ht="15" customHeight="1" thickBot="1">
      <c r="B38" s="16" t="s">
        <v>226</v>
      </c>
      <c r="F38" s="28">
        <f>SUM(F33:F37)</f>
        <v>1857</v>
      </c>
      <c r="G38" s="28">
        <f>SUM(G33:G37)</f>
        <v>-1341</v>
      </c>
      <c r="H38" s="23"/>
      <c r="I38" s="28">
        <f>SUM(I33:I37)</f>
        <v>1857</v>
      </c>
      <c r="J38" s="28">
        <f>SUM(J33:J37)</f>
        <v>-1341</v>
      </c>
      <c r="K38" s="23"/>
    </row>
    <row r="39" spans="2:11" ht="15" customHeight="1">
      <c r="B39" t="s">
        <v>148</v>
      </c>
      <c r="F39" s="23"/>
      <c r="G39" s="23"/>
      <c r="H39" s="23"/>
      <c r="I39" s="23"/>
      <c r="J39" s="23"/>
      <c r="K39" s="23"/>
    </row>
    <row r="40" spans="6:11" ht="15" customHeight="1">
      <c r="F40" s="23"/>
      <c r="G40" s="23"/>
      <c r="H40" s="23"/>
      <c r="I40" s="23"/>
      <c r="J40" s="23"/>
      <c r="K40" s="23"/>
    </row>
    <row r="41" ht="15" customHeight="1"/>
    <row r="42" ht="15" customHeight="1">
      <c r="B42" s="16" t="s">
        <v>227</v>
      </c>
    </row>
    <row r="43" spans="2:10" ht="15" customHeight="1">
      <c r="B43" s="16" t="s">
        <v>195</v>
      </c>
      <c r="F43" s="29">
        <f>F33/361742*100</f>
        <v>0.5133492931426265</v>
      </c>
      <c r="G43" s="29">
        <v>-0.37</v>
      </c>
      <c r="H43" s="29"/>
      <c r="I43" s="29">
        <f>I33/361742*100</f>
        <v>0.5133492931426265</v>
      </c>
      <c r="J43" s="29">
        <v>-0.37</v>
      </c>
    </row>
    <row r="44" spans="2:10" ht="15" customHeight="1">
      <c r="B44" s="16" t="s">
        <v>229</v>
      </c>
      <c r="F44" s="29">
        <v>0</v>
      </c>
      <c r="G44" s="30" t="s">
        <v>174</v>
      </c>
      <c r="H44" s="29"/>
      <c r="I44" s="29">
        <v>0</v>
      </c>
      <c r="J44" s="29">
        <v>0</v>
      </c>
    </row>
    <row r="45" spans="6:10" ht="15" customHeight="1">
      <c r="F45" s="29"/>
      <c r="G45" s="29"/>
      <c r="H45" s="29"/>
      <c r="I45" s="29"/>
      <c r="J45" s="29"/>
    </row>
    <row r="46" spans="6:10" ht="15" customHeight="1" thickBot="1">
      <c r="F46" s="31">
        <f>SUM(F43:F45)</f>
        <v>0.5133492931426265</v>
      </c>
      <c r="G46" s="31">
        <f>SUM(G43:G45)</f>
        <v>-0.37</v>
      </c>
      <c r="H46" s="29"/>
      <c r="I46" s="31">
        <f>SUM(I43:I45)</f>
        <v>0.5133492931426265</v>
      </c>
      <c r="J46" s="31">
        <f>SUM(J43:J45)</f>
        <v>-0.37</v>
      </c>
    </row>
    <row r="47" spans="6:10" ht="15" customHeight="1">
      <c r="F47" s="29"/>
      <c r="G47" s="29"/>
      <c r="H47" s="29"/>
      <c r="I47" s="29"/>
      <c r="J47" s="29"/>
    </row>
    <row r="48" spans="2:10" ht="15" customHeight="1">
      <c r="B48" s="16" t="s">
        <v>196</v>
      </c>
      <c r="F48" s="29">
        <f>F33/361742*100</f>
        <v>0.5133492931426265</v>
      </c>
      <c r="G48" s="29">
        <v>-0.37</v>
      </c>
      <c r="H48" s="29"/>
      <c r="I48" s="29">
        <f>I33/361742*100</f>
        <v>0.5133492931426265</v>
      </c>
      <c r="J48" s="29">
        <v>-0.37</v>
      </c>
    </row>
    <row r="49" spans="2:10" ht="15" customHeight="1">
      <c r="B49" s="16" t="s">
        <v>230</v>
      </c>
      <c r="F49" s="29">
        <v>0</v>
      </c>
      <c r="G49" s="30" t="s">
        <v>174</v>
      </c>
      <c r="H49" s="29"/>
      <c r="I49" s="29">
        <v>0</v>
      </c>
      <c r="J49" s="29">
        <v>0</v>
      </c>
    </row>
    <row r="50" spans="6:10" ht="15" customHeight="1">
      <c r="F50" s="29"/>
      <c r="G50" s="29"/>
      <c r="H50" s="29"/>
      <c r="I50" s="29"/>
      <c r="J50" s="29"/>
    </row>
    <row r="51" spans="6:10" ht="15" customHeight="1" thickBot="1">
      <c r="F51" s="31">
        <f>SUM(F48:F50)</f>
        <v>0.5133492931426265</v>
      </c>
      <c r="G51" s="31">
        <f>SUM(G48:G50)</f>
        <v>-0.37</v>
      </c>
      <c r="H51" s="29"/>
      <c r="I51" s="31">
        <f>SUM(I48:I50)</f>
        <v>0.5133492931426265</v>
      </c>
      <c r="J51" s="31">
        <f>SUM(J48:J50)</f>
        <v>-0.37</v>
      </c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>
      <c r="B59" t="s">
        <v>138</v>
      </c>
    </row>
    <row r="60" ht="15" customHeight="1">
      <c r="B60" s="16" t="s">
        <v>185</v>
      </c>
    </row>
    <row r="61" ht="15" customHeight="1">
      <c r="B61" s="2" t="s">
        <v>73</v>
      </c>
    </row>
    <row r="62" ht="12.75" customHeight="1">
      <c r="I62" s="3" t="s">
        <v>103</v>
      </c>
    </row>
    <row r="63" spans="7:9" s="3" customFormat="1" ht="12.75" customHeight="1">
      <c r="G63" s="3" t="s">
        <v>15</v>
      </c>
      <c r="I63" s="3" t="s">
        <v>15</v>
      </c>
    </row>
    <row r="64" spans="7:9" s="3" customFormat="1" ht="12.75" customHeight="1">
      <c r="G64" s="3" t="s">
        <v>16</v>
      </c>
      <c r="I64" s="3" t="s">
        <v>7</v>
      </c>
    </row>
    <row r="65" spans="7:9" s="3" customFormat="1" ht="12.75" customHeight="1">
      <c r="G65" s="3" t="s">
        <v>3</v>
      </c>
      <c r="I65" s="3" t="s">
        <v>13</v>
      </c>
    </row>
    <row r="66" spans="7:9" s="3" customFormat="1" ht="12.75" customHeight="1">
      <c r="G66" s="3" t="s">
        <v>5</v>
      </c>
      <c r="I66" s="3" t="s">
        <v>14</v>
      </c>
    </row>
    <row r="67" spans="7:9" s="3" customFormat="1" ht="12.75" customHeight="1">
      <c r="G67" s="3" t="s">
        <v>184</v>
      </c>
      <c r="I67" s="3" t="s">
        <v>169</v>
      </c>
    </row>
    <row r="68" spans="7:9" s="3" customFormat="1" ht="12.75" customHeight="1">
      <c r="G68" s="3" t="s">
        <v>10</v>
      </c>
      <c r="I68" s="3" t="s">
        <v>10</v>
      </c>
    </row>
    <row r="69" ht="12.75" customHeight="1">
      <c r="B69" s="16" t="s">
        <v>131</v>
      </c>
    </row>
    <row r="70" ht="12.75" customHeight="1">
      <c r="B70" t="s">
        <v>118</v>
      </c>
    </row>
    <row r="71" spans="2:9" ht="12.75" customHeight="1">
      <c r="B71" t="s">
        <v>85</v>
      </c>
      <c r="G71" s="5">
        <v>107659</v>
      </c>
      <c r="H71" s="5"/>
      <c r="I71" s="5">
        <v>107372</v>
      </c>
    </row>
    <row r="72" spans="2:9" ht="12.75" customHeight="1">
      <c r="B72" t="s">
        <v>140</v>
      </c>
      <c r="G72" s="5">
        <v>6596</v>
      </c>
      <c r="H72" s="5"/>
      <c r="I72" s="5">
        <v>6596</v>
      </c>
    </row>
    <row r="73" spans="2:9" ht="12.75" customHeight="1">
      <c r="B73" t="s">
        <v>152</v>
      </c>
      <c r="G73" s="5">
        <v>17763</v>
      </c>
      <c r="H73" s="5"/>
      <c r="I73" s="5">
        <v>17837</v>
      </c>
    </row>
    <row r="74" spans="2:9" ht="12.75" customHeight="1">
      <c r="B74" t="s">
        <v>22</v>
      </c>
      <c r="G74" s="5">
        <v>10082</v>
      </c>
      <c r="H74" s="5"/>
      <c r="I74" s="5">
        <v>4328</v>
      </c>
    </row>
    <row r="75" spans="2:9" ht="12.75" customHeight="1">
      <c r="B75" t="s">
        <v>156</v>
      </c>
      <c r="G75" s="5">
        <v>12341</v>
      </c>
      <c r="H75" s="5"/>
      <c r="I75" s="5">
        <v>12351</v>
      </c>
    </row>
    <row r="76" spans="7:9" ht="12.75" customHeight="1">
      <c r="G76" s="5"/>
      <c r="H76" s="5"/>
      <c r="I76" s="5"/>
    </row>
    <row r="77" spans="7:9" ht="12.75" customHeight="1">
      <c r="G77" s="13">
        <f>SUM(G71:G75)</f>
        <v>154441</v>
      </c>
      <c r="H77" s="5"/>
      <c r="I77" s="13">
        <f>SUM(I71:I75)</f>
        <v>148484</v>
      </c>
    </row>
    <row r="78" spans="2:9" ht="12.75" customHeight="1">
      <c r="B78" t="s">
        <v>121</v>
      </c>
      <c r="G78" s="5"/>
      <c r="H78" s="5"/>
      <c r="I78" s="5"/>
    </row>
    <row r="79" spans="2:9" ht="12.75" customHeight="1">
      <c r="B79" t="s">
        <v>17</v>
      </c>
      <c r="G79" s="14">
        <v>16581</v>
      </c>
      <c r="H79" s="14"/>
      <c r="I79" s="14">
        <v>16173</v>
      </c>
    </row>
    <row r="80" spans="2:9" ht="12.75" customHeight="1">
      <c r="B80" t="s">
        <v>70</v>
      </c>
      <c r="G80" s="15">
        <v>573</v>
      </c>
      <c r="H80" s="14"/>
      <c r="I80" s="15">
        <v>2496</v>
      </c>
    </row>
    <row r="81" spans="2:9" ht="12.75" customHeight="1">
      <c r="B81" t="s">
        <v>18</v>
      </c>
      <c r="G81" s="14">
        <f>18960+13871</f>
        <v>32831</v>
      </c>
      <c r="H81" s="14"/>
      <c r="I81" s="14">
        <v>29164</v>
      </c>
    </row>
    <row r="82" spans="2:9" ht="12.75" customHeight="1">
      <c r="B82" t="s">
        <v>74</v>
      </c>
      <c r="G82" s="14">
        <v>1500</v>
      </c>
      <c r="H82" s="14"/>
      <c r="I82" s="14">
        <v>1570</v>
      </c>
    </row>
    <row r="83" spans="2:9" ht="12.75" customHeight="1">
      <c r="B83" t="s">
        <v>19</v>
      </c>
      <c r="G83" s="14">
        <v>5100</v>
      </c>
      <c r="H83" s="14"/>
      <c r="I83" s="14">
        <v>2700</v>
      </c>
    </row>
    <row r="84" spans="2:9" ht="12.75" customHeight="1">
      <c r="B84" t="s">
        <v>75</v>
      </c>
      <c r="G84" s="14">
        <v>8267</v>
      </c>
      <c r="H84" s="14"/>
      <c r="I84" s="14">
        <v>20421</v>
      </c>
    </row>
    <row r="85" spans="7:9" ht="12.75" customHeight="1">
      <c r="G85" s="14"/>
      <c r="H85" s="14"/>
      <c r="I85" s="14"/>
    </row>
    <row r="86" spans="7:9" ht="12.75" customHeight="1">
      <c r="G86" s="6">
        <f>SUM(G78:G84)</f>
        <v>64852</v>
      </c>
      <c r="H86" s="14"/>
      <c r="I86" s="6">
        <f>SUM(I79:I84)</f>
        <v>72524</v>
      </c>
    </row>
    <row r="87" spans="7:9" ht="12.75" customHeight="1">
      <c r="G87" s="14"/>
      <c r="H87" s="14"/>
      <c r="I87" s="14"/>
    </row>
    <row r="88" spans="2:9" ht="12.75" customHeight="1">
      <c r="B88" s="16" t="s">
        <v>178</v>
      </c>
      <c r="G88" s="23">
        <f>72671</f>
        <v>72671</v>
      </c>
      <c r="H88" s="14"/>
      <c r="I88" s="14">
        <v>76124</v>
      </c>
    </row>
    <row r="89" spans="2:9" ht="12.75" customHeight="1">
      <c r="B89" s="16" t="s">
        <v>175</v>
      </c>
      <c r="G89" s="14"/>
      <c r="H89" s="14"/>
      <c r="I89" s="14"/>
    </row>
    <row r="90" spans="7:9" ht="12.75" customHeight="1">
      <c r="G90" s="13">
        <f>SUM(G86:G89)</f>
        <v>137523</v>
      </c>
      <c r="H90" s="14"/>
      <c r="I90" s="13">
        <f>SUM(I86:I89)</f>
        <v>148648</v>
      </c>
    </row>
    <row r="91" spans="7:9" ht="12.75" customHeight="1">
      <c r="G91" s="14"/>
      <c r="H91" s="14"/>
      <c r="I91" s="14"/>
    </row>
    <row r="92" spans="2:9" ht="12.75" customHeight="1" thickBot="1">
      <c r="B92" t="s">
        <v>132</v>
      </c>
      <c r="G92" s="17">
        <f>G77+G90</f>
        <v>291964</v>
      </c>
      <c r="H92" s="14"/>
      <c r="I92" s="17">
        <f>I77+I90</f>
        <v>297132</v>
      </c>
    </row>
    <row r="93" spans="7:9" ht="12.75" customHeight="1">
      <c r="G93" s="14"/>
      <c r="H93" s="14"/>
      <c r="I93" s="14"/>
    </row>
    <row r="94" spans="2:9" ht="12.75" customHeight="1">
      <c r="B94" t="s">
        <v>133</v>
      </c>
      <c r="G94" s="5"/>
      <c r="H94" s="5"/>
      <c r="I94" s="5"/>
    </row>
    <row r="95" spans="2:9" ht="12.75" customHeight="1">
      <c r="B95" t="s">
        <v>143</v>
      </c>
      <c r="G95" s="5"/>
      <c r="H95" s="5"/>
      <c r="I95" s="5"/>
    </row>
    <row r="96" spans="2:9" ht="12.75" customHeight="1">
      <c r="B96" t="s">
        <v>23</v>
      </c>
      <c r="G96" s="5">
        <v>361742</v>
      </c>
      <c r="H96" s="5"/>
      <c r="I96" s="5">
        <v>361742</v>
      </c>
    </row>
    <row r="97" spans="2:9" ht="12.75" customHeight="1">
      <c r="B97" t="s">
        <v>24</v>
      </c>
      <c r="G97" s="5">
        <f>F213+G213+H213</f>
        <v>-192367</v>
      </c>
      <c r="H97" s="5"/>
      <c r="I97" s="5">
        <v>-194224</v>
      </c>
    </row>
    <row r="98" spans="7:9" ht="12.75" customHeight="1">
      <c r="G98" s="5"/>
      <c r="H98" s="5"/>
      <c r="I98" s="5"/>
    </row>
    <row r="99" spans="2:9" ht="12.75" customHeight="1">
      <c r="B99" t="s">
        <v>134</v>
      </c>
      <c r="G99" s="13">
        <f>SUM(G96:G97)</f>
        <v>169375</v>
      </c>
      <c r="H99" s="5"/>
      <c r="I99" s="13">
        <f>SUM(I96:I97)</f>
        <v>167518</v>
      </c>
    </row>
    <row r="100" spans="7:9" ht="12.75" customHeight="1">
      <c r="G100" s="5"/>
      <c r="H100" s="5"/>
      <c r="I100" s="5"/>
    </row>
    <row r="101" spans="2:9" ht="12.75" customHeight="1">
      <c r="B101" t="s">
        <v>141</v>
      </c>
      <c r="G101" s="5"/>
      <c r="H101" s="5"/>
      <c r="I101" s="5"/>
    </row>
    <row r="102" spans="2:9" ht="12.75" customHeight="1">
      <c r="B102" t="s">
        <v>122</v>
      </c>
      <c r="G102" s="5">
        <f>21226-10731</f>
        <v>10495</v>
      </c>
      <c r="H102" s="5"/>
      <c r="I102" s="5">
        <v>10518</v>
      </c>
    </row>
    <row r="103" spans="2:9" ht="12.75" customHeight="1">
      <c r="B103" t="s">
        <v>119</v>
      </c>
      <c r="G103" s="5">
        <f>615+32287</f>
        <v>32902</v>
      </c>
      <c r="H103" s="5"/>
      <c r="I103" s="5">
        <v>32508</v>
      </c>
    </row>
    <row r="104" spans="7:9" ht="12.75" customHeight="1">
      <c r="G104" s="5"/>
      <c r="H104" s="5"/>
      <c r="I104" s="7"/>
    </row>
    <row r="105" spans="7:9" ht="12.75" customHeight="1">
      <c r="G105" s="13">
        <f>SUM(G102:G103)</f>
        <v>43397</v>
      </c>
      <c r="H105" s="5"/>
      <c r="I105" s="13">
        <f>SUM(I102:I103)</f>
        <v>43026</v>
      </c>
    </row>
    <row r="106" ht="12.75" customHeight="1">
      <c r="B106" t="s">
        <v>142</v>
      </c>
    </row>
    <row r="107" spans="2:9" ht="12.75" customHeight="1">
      <c r="B107" t="s">
        <v>129</v>
      </c>
      <c r="G107" s="14">
        <v>3204</v>
      </c>
      <c r="H107" s="14"/>
      <c r="I107" s="14">
        <v>453</v>
      </c>
    </row>
    <row r="108" spans="2:9" ht="12.75" customHeight="1">
      <c r="B108" t="s">
        <v>20</v>
      </c>
      <c r="G108" s="14">
        <f>9111+39571-3-1120-23940</f>
        <v>23619</v>
      </c>
      <c r="H108" s="14"/>
      <c r="I108" s="14">
        <v>31096</v>
      </c>
    </row>
    <row r="109" spans="2:9" ht="12.75" customHeight="1">
      <c r="B109" t="s">
        <v>186</v>
      </c>
      <c r="G109" s="14">
        <v>1120</v>
      </c>
      <c r="H109" s="14"/>
      <c r="I109" s="14">
        <v>1120</v>
      </c>
    </row>
    <row r="110" spans="2:9" ht="12.75" customHeight="1">
      <c r="B110" t="s">
        <v>120</v>
      </c>
      <c r="G110" s="14">
        <v>247</v>
      </c>
      <c r="H110" s="14"/>
      <c r="I110" s="14">
        <v>242</v>
      </c>
    </row>
    <row r="111" spans="2:9" ht="12.75" customHeight="1">
      <c r="B111" t="s">
        <v>119</v>
      </c>
      <c r="G111" s="14">
        <f>276+4365+10810</f>
        <v>15451</v>
      </c>
      <c r="H111" s="14"/>
      <c r="I111" s="14">
        <v>18304</v>
      </c>
    </row>
    <row r="112" spans="2:9" ht="12.75" customHeight="1">
      <c r="B112" t="s">
        <v>77</v>
      </c>
      <c r="G112" s="14">
        <v>877</v>
      </c>
      <c r="H112" s="14"/>
      <c r="I112" s="14">
        <v>1037</v>
      </c>
    </row>
    <row r="113" spans="7:9" ht="12.75" customHeight="1">
      <c r="G113" s="14"/>
      <c r="H113" s="14"/>
      <c r="I113" s="14"/>
    </row>
    <row r="114" spans="7:9" ht="12.75" customHeight="1">
      <c r="G114" s="6">
        <f>SUM(G107:G112)</f>
        <v>44518</v>
      </c>
      <c r="H114" s="12"/>
      <c r="I114" s="6">
        <f>SUM(I107:I112)</f>
        <v>52252</v>
      </c>
    </row>
    <row r="115" spans="7:9" ht="12.75" customHeight="1">
      <c r="G115" s="14"/>
      <c r="H115" s="12"/>
      <c r="I115" s="14"/>
    </row>
    <row r="116" spans="2:9" ht="12.75" customHeight="1">
      <c r="B116" s="16" t="s">
        <v>179</v>
      </c>
      <c r="G116" s="14">
        <f>3+10731+23940</f>
        <v>34674</v>
      </c>
      <c r="H116" s="12"/>
      <c r="I116" s="14">
        <v>34336</v>
      </c>
    </row>
    <row r="117" spans="7:9" ht="12.75" customHeight="1">
      <c r="G117" s="14"/>
      <c r="H117" s="12"/>
      <c r="I117" s="14"/>
    </row>
    <row r="118" spans="7:9" ht="12.75" customHeight="1">
      <c r="G118" s="13">
        <f>SUM(G114:G117)</f>
        <v>79192</v>
      </c>
      <c r="H118" s="12"/>
      <c r="I118" s="13">
        <f>SUM(I114:I117)</f>
        <v>86588</v>
      </c>
    </row>
    <row r="119" spans="7:9" ht="12.75" customHeight="1">
      <c r="G119" s="14"/>
      <c r="H119" s="12"/>
      <c r="I119" s="14"/>
    </row>
    <row r="120" spans="2:9" ht="12.75" customHeight="1">
      <c r="B120" t="s">
        <v>135</v>
      </c>
      <c r="G120" s="14">
        <f>G105+G118</f>
        <v>122589</v>
      </c>
      <c r="I120" s="14">
        <f>I105+I118</f>
        <v>129614</v>
      </c>
    </row>
    <row r="121" spans="7:9" ht="12.75" customHeight="1">
      <c r="G121" s="14"/>
      <c r="I121" s="14"/>
    </row>
    <row r="122" spans="2:9" ht="12.75" customHeight="1" thickBot="1">
      <c r="B122" t="s">
        <v>136</v>
      </c>
      <c r="G122" s="10">
        <f>G99+G120</f>
        <v>291964</v>
      </c>
      <c r="I122" s="10">
        <f>I99+I120</f>
        <v>297132</v>
      </c>
    </row>
    <row r="123" spans="7:9" ht="12.75" customHeight="1">
      <c r="G123" s="14"/>
      <c r="I123" s="14"/>
    </row>
    <row r="124" spans="2:9" ht="12.75" customHeight="1">
      <c r="B124" t="s">
        <v>130</v>
      </c>
      <c r="G124" s="8">
        <f>G99/G96*100</f>
        <v>46.82204444051285</v>
      </c>
      <c r="H124" s="8"/>
      <c r="I124" s="8">
        <f>I99/I96*100</f>
        <v>46.30869514737023</v>
      </c>
    </row>
    <row r="125" spans="6:8" ht="12.75" customHeight="1">
      <c r="F125" s="8"/>
      <c r="G125" s="8"/>
      <c r="H125" s="8"/>
    </row>
    <row r="126" spans="6:8" ht="12.75" customHeight="1">
      <c r="F126" s="8"/>
      <c r="G126" s="8"/>
      <c r="H126" s="8"/>
    </row>
    <row r="127" ht="12.75" customHeight="1">
      <c r="B127" t="s">
        <v>139</v>
      </c>
    </row>
    <row r="128" ht="12.75" customHeight="1">
      <c r="B128" s="16" t="s">
        <v>185</v>
      </c>
    </row>
    <row r="129" ht="15.75" customHeight="1">
      <c r="B129" s="2" t="s">
        <v>25</v>
      </c>
    </row>
    <row r="130" ht="13.5" customHeight="1">
      <c r="B130" s="2"/>
    </row>
    <row r="131" ht="13.5" customHeight="1">
      <c r="I131" s="3" t="s">
        <v>7</v>
      </c>
    </row>
    <row r="132" spans="7:9" ht="13.5" customHeight="1">
      <c r="G132" s="3" t="s">
        <v>3</v>
      </c>
      <c r="I132" s="3" t="s">
        <v>4</v>
      </c>
    </row>
    <row r="133" spans="7:9" ht="13.5" customHeight="1">
      <c r="G133" s="3" t="s">
        <v>4</v>
      </c>
      <c r="I133" s="3" t="s">
        <v>6</v>
      </c>
    </row>
    <row r="134" spans="7:9" ht="13.5" customHeight="1">
      <c r="G134" s="3" t="s">
        <v>8</v>
      </c>
      <c r="I134" s="3" t="s">
        <v>9</v>
      </c>
    </row>
    <row r="135" spans="7:9" ht="13.5" customHeight="1">
      <c r="G135" s="3" t="s">
        <v>184</v>
      </c>
      <c r="I135" s="3" t="s">
        <v>183</v>
      </c>
    </row>
    <row r="136" spans="7:9" ht="13.5" customHeight="1">
      <c r="G136" s="3" t="s">
        <v>10</v>
      </c>
      <c r="I136" s="3" t="s">
        <v>10</v>
      </c>
    </row>
    <row r="137" spans="2:7" ht="13.5" customHeight="1">
      <c r="B137" t="s">
        <v>26</v>
      </c>
      <c r="G137" s="5"/>
    </row>
    <row r="138" ht="13.5" customHeight="1">
      <c r="G138" s="5"/>
    </row>
    <row r="139" spans="2:7" ht="13.5" customHeight="1">
      <c r="B139" t="s">
        <v>150</v>
      </c>
      <c r="G139" s="5"/>
    </row>
    <row r="140" spans="2:9" ht="13.5" customHeight="1">
      <c r="B140" t="s">
        <v>151</v>
      </c>
      <c r="G140" s="23">
        <f>I29</f>
        <v>1841</v>
      </c>
      <c r="H140" s="23"/>
      <c r="I140" s="23">
        <v>-1364</v>
      </c>
    </row>
    <row r="141" spans="2:9" ht="13.5" customHeight="1">
      <c r="B141" t="s">
        <v>155</v>
      </c>
      <c r="G141" s="23">
        <f>F36</f>
        <v>0</v>
      </c>
      <c r="H141" s="23"/>
      <c r="I141" s="23">
        <v>0</v>
      </c>
    </row>
    <row r="142" spans="7:9" ht="13.5" customHeight="1">
      <c r="G142" s="23"/>
      <c r="H142" s="23"/>
      <c r="I142" s="23"/>
    </row>
    <row r="143" spans="2:9" ht="13.5" customHeight="1">
      <c r="B143" t="s">
        <v>27</v>
      </c>
      <c r="G143" s="23"/>
      <c r="H143" s="23"/>
      <c r="I143" s="23"/>
    </row>
    <row r="144" spans="2:9" ht="13.5" customHeight="1">
      <c r="B144" t="s">
        <v>144</v>
      </c>
      <c r="G144" s="23">
        <f>803-585-2855+10-72+256+117</f>
        <v>-2326</v>
      </c>
      <c r="H144" s="23"/>
      <c r="I144" s="23">
        <v>559</v>
      </c>
    </row>
    <row r="145" spans="2:9" ht="13.5" customHeight="1">
      <c r="B145" s="16" t="s">
        <v>160</v>
      </c>
      <c r="G145" s="23">
        <f>-112+931-456+9-137</f>
        <v>235</v>
      </c>
      <c r="H145" s="23"/>
      <c r="I145" s="23">
        <v>1165</v>
      </c>
    </row>
    <row r="146" spans="7:9" ht="13.5" customHeight="1">
      <c r="G146" s="23"/>
      <c r="H146" s="23"/>
      <c r="I146" s="23"/>
    </row>
    <row r="147" spans="2:9" ht="13.5" customHeight="1">
      <c r="B147" t="s">
        <v>71</v>
      </c>
      <c r="G147" s="32">
        <f>SUM(G139:G146)</f>
        <v>-250</v>
      </c>
      <c r="H147" s="23"/>
      <c r="I147" s="32">
        <f>SUM(I140:I146)</f>
        <v>360</v>
      </c>
    </row>
    <row r="148" spans="7:9" ht="13.5" customHeight="1">
      <c r="G148" s="23"/>
      <c r="H148" s="23"/>
      <c r="I148" s="23"/>
    </row>
    <row r="149" spans="2:9" ht="13.5" customHeight="1">
      <c r="B149" t="s">
        <v>28</v>
      </c>
      <c r="G149" s="23"/>
      <c r="H149" s="23"/>
      <c r="I149" s="23"/>
    </row>
    <row r="150" spans="2:9" ht="13.5" customHeight="1">
      <c r="B150" t="s">
        <v>145</v>
      </c>
      <c r="G150" s="23">
        <f>4673-408-3556</f>
        <v>709</v>
      </c>
      <c r="H150" s="23"/>
      <c r="I150" s="23">
        <v>3261</v>
      </c>
    </row>
    <row r="151" spans="2:9" ht="13.5" customHeight="1">
      <c r="B151" t="s">
        <v>146</v>
      </c>
      <c r="G151" s="23">
        <v>-7104</v>
      </c>
      <c r="H151" s="23"/>
      <c r="I151" s="23">
        <v>-3160</v>
      </c>
    </row>
    <row r="152" spans="2:9" ht="13.5" customHeight="1">
      <c r="B152" s="16" t="s">
        <v>199</v>
      </c>
      <c r="G152" s="23">
        <v>66</v>
      </c>
      <c r="H152" s="23"/>
      <c r="I152" s="23">
        <v>-4</v>
      </c>
    </row>
    <row r="153" spans="7:9" ht="13.5" customHeight="1">
      <c r="G153" s="23"/>
      <c r="H153" s="23"/>
      <c r="I153" s="23"/>
    </row>
    <row r="154" spans="2:9" ht="13.5" customHeight="1">
      <c r="B154" t="s">
        <v>117</v>
      </c>
      <c r="G154" s="32">
        <f>SUM(G147:G153)</f>
        <v>-6579</v>
      </c>
      <c r="H154" s="23"/>
      <c r="I154" s="32">
        <f>SUM(I147:I153)</f>
        <v>457</v>
      </c>
    </row>
    <row r="155" spans="7:9" ht="13.5" customHeight="1">
      <c r="G155" s="23"/>
      <c r="H155" s="23"/>
      <c r="I155" s="23"/>
    </row>
    <row r="156" spans="2:9" ht="13.5" customHeight="1">
      <c r="B156" t="s">
        <v>29</v>
      </c>
      <c r="G156" s="35"/>
      <c r="H156" s="23"/>
      <c r="I156" s="35"/>
    </row>
    <row r="157" spans="2:9" ht="13.5" customHeight="1">
      <c r="B157" t="s">
        <v>164</v>
      </c>
      <c r="G157" s="25">
        <v>-465</v>
      </c>
      <c r="H157" s="23"/>
      <c r="I157" s="25">
        <v>-8</v>
      </c>
    </row>
    <row r="158" spans="2:9" ht="13.5" customHeight="1">
      <c r="B158" s="16" t="s">
        <v>153</v>
      </c>
      <c r="G158" s="25">
        <v>6892</v>
      </c>
      <c r="H158" s="23"/>
      <c r="I158" s="25">
        <v>1500</v>
      </c>
    </row>
    <row r="159" spans="2:9" ht="13.5" customHeight="1">
      <c r="B159" s="16" t="s">
        <v>198</v>
      </c>
      <c r="G159" s="25">
        <v>-5750</v>
      </c>
      <c r="H159" s="23"/>
      <c r="I159" s="25">
        <v>0</v>
      </c>
    </row>
    <row r="160" spans="2:9" ht="13.5" customHeight="1">
      <c r="B160" s="16" t="s">
        <v>170</v>
      </c>
      <c r="G160" s="25">
        <v>72</v>
      </c>
      <c r="H160" s="23"/>
      <c r="I160" s="25">
        <v>0</v>
      </c>
    </row>
    <row r="161" spans="7:9" ht="13.5" customHeight="1">
      <c r="G161" s="36"/>
      <c r="H161" s="23"/>
      <c r="I161" s="36"/>
    </row>
    <row r="162" spans="2:9" ht="13.5" customHeight="1">
      <c r="B162" t="s">
        <v>72</v>
      </c>
      <c r="G162" s="23">
        <f>SUM(G156:G161)</f>
        <v>749</v>
      </c>
      <c r="H162" s="23"/>
      <c r="I162" s="23">
        <f>SUM(I156:I161)</f>
        <v>1492</v>
      </c>
    </row>
    <row r="163" spans="7:9" ht="13.5" customHeight="1">
      <c r="G163" s="23"/>
      <c r="H163" s="23"/>
      <c r="I163" s="23"/>
    </row>
    <row r="164" spans="2:9" ht="13.5" customHeight="1">
      <c r="B164" t="s">
        <v>30</v>
      </c>
      <c r="G164" s="35"/>
      <c r="H164" s="23"/>
      <c r="I164" s="35"/>
    </row>
    <row r="165" spans="2:9" ht="13.5" customHeight="1">
      <c r="B165" t="s">
        <v>147</v>
      </c>
      <c r="G165" s="25">
        <v>-3764</v>
      </c>
      <c r="H165" s="23"/>
      <c r="I165" s="25">
        <v>-2981</v>
      </c>
    </row>
    <row r="166" spans="7:9" ht="13.5" customHeight="1">
      <c r="G166" s="36"/>
      <c r="H166" s="23"/>
      <c r="I166" s="36"/>
    </row>
    <row r="167" spans="2:9" ht="13.5" customHeight="1">
      <c r="B167" t="s">
        <v>104</v>
      </c>
      <c r="G167" s="23">
        <f>SUM(G164:G166)</f>
        <v>-3764</v>
      </c>
      <c r="H167" s="23"/>
      <c r="I167" s="23">
        <f>SUM(I164:I166)</f>
        <v>-2981</v>
      </c>
    </row>
    <row r="168" spans="7:9" ht="13.5" customHeight="1">
      <c r="G168" s="23"/>
      <c r="H168" s="23"/>
      <c r="I168" s="23"/>
    </row>
    <row r="169" spans="2:9" ht="13.5" customHeight="1">
      <c r="B169" t="s">
        <v>31</v>
      </c>
      <c r="G169" s="32">
        <f>G154+G162+G167</f>
        <v>-9594</v>
      </c>
      <c r="H169" s="23"/>
      <c r="I169" s="32">
        <f>I154+I162+I167</f>
        <v>-1032</v>
      </c>
    </row>
    <row r="170" spans="7:9" ht="13.5" customHeight="1">
      <c r="G170" s="23"/>
      <c r="H170" s="23"/>
      <c r="I170" s="23"/>
    </row>
    <row r="171" spans="2:9" ht="13.5" customHeight="1">
      <c r="B171" s="16" t="s">
        <v>172</v>
      </c>
      <c r="G171" s="23">
        <v>21684</v>
      </c>
      <c r="H171" s="23"/>
      <c r="I171" s="23">
        <v>-5265</v>
      </c>
    </row>
    <row r="172" spans="7:9" ht="13.5" customHeight="1">
      <c r="G172" s="23"/>
      <c r="H172" s="23"/>
      <c r="I172" s="23"/>
    </row>
    <row r="173" spans="2:9" ht="13.5" customHeight="1" thickBot="1">
      <c r="B173" s="16" t="s">
        <v>173</v>
      </c>
      <c r="G173" s="28">
        <f>SUM(G169:G172)</f>
        <v>12090</v>
      </c>
      <c r="H173" s="23"/>
      <c r="I173" s="28">
        <f>SUM(I169:I172)</f>
        <v>-6297</v>
      </c>
    </row>
    <row r="174" spans="7:9" ht="13.5" customHeight="1">
      <c r="G174" s="5"/>
      <c r="I174" s="5"/>
    </row>
    <row r="175" spans="7:9" ht="13.5" customHeight="1">
      <c r="G175" s="5"/>
      <c r="I175" s="5"/>
    </row>
    <row r="176" ht="13.5" customHeight="1">
      <c r="B176" t="s">
        <v>76</v>
      </c>
    </row>
    <row r="177" spans="7:9" ht="13.5" customHeight="1">
      <c r="G177" s="5"/>
      <c r="I177" s="5"/>
    </row>
    <row r="178" spans="2:9" ht="13.5" customHeight="1">
      <c r="B178" t="s">
        <v>75</v>
      </c>
      <c r="G178" s="23">
        <f>G84</f>
        <v>8267</v>
      </c>
      <c r="H178" s="23"/>
      <c r="I178" s="23">
        <v>4425</v>
      </c>
    </row>
    <row r="179" spans="2:9" ht="13.5" customHeight="1">
      <c r="B179" t="s">
        <v>19</v>
      </c>
      <c r="G179" s="23">
        <f>G83</f>
        <v>5100</v>
      </c>
      <c r="H179" s="23"/>
      <c r="I179" s="23">
        <v>0</v>
      </c>
    </row>
    <row r="180" spans="7:9" ht="13.5" customHeight="1">
      <c r="G180" s="32">
        <f>SUM(G178:G179)</f>
        <v>13367</v>
      </c>
      <c r="H180" s="23"/>
      <c r="I180" s="32">
        <f>SUM(I178:I179)</f>
        <v>4425</v>
      </c>
    </row>
    <row r="181" spans="2:9" ht="13.5" customHeight="1">
      <c r="B181" s="16" t="s">
        <v>197</v>
      </c>
      <c r="G181" s="23">
        <f>-G112</f>
        <v>-877</v>
      </c>
      <c r="H181" s="23"/>
      <c r="I181" s="23">
        <v>-10722</v>
      </c>
    </row>
    <row r="182" spans="2:9" ht="13.5" customHeight="1">
      <c r="B182" s="16" t="s">
        <v>217</v>
      </c>
      <c r="G182" s="23">
        <v>-400</v>
      </c>
      <c r="H182" s="23"/>
      <c r="I182" s="23">
        <v>0</v>
      </c>
    </row>
    <row r="183" spans="7:9" ht="13.5" customHeight="1" thickBot="1">
      <c r="G183" s="28">
        <f>SUM(G180:G182)</f>
        <v>12090</v>
      </c>
      <c r="H183" s="23"/>
      <c r="I183" s="28">
        <f>SUM(I180:I182)</f>
        <v>-6297</v>
      </c>
    </row>
    <row r="184" spans="7:9" ht="13.5" customHeight="1">
      <c r="G184" s="23"/>
      <c r="H184" s="23"/>
      <c r="I184" s="23"/>
    </row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>
      <c r="B191" t="s">
        <v>165</v>
      </c>
    </row>
    <row r="192" ht="13.5" customHeight="1">
      <c r="B192" s="16" t="s">
        <v>187</v>
      </c>
    </row>
    <row r="193" ht="13.5" customHeight="1"/>
    <row r="194" ht="15">
      <c r="B194" s="2" t="s">
        <v>32</v>
      </c>
    </row>
    <row r="195" ht="15" customHeight="1"/>
    <row r="196" spans="5:9" s="3" customFormat="1" ht="15" customHeight="1">
      <c r="E196" s="19"/>
      <c r="F196" s="19" t="s">
        <v>34</v>
      </c>
      <c r="G196" s="19"/>
      <c r="H196" s="19"/>
      <c r="I196" s="19"/>
    </row>
    <row r="197" spans="5:9" s="3" customFormat="1" ht="15" customHeight="1">
      <c r="E197" s="19"/>
      <c r="F197" s="19" t="s">
        <v>33</v>
      </c>
      <c r="G197" s="19" t="s">
        <v>36</v>
      </c>
      <c r="H197" s="20" t="s">
        <v>37</v>
      </c>
      <c r="I197" s="19"/>
    </row>
    <row r="198" spans="5:9" s="3" customFormat="1" ht="15" customHeight="1">
      <c r="E198" s="19" t="s">
        <v>23</v>
      </c>
      <c r="F198" s="19" t="s">
        <v>35</v>
      </c>
      <c r="G198" s="19" t="s">
        <v>35</v>
      </c>
      <c r="H198" s="19" t="s">
        <v>38</v>
      </c>
      <c r="I198" s="19" t="s">
        <v>39</v>
      </c>
    </row>
    <row r="199" spans="5:9" s="3" customFormat="1" ht="15" customHeight="1">
      <c r="E199" s="3" t="s">
        <v>10</v>
      </c>
      <c r="F199" s="3" t="s">
        <v>10</v>
      </c>
      <c r="G199" s="3" t="s">
        <v>10</v>
      </c>
      <c r="H199" s="3" t="s">
        <v>10</v>
      </c>
      <c r="I199" s="3" t="s">
        <v>10</v>
      </c>
    </row>
    <row r="200" ht="15" customHeight="1"/>
    <row r="201" spans="2:9" ht="15" customHeight="1">
      <c r="B201" s="16" t="s">
        <v>159</v>
      </c>
      <c r="E201" s="5">
        <v>361742</v>
      </c>
      <c r="F201" s="5">
        <v>54692</v>
      </c>
      <c r="G201" s="5">
        <v>17839</v>
      </c>
      <c r="H201" s="5">
        <v>-254227</v>
      </c>
      <c r="I201" s="5">
        <f>SUM(E201:H201)</f>
        <v>180046</v>
      </c>
    </row>
    <row r="202" spans="5:9" ht="15" customHeight="1">
      <c r="E202" s="5"/>
      <c r="F202" s="5"/>
      <c r="G202" s="5"/>
      <c r="H202" s="5"/>
      <c r="I202" s="5"/>
    </row>
    <row r="203" spans="2:9" ht="15" customHeight="1">
      <c r="B203" t="s">
        <v>190</v>
      </c>
      <c r="E203" s="23">
        <v>0</v>
      </c>
      <c r="F203" s="23">
        <v>0</v>
      </c>
      <c r="G203" s="23">
        <v>0</v>
      </c>
      <c r="H203" s="5">
        <v>-1341</v>
      </c>
      <c r="I203" s="5">
        <f>SUM(E203:H203)</f>
        <v>-1341</v>
      </c>
    </row>
    <row r="204" spans="5:9" ht="15" customHeight="1">
      <c r="E204" s="5"/>
      <c r="F204" s="5"/>
      <c r="G204" s="5"/>
      <c r="H204" s="5"/>
      <c r="I204" s="5"/>
    </row>
    <row r="205" spans="2:9" ht="15" customHeight="1" thickBot="1">
      <c r="B205" s="16" t="s">
        <v>188</v>
      </c>
      <c r="E205" s="10">
        <f>SUM(E201:E204)</f>
        <v>361742</v>
      </c>
      <c r="F205" s="10">
        <f>SUM(F201:F204)</f>
        <v>54692</v>
      </c>
      <c r="G205" s="10">
        <f>SUM(G201:G204)</f>
        <v>17839</v>
      </c>
      <c r="H205" s="10">
        <f>SUM(H201:H204)</f>
        <v>-255568</v>
      </c>
      <c r="I205" s="10">
        <f>SUM(I201:I204)</f>
        <v>178705</v>
      </c>
    </row>
    <row r="206" ht="15" customHeight="1"/>
    <row r="207" ht="15" customHeight="1"/>
    <row r="208" ht="15" customHeight="1"/>
    <row r="209" spans="2:9" ht="15" customHeight="1">
      <c r="B209" s="16" t="s">
        <v>189</v>
      </c>
      <c r="E209" s="5">
        <v>361742</v>
      </c>
      <c r="F209" s="5">
        <v>54692</v>
      </c>
      <c r="G209" s="5">
        <v>17839</v>
      </c>
      <c r="H209" s="5">
        <v>-266755</v>
      </c>
      <c r="I209" s="5">
        <f>SUM(E209:H209)</f>
        <v>167518</v>
      </c>
    </row>
    <row r="210" spans="5:9" ht="15" customHeight="1">
      <c r="E210" s="5"/>
      <c r="F210" s="5"/>
      <c r="G210" s="5"/>
      <c r="H210" s="5"/>
      <c r="I210" s="5"/>
    </row>
    <row r="211" spans="2:9" ht="15" customHeight="1">
      <c r="B211" t="str">
        <f>B203</f>
        <v>Movements during the period</v>
      </c>
      <c r="E211" s="23">
        <v>0</v>
      </c>
      <c r="F211" s="23">
        <v>0</v>
      </c>
      <c r="G211" s="23">
        <v>0</v>
      </c>
      <c r="H211" s="5">
        <f>I38</f>
        <v>1857</v>
      </c>
      <c r="I211" s="5">
        <f>SUM(E211:H211)</f>
        <v>1857</v>
      </c>
    </row>
    <row r="212" spans="5:9" ht="15" customHeight="1">
      <c r="E212" s="5"/>
      <c r="F212" s="5"/>
      <c r="G212" s="5"/>
      <c r="H212" s="5"/>
      <c r="I212" s="5"/>
    </row>
    <row r="213" spans="2:9" ht="15" customHeight="1" thickBot="1">
      <c r="B213" s="16" t="s">
        <v>191</v>
      </c>
      <c r="E213" s="10">
        <f>SUM(E209:E212)</f>
        <v>361742</v>
      </c>
      <c r="F213" s="10">
        <f>SUM(F209:F212)</f>
        <v>54692</v>
      </c>
      <c r="G213" s="10">
        <f>SUM(G209:G212)</f>
        <v>17839</v>
      </c>
      <c r="H213" s="10">
        <f>SUM(H209:H212)</f>
        <v>-264898</v>
      </c>
      <c r="I213" s="10">
        <f>SUM(I209:I212)</f>
        <v>169375</v>
      </c>
    </row>
    <row r="214" ht="15" customHeight="1"/>
    <row r="215" ht="15" customHeight="1"/>
    <row r="216" ht="15" customHeight="1">
      <c r="B216" t="s">
        <v>166</v>
      </c>
    </row>
    <row r="217" ht="15" customHeight="1">
      <c r="B217" s="16" t="s">
        <v>192</v>
      </c>
    </row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>
      <c r="A228" s="4" t="s">
        <v>40</v>
      </c>
    </row>
    <row r="229" ht="15" customHeight="1"/>
    <row r="230" spans="1:2" ht="15" customHeight="1">
      <c r="A230" t="s">
        <v>41</v>
      </c>
      <c r="B230" s="1" t="s">
        <v>42</v>
      </c>
    </row>
    <row r="231" ht="15" customHeight="1">
      <c r="B231" t="s">
        <v>223</v>
      </c>
    </row>
    <row r="232" ht="15" customHeight="1">
      <c r="B232" t="s">
        <v>219</v>
      </c>
    </row>
    <row r="233" ht="15" customHeight="1">
      <c r="B233" t="s">
        <v>220</v>
      </c>
    </row>
    <row r="234" ht="15" customHeight="1"/>
    <row r="235" ht="15" customHeight="1">
      <c r="B235" t="s">
        <v>224</v>
      </c>
    </row>
    <row r="236" ht="15" customHeight="1">
      <c r="B236" t="s">
        <v>231</v>
      </c>
    </row>
    <row r="237" ht="15" customHeight="1"/>
    <row r="238" ht="15" customHeight="1">
      <c r="B238" t="s">
        <v>221</v>
      </c>
    </row>
    <row r="239" ht="15" customHeight="1">
      <c r="B239" t="s">
        <v>222</v>
      </c>
    </row>
    <row r="240" ht="15" customHeight="1"/>
    <row r="241" ht="15" customHeight="1"/>
    <row r="242" spans="1:2" ht="15" customHeight="1">
      <c r="A242" t="s">
        <v>43</v>
      </c>
      <c r="B242" s="1" t="s">
        <v>168</v>
      </c>
    </row>
    <row r="243" ht="15" customHeight="1">
      <c r="B243" t="s">
        <v>232</v>
      </c>
    </row>
    <row r="244" ht="15" customHeight="1"/>
    <row r="245" ht="15" customHeight="1"/>
    <row r="246" spans="1:2" ht="15" customHeight="1">
      <c r="A246" t="s">
        <v>44</v>
      </c>
      <c r="B246" s="1" t="s">
        <v>45</v>
      </c>
    </row>
    <row r="247" ht="15" customHeight="1">
      <c r="B247" t="s">
        <v>163</v>
      </c>
    </row>
    <row r="248" ht="15" customHeight="1"/>
    <row r="249" ht="15" customHeight="1"/>
    <row r="250" spans="1:2" ht="15" customHeight="1">
      <c r="A250" t="s">
        <v>46</v>
      </c>
      <c r="B250" s="1" t="s">
        <v>47</v>
      </c>
    </row>
    <row r="251" ht="15" customHeight="1">
      <c r="B251" s="16" t="s">
        <v>258</v>
      </c>
    </row>
    <row r="252" ht="15" customHeight="1"/>
    <row r="253" spans="1:2" ht="15" customHeight="1">
      <c r="A253" t="s">
        <v>48</v>
      </c>
      <c r="B253" s="1" t="s">
        <v>49</v>
      </c>
    </row>
    <row r="254" ht="15" customHeight="1">
      <c r="B254" t="s">
        <v>137</v>
      </c>
    </row>
    <row r="255" ht="15" customHeight="1"/>
    <row r="256" ht="15" customHeight="1"/>
    <row r="257" spans="1:2" ht="15" customHeight="1">
      <c r="A257" t="s">
        <v>50</v>
      </c>
      <c r="B257" s="1" t="s">
        <v>51</v>
      </c>
    </row>
    <row r="258" ht="15" customHeight="1">
      <c r="B258" s="16" t="s">
        <v>241</v>
      </c>
    </row>
    <row r="259" ht="15" customHeight="1"/>
    <row r="260" ht="15" customHeight="1"/>
    <row r="261" spans="1:2" ht="15" customHeight="1">
      <c r="A261" t="s">
        <v>52</v>
      </c>
      <c r="B261" s="1" t="s">
        <v>86</v>
      </c>
    </row>
    <row r="262" ht="15" customHeight="1">
      <c r="B262" t="s">
        <v>242</v>
      </c>
    </row>
    <row r="263" ht="15" customHeight="1"/>
    <row r="264" ht="15" customHeight="1"/>
    <row r="265" spans="1:2" ht="15" customHeight="1">
      <c r="A265" t="s">
        <v>53</v>
      </c>
      <c r="B265" s="1" t="s">
        <v>54</v>
      </c>
    </row>
    <row r="266" spans="1:2" ht="15" customHeight="1">
      <c r="A266" s="22"/>
      <c r="B266" s="22" t="s">
        <v>167</v>
      </c>
    </row>
    <row r="267" ht="15" customHeight="1"/>
    <row r="268" ht="15" customHeight="1">
      <c r="D268" s="1" t="s">
        <v>180</v>
      </c>
    </row>
    <row r="269" spans="4:12" s="3" customFormat="1" ht="15" customHeight="1">
      <c r="D269" s="3" t="s">
        <v>105</v>
      </c>
      <c r="E269" s="3" t="s">
        <v>107</v>
      </c>
      <c r="G269" s="3" t="s">
        <v>102</v>
      </c>
      <c r="J269" s="26" t="s">
        <v>176</v>
      </c>
      <c r="K269" s="21" t="s">
        <v>39</v>
      </c>
      <c r="L269" s="21"/>
    </row>
    <row r="270" spans="4:12" s="3" customFormat="1" ht="15" customHeight="1">
      <c r="D270" s="3" t="s">
        <v>106</v>
      </c>
      <c r="E270" s="3" t="s">
        <v>108</v>
      </c>
      <c r="F270" s="3" t="s">
        <v>78</v>
      </c>
      <c r="G270" s="3" t="s">
        <v>109</v>
      </c>
      <c r="H270" s="3" t="s">
        <v>110</v>
      </c>
      <c r="I270" s="3" t="s">
        <v>39</v>
      </c>
      <c r="J270" s="3" t="s">
        <v>177</v>
      </c>
      <c r="K270" s="21" t="s">
        <v>177</v>
      </c>
      <c r="L270" s="21"/>
    </row>
    <row r="271" spans="4:12" s="3" customFormat="1" ht="15" customHeight="1">
      <c r="D271" s="3" t="s">
        <v>10</v>
      </c>
      <c r="E271" s="3" t="s">
        <v>10</v>
      </c>
      <c r="F271" s="3" t="s">
        <v>10</v>
      </c>
      <c r="G271" s="3" t="s">
        <v>10</v>
      </c>
      <c r="H271" s="3" t="s">
        <v>10</v>
      </c>
      <c r="I271" s="3" t="s">
        <v>10</v>
      </c>
      <c r="K271" s="21"/>
      <c r="L271" s="21"/>
    </row>
    <row r="272" spans="11:12" ht="15" customHeight="1">
      <c r="K272" s="12"/>
      <c r="L272" s="12"/>
    </row>
    <row r="273" spans="2:12" ht="15" customHeight="1">
      <c r="B273" s="9" t="s">
        <v>11</v>
      </c>
      <c r="K273" s="12"/>
      <c r="L273" s="12"/>
    </row>
    <row r="274" spans="2:12" ht="15" customHeight="1" thickBot="1">
      <c r="B274" t="s">
        <v>11</v>
      </c>
      <c r="D274" s="17">
        <v>1025</v>
      </c>
      <c r="E274" s="24">
        <v>0</v>
      </c>
      <c r="F274" s="17">
        <v>12378</v>
      </c>
      <c r="G274" s="17">
        <v>5148</v>
      </c>
      <c r="H274" s="24">
        <v>0</v>
      </c>
      <c r="I274" s="17">
        <f>SUM(D274:H274)</f>
        <v>18551</v>
      </c>
      <c r="J274" s="24">
        <v>0</v>
      </c>
      <c r="K274" s="17">
        <f>SUM(I274:J274)</f>
        <v>18551</v>
      </c>
      <c r="L274" s="14"/>
    </row>
    <row r="275" spans="11:12" ht="15" customHeight="1">
      <c r="K275" s="12"/>
      <c r="L275" s="12"/>
    </row>
    <row r="276" spans="2:12" ht="15" customHeight="1">
      <c r="B276" s="9" t="s">
        <v>112</v>
      </c>
      <c r="K276" s="12"/>
      <c r="L276" s="12"/>
    </row>
    <row r="277" spans="2:12" ht="15" customHeight="1">
      <c r="B277" t="s">
        <v>113</v>
      </c>
      <c r="D277" s="5">
        <f>908</f>
        <v>908</v>
      </c>
      <c r="E277" s="5">
        <v>-482</v>
      </c>
      <c r="F277" s="5">
        <v>397</v>
      </c>
      <c r="G277" s="5">
        <v>1228</v>
      </c>
      <c r="H277" s="5">
        <v>-37</v>
      </c>
      <c r="I277" s="5">
        <f>SUM(D277:H277)</f>
        <v>2014</v>
      </c>
      <c r="J277" s="23">
        <v>0</v>
      </c>
      <c r="K277" s="14">
        <f>SUM(I277:J277)</f>
        <v>2014</v>
      </c>
      <c r="L277" s="14"/>
    </row>
    <row r="278" spans="2:12" ht="15" customHeight="1">
      <c r="B278" s="16" t="s">
        <v>235</v>
      </c>
      <c r="D278" s="5">
        <v>-10</v>
      </c>
      <c r="E278" s="23"/>
      <c r="F278" s="23"/>
      <c r="G278" s="23"/>
      <c r="H278" s="23"/>
      <c r="I278" s="5">
        <f>SUM(D278:H278)</f>
        <v>-10</v>
      </c>
      <c r="J278" s="23">
        <v>0</v>
      </c>
      <c r="K278" s="14">
        <f>SUM(I278:J278)</f>
        <v>-10</v>
      </c>
      <c r="L278" s="14"/>
    </row>
    <row r="279" spans="2:12" ht="15" customHeight="1">
      <c r="B279" t="str">
        <f>B25</f>
        <v>Finance cost</v>
      </c>
      <c r="D279" s="5"/>
      <c r="E279" s="5"/>
      <c r="F279" s="5"/>
      <c r="G279" s="5"/>
      <c r="H279" s="5"/>
      <c r="I279" s="5">
        <f>I25</f>
        <v>-941</v>
      </c>
      <c r="J279" s="23">
        <v>0</v>
      </c>
      <c r="K279" s="14">
        <f>SUM(I279:J279)</f>
        <v>-941</v>
      </c>
      <c r="L279" s="14"/>
    </row>
    <row r="280" spans="2:12" ht="15" customHeight="1">
      <c r="B280" t="s">
        <v>215</v>
      </c>
      <c r="D280" s="5"/>
      <c r="E280" s="5"/>
      <c r="F280" s="5"/>
      <c r="G280" s="5"/>
      <c r="H280" s="5"/>
      <c r="I280" s="5">
        <v>706</v>
      </c>
      <c r="J280" s="23">
        <v>0</v>
      </c>
      <c r="K280" s="14">
        <f>SUM(I280:J280)</f>
        <v>706</v>
      </c>
      <c r="L280" s="14"/>
    </row>
    <row r="281" spans="2:12" ht="15" customHeight="1">
      <c r="B281" t="s">
        <v>162</v>
      </c>
      <c r="D281" s="5"/>
      <c r="E281" s="5"/>
      <c r="F281" s="5"/>
      <c r="G281" s="5"/>
      <c r="H281" s="5"/>
      <c r="I281" s="5">
        <v>72</v>
      </c>
      <c r="J281" s="23">
        <v>0</v>
      </c>
      <c r="K281" s="14">
        <f>SUM(I281:J281)</f>
        <v>72</v>
      </c>
      <c r="L281" s="14"/>
    </row>
    <row r="282" spans="4:12" ht="15" customHeight="1">
      <c r="D282" s="5"/>
      <c r="E282" s="5"/>
      <c r="F282" s="5"/>
      <c r="G282" s="5"/>
      <c r="H282" s="5"/>
      <c r="I282" s="5"/>
      <c r="K282" s="14"/>
      <c r="L282" s="14"/>
    </row>
    <row r="283" spans="2:12" ht="15" customHeight="1">
      <c r="B283" t="s">
        <v>233</v>
      </c>
      <c r="D283" s="5"/>
      <c r="E283" s="5"/>
      <c r="F283" s="5"/>
      <c r="G283" s="5"/>
      <c r="H283" s="5"/>
      <c r="I283" s="6">
        <f>SUM(I277:I282)</f>
        <v>1841</v>
      </c>
      <c r="J283" s="32">
        <f>SUM(J277:J282)</f>
        <v>0</v>
      </c>
      <c r="K283" s="6">
        <f>SUM(K277:K282)</f>
        <v>1841</v>
      </c>
      <c r="L283" s="14"/>
    </row>
    <row r="284" spans="4:12" ht="15" customHeight="1">
      <c r="D284" s="5"/>
      <c r="E284" s="5"/>
      <c r="F284" s="5"/>
      <c r="G284" s="5"/>
      <c r="H284" s="5"/>
      <c r="I284" s="5"/>
      <c r="J284" s="23"/>
      <c r="K284" s="14"/>
      <c r="L284" s="12"/>
    </row>
    <row r="285" spans="2:12" ht="15" customHeight="1">
      <c r="B285" t="s">
        <v>87</v>
      </c>
      <c r="D285" s="5"/>
      <c r="E285" s="5"/>
      <c r="F285" s="5"/>
      <c r="G285" s="5"/>
      <c r="H285" s="5"/>
      <c r="I285" s="5">
        <f>I31</f>
        <v>16</v>
      </c>
      <c r="J285" s="23">
        <v>0</v>
      </c>
      <c r="K285" s="15">
        <f>SUM(I285:J285)</f>
        <v>16</v>
      </c>
      <c r="L285" s="14"/>
    </row>
    <row r="286" spans="4:12" ht="15" customHeight="1">
      <c r="D286" s="5"/>
      <c r="E286" s="5"/>
      <c r="F286" s="5"/>
      <c r="G286" s="5"/>
      <c r="H286" s="5"/>
      <c r="I286" s="5"/>
      <c r="J286" s="23"/>
      <c r="K286" s="14"/>
      <c r="L286" s="12"/>
    </row>
    <row r="287" spans="2:12" ht="15" customHeight="1" thickBot="1">
      <c r="B287" t="s">
        <v>234</v>
      </c>
      <c r="D287" s="5"/>
      <c r="E287" s="5"/>
      <c r="F287" s="5"/>
      <c r="G287" s="5"/>
      <c r="H287" s="5"/>
      <c r="I287" s="10">
        <f>SUM(I283:I286)</f>
        <v>1857</v>
      </c>
      <c r="J287" s="28">
        <f>SUM(J283:J286)</f>
        <v>0</v>
      </c>
      <c r="K287" s="10">
        <f>SUM(K283:K286)</f>
        <v>1857</v>
      </c>
      <c r="L287" s="14"/>
    </row>
    <row r="288" ht="15" customHeight="1"/>
    <row r="289" ht="15" customHeight="1">
      <c r="B289" s="16" t="s">
        <v>218</v>
      </c>
    </row>
    <row r="290" ht="15" customHeight="1"/>
    <row r="291" ht="15" customHeight="1"/>
    <row r="292" spans="1:2" ht="15" customHeight="1">
      <c r="A292" t="s">
        <v>55</v>
      </c>
      <c r="B292" s="1" t="s">
        <v>56</v>
      </c>
    </row>
    <row r="293" ht="15" customHeight="1">
      <c r="B293" s="16" t="s">
        <v>201</v>
      </c>
    </row>
    <row r="294" ht="15" customHeight="1"/>
    <row r="295" ht="15" customHeight="1"/>
    <row r="296" spans="1:2" ht="15" customHeight="1">
      <c r="A296" t="s">
        <v>57</v>
      </c>
      <c r="B296" s="1" t="s">
        <v>58</v>
      </c>
    </row>
    <row r="297" spans="1:2" ht="15" customHeight="1">
      <c r="A297" s="12"/>
      <c r="B297" s="16" t="s">
        <v>243</v>
      </c>
    </row>
    <row r="298" ht="15" customHeight="1">
      <c r="A298" s="12"/>
    </row>
    <row r="299" ht="15" customHeight="1">
      <c r="A299" s="12"/>
    </row>
    <row r="300" spans="1:2" ht="15" customHeight="1">
      <c r="A300" t="s">
        <v>59</v>
      </c>
      <c r="B300" s="1" t="s">
        <v>60</v>
      </c>
    </row>
    <row r="301" ht="15" customHeight="1">
      <c r="B301" s="16" t="s">
        <v>240</v>
      </c>
    </row>
    <row r="302" ht="15" customHeight="1">
      <c r="B302" s="1"/>
    </row>
    <row r="303" ht="15" customHeight="1">
      <c r="B303" s="1"/>
    </row>
    <row r="304" spans="1:2" ht="15" customHeight="1">
      <c r="A304" t="s">
        <v>61</v>
      </c>
      <c r="B304" s="1" t="s">
        <v>62</v>
      </c>
    </row>
    <row r="305" s="16" customFormat="1" ht="15" customHeight="1">
      <c r="B305" s="16" t="s">
        <v>236</v>
      </c>
    </row>
    <row r="306" ht="15" customHeight="1">
      <c r="B306" s="16" t="s">
        <v>181</v>
      </c>
    </row>
    <row r="307" s="16" customFormat="1" ht="15" customHeight="1">
      <c r="B307" s="16" t="s">
        <v>161</v>
      </c>
    </row>
    <row r="308" ht="15" customHeight="1">
      <c r="B308" s="16"/>
    </row>
    <row r="309" ht="15" customHeight="1">
      <c r="B309" s="16"/>
    </row>
    <row r="310" ht="15" customHeight="1">
      <c r="B310" s="16"/>
    </row>
    <row r="311" ht="15" customHeight="1">
      <c r="B311" s="16"/>
    </row>
    <row r="312" ht="15" customHeight="1">
      <c r="B312" s="16"/>
    </row>
    <row r="313" spans="1:2" ht="15" customHeight="1">
      <c r="A313" s="4" t="s">
        <v>127</v>
      </c>
      <c r="B313" s="3"/>
    </row>
    <row r="314" ht="15" customHeight="1">
      <c r="A314" s="4" t="s">
        <v>128</v>
      </c>
    </row>
    <row r="315" ht="15" customHeight="1">
      <c r="A315" s="4"/>
    </row>
    <row r="316" ht="15" customHeight="1">
      <c r="A316" s="4"/>
    </row>
    <row r="317" spans="1:2" ht="15" customHeight="1">
      <c r="A317" t="s">
        <v>89</v>
      </c>
      <c r="B317" s="1" t="s">
        <v>63</v>
      </c>
    </row>
    <row r="318" ht="15" customHeight="1">
      <c r="B318" s="16" t="s">
        <v>259</v>
      </c>
    </row>
    <row r="319" ht="15" customHeight="1">
      <c r="B319" s="16" t="s">
        <v>261</v>
      </c>
    </row>
    <row r="320" ht="15" customHeight="1">
      <c r="B320" s="16" t="s">
        <v>260</v>
      </c>
    </row>
    <row r="321" ht="15" customHeight="1">
      <c r="B321" s="16"/>
    </row>
    <row r="322" ht="15" customHeight="1">
      <c r="B322" s="16" t="s">
        <v>244</v>
      </c>
    </row>
    <row r="323" ht="15" customHeight="1">
      <c r="B323" s="16" t="s">
        <v>265</v>
      </c>
    </row>
    <row r="324" ht="15" customHeight="1">
      <c r="B324" s="16" t="s">
        <v>262</v>
      </c>
    </row>
    <row r="325" ht="15" customHeight="1">
      <c r="B325" s="16"/>
    </row>
    <row r="326" ht="15" customHeight="1"/>
    <row r="327" spans="1:2" ht="15" customHeight="1">
      <c r="A327" t="s">
        <v>90</v>
      </c>
      <c r="B327" s="1" t="s">
        <v>88</v>
      </c>
    </row>
    <row r="328" ht="15" customHeight="1">
      <c r="B328" s="16" t="s">
        <v>245</v>
      </c>
    </row>
    <row r="329" ht="15" customHeight="1">
      <c r="B329" s="16" t="s">
        <v>266</v>
      </c>
    </row>
    <row r="330" ht="15" customHeight="1">
      <c r="B330" s="16" t="s">
        <v>263</v>
      </c>
    </row>
    <row r="331" ht="15" customHeight="1"/>
    <row r="332" ht="15" customHeight="1">
      <c r="B332" s="16" t="s">
        <v>264</v>
      </c>
    </row>
    <row r="333" ht="15" customHeight="1">
      <c r="B333" s="16" t="s">
        <v>246</v>
      </c>
    </row>
    <row r="334" ht="15" customHeight="1">
      <c r="B334" s="16"/>
    </row>
    <row r="335" ht="15" customHeight="1"/>
    <row r="336" spans="1:2" ht="15" customHeight="1">
      <c r="A336" t="s">
        <v>91</v>
      </c>
      <c r="B336" s="1" t="s">
        <v>126</v>
      </c>
    </row>
    <row r="337" ht="15" customHeight="1">
      <c r="B337" s="16" t="s">
        <v>247</v>
      </c>
    </row>
    <row r="338" ht="15" customHeight="1">
      <c r="B338" s="16" t="s">
        <v>269</v>
      </c>
    </row>
    <row r="339" ht="15" customHeight="1">
      <c r="B339" s="16" t="s">
        <v>267</v>
      </c>
    </row>
    <row r="340" ht="15" customHeight="1">
      <c r="B340" s="16" t="s">
        <v>268</v>
      </c>
    </row>
    <row r="341" ht="15" customHeight="1">
      <c r="B341" s="16"/>
    </row>
    <row r="342" ht="15" customHeight="1"/>
    <row r="343" spans="1:2" ht="15" customHeight="1">
      <c r="A343" t="s">
        <v>92</v>
      </c>
      <c r="B343" s="1" t="s">
        <v>64</v>
      </c>
    </row>
    <row r="344" ht="15" customHeight="1">
      <c r="B344" s="16" t="s">
        <v>200</v>
      </c>
    </row>
    <row r="345" ht="15" customHeight="1"/>
    <row r="346" ht="15" customHeight="1"/>
    <row r="347" spans="1:2" ht="15" customHeight="1">
      <c r="A347" t="s">
        <v>93</v>
      </c>
      <c r="B347" s="1" t="s">
        <v>21</v>
      </c>
    </row>
    <row r="348" ht="15" customHeight="1">
      <c r="B348" s="16" t="s">
        <v>248</v>
      </c>
    </row>
    <row r="349" ht="15" customHeight="1"/>
    <row r="350" ht="15" customHeight="1"/>
    <row r="351" spans="1:2" ht="15" customHeight="1">
      <c r="A351" t="s">
        <v>94</v>
      </c>
      <c r="B351" s="1" t="s">
        <v>125</v>
      </c>
    </row>
    <row r="352" ht="15" customHeight="1">
      <c r="B352" s="16" t="s">
        <v>249</v>
      </c>
    </row>
    <row r="353" ht="15" customHeight="1"/>
    <row r="354" ht="15" customHeight="1"/>
    <row r="355" spans="1:14" ht="15" customHeight="1">
      <c r="A355" t="s">
        <v>95</v>
      </c>
      <c r="B355" s="1" t="s">
        <v>65</v>
      </c>
      <c r="N355" s="27"/>
    </row>
    <row r="356" ht="15" customHeight="1">
      <c r="B356" s="16" t="s">
        <v>250</v>
      </c>
    </row>
    <row r="357" ht="15" customHeight="1">
      <c r="B357" s="16"/>
    </row>
    <row r="358" ht="15" customHeight="1"/>
    <row r="359" spans="1:2" ht="15" customHeight="1">
      <c r="A359" t="s">
        <v>96</v>
      </c>
      <c r="B359" s="1" t="s">
        <v>66</v>
      </c>
    </row>
    <row r="360" ht="15" customHeight="1">
      <c r="B360" s="16" t="s">
        <v>202</v>
      </c>
    </row>
    <row r="361" ht="15" customHeight="1">
      <c r="B361" s="16" t="s">
        <v>203</v>
      </c>
    </row>
    <row r="362" ht="15" customHeight="1">
      <c r="B362" s="16" t="s">
        <v>204</v>
      </c>
    </row>
    <row r="363" ht="15" customHeight="1"/>
    <row r="364" ht="15" customHeight="1">
      <c r="B364" s="16" t="s">
        <v>216</v>
      </c>
    </row>
    <row r="365" ht="15" customHeight="1">
      <c r="B365" s="16" t="s">
        <v>205</v>
      </c>
    </row>
    <row r="366" ht="15" customHeight="1"/>
    <row r="367" ht="15" customHeight="1">
      <c r="B367" s="16" t="s">
        <v>206</v>
      </c>
    </row>
    <row r="368" ht="15" customHeight="1">
      <c r="B368" s="16" t="s">
        <v>207</v>
      </c>
    </row>
    <row r="369" ht="15" customHeight="1">
      <c r="B369" s="16" t="s">
        <v>208</v>
      </c>
    </row>
    <row r="370" ht="15" customHeight="1"/>
    <row r="371" ht="15" customHeight="1">
      <c r="B371" s="16" t="s">
        <v>209</v>
      </c>
    </row>
    <row r="372" ht="15" customHeight="1"/>
    <row r="373" ht="15" customHeight="1">
      <c r="B373" s="16" t="s">
        <v>210</v>
      </c>
    </row>
    <row r="374" ht="15" customHeight="1">
      <c r="B374" s="16" t="s">
        <v>211</v>
      </c>
    </row>
    <row r="375" ht="15" customHeight="1">
      <c r="B375" s="16" t="s">
        <v>212</v>
      </c>
    </row>
    <row r="376" ht="15" customHeight="1">
      <c r="B376" s="16" t="s">
        <v>213</v>
      </c>
    </row>
    <row r="377" ht="15" customHeight="1"/>
    <row r="378" ht="15" customHeight="1">
      <c r="B378" s="16" t="s">
        <v>214</v>
      </c>
    </row>
    <row r="379" ht="15" customHeight="1"/>
    <row r="380" ht="15" customHeight="1"/>
    <row r="381" spans="1:2" ht="15" customHeight="1">
      <c r="A381" t="s">
        <v>97</v>
      </c>
      <c r="B381" s="1" t="s">
        <v>79</v>
      </c>
    </row>
    <row r="382" ht="15" customHeight="1">
      <c r="B382" s="1"/>
    </row>
    <row r="383" ht="15" customHeight="1">
      <c r="B383" s="16" t="s">
        <v>239</v>
      </c>
    </row>
    <row r="384" ht="15" customHeight="1">
      <c r="B384" s="16"/>
    </row>
    <row r="385" spans="5:7" ht="15" customHeight="1">
      <c r="E385" s="3" t="s">
        <v>81</v>
      </c>
      <c r="F385" s="3"/>
      <c r="G385" s="3" t="s">
        <v>82</v>
      </c>
    </row>
    <row r="386" spans="5:7" ht="15" customHeight="1">
      <c r="E386" s="3" t="s">
        <v>10</v>
      </c>
      <c r="F386" s="3"/>
      <c r="G386" s="3" t="s">
        <v>10</v>
      </c>
    </row>
    <row r="387" spans="5:7" ht="15" customHeight="1">
      <c r="E387" s="5"/>
      <c r="F387" s="5"/>
      <c r="G387" s="5"/>
    </row>
    <row r="388" spans="2:7" ht="15" customHeight="1">
      <c r="B388" t="s">
        <v>80</v>
      </c>
      <c r="E388" s="5"/>
      <c r="F388" s="5"/>
      <c r="G388" s="5"/>
    </row>
    <row r="389" spans="2:7" ht="15" customHeight="1">
      <c r="B389" t="s">
        <v>115</v>
      </c>
      <c r="E389" s="5">
        <f>G112</f>
        <v>877</v>
      </c>
      <c r="F389" s="5"/>
      <c r="G389" s="23">
        <v>0</v>
      </c>
    </row>
    <row r="390" spans="2:7" ht="15" customHeight="1">
      <c r="B390" t="s">
        <v>123</v>
      </c>
      <c r="E390" s="5">
        <v>4365</v>
      </c>
      <c r="F390" s="5"/>
      <c r="G390" s="23">
        <v>0</v>
      </c>
    </row>
    <row r="391" spans="2:7" ht="15" customHeight="1">
      <c r="B391" t="s">
        <v>83</v>
      </c>
      <c r="E391" s="5">
        <v>10810</v>
      </c>
      <c r="F391" s="5"/>
      <c r="G391" s="5">
        <v>32287</v>
      </c>
    </row>
    <row r="392" spans="2:7" ht="15" customHeight="1">
      <c r="B392" t="s">
        <v>124</v>
      </c>
      <c r="E392" s="5">
        <v>276</v>
      </c>
      <c r="F392" s="5"/>
      <c r="G392" s="5">
        <v>615</v>
      </c>
    </row>
    <row r="393" spans="5:7" ht="15" customHeight="1">
      <c r="E393" s="5"/>
      <c r="F393" s="5"/>
      <c r="G393" s="5"/>
    </row>
    <row r="394" spans="5:7" ht="15" customHeight="1" thickBot="1">
      <c r="E394" s="10">
        <f>SUM(E387:E392)</f>
        <v>16328</v>
      </c>
      <c r="F394" s="5"/>
      <c r="G394" s="10">
        <f>SUM(G387:G392)</f>
        <v>32902</v>
      </c>
    </row>
    <row r="395" ht="15" customHeight="1"/>
    <row r="396" ht="15" customHeight="1"/>
    <row r="397" spans="1:2" ht="15" customHeight="1">
      <c r="A397" t="s">
        <v>98</v>
      </c>
      <c r="B397" s="1" t="s">
        <v>67</v>
      </c>
    </row>
    <row r="398" ht="15" customHeight="1">
      <c r="B398" s="16" t="s">
        <v>251</v>
      </c>
    </row>
    <row r="399" ht="15" customHeight="1"/>
    <row r="400" ht="15" customHeight="1"/>
    <row r="401" spans="1:2" ht="15" customHeight="1">
      <c r="A401" t="s">
        <v>99</v>
      </c>
      <c r="B401" s="1" t="s">
        <v>68</v>
      </c>
    </row>
    <row r="402" ht="15" customHeight="1">
      <c r="B402" s="16" t="s">
        <v>252</v>
      </c>
    </row>
    <row r="403" s="16" customFormat="1" ht="15" customHeight="1">
      <c r="B403" s="16" t="s">
        <v>253</v>
      </c>
    </row>
    <row r="404" s="16" customFormat="1" ht="15" customHeight="1">
      <c r="B404" s="16" t="s">
        <v>254</v>
      </c>
    </row>
    <row r="405" s="16" customFormat="1" ht="15" customHeight="1"/>
    <row r="406" s="16" customFormat="1" ht="15" customHeight="1">
      <c r="B406" s="16" t="s">
        <v>255</v>
      </c>
    </row>
    <row r="407" s="16" customFormat="1" ht="15" customHeight="1">
      <c r="B407" s="16" t="s">
        <v>256</v>
      </c>
    </row>
    <row r="408" ht="15" customHeight="1">
      <c r="B408" s="1"/>
    </row>
    <row r="409" spans="1:9" ht="15" customHeight="1">
      <c r="A409" s="12"/>
      <c r="B409" s="1"/>
      <c r="I409" s="12"/>
    </row>
    <row r="410" spans="1:2" ht="15" customHeight="1">
      <c r="A410" t="s">
        <v>100</v>
      </c>
      <c r="B410" s="1" t="s">
        <v>69</v>
      </c>
    </row>
    <row r="411" ht="15" customHeight="1">
      <c r="B411" s="16" t="s">
        <v>257</v>
      </c>
    </row>
    <row r="412" ht="15" customHeight="1"/>
    <row r="413" ht="15" customHeight="1"/>
    <row r="414" spans="1:2" ht="15" customHeight="1">
      <c r="A414" t="s">
        <v>101</v>
      </c>
      <c r="B414" s="1" t="s">
        <v>116</v>
      </c>
    </row>
    <row r="415" ht="15" customHeight="1">
      <c r="B415" s="16" t="s">
        <v>238</v>
      </c>
    </row>
    <row r="416" ht="15" customHeight="1">
      <c r="B416" s="16" t="s">
        <v>237</v>
      </c>
    </row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</sheetData>
  <sheetProtection/>
  <printOptions/>
  <pageMargins left="0.5" right="0" top="1" bottom="0.75" header="0.5" footer="0.5"/>
  <pageSetup horizontalDpi="600" verticalDpi="600" orientation="portrait" paperSize="9" scale="82" r:id="rId2"/>
  <headerFooter alignWithMargins="0">
    <oddFooter>&amp;CPage &amp;P of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HOE CORPORATION BERHAD L</dc:creator>
  <cp:keywords/>
  <dc:description/>
  <cp:lastModifiedBy>angela</cp:lastModifiedBy>
  <cp:lastPrinted>2009-05-28T08:59:24Z</cp:lastPrinted>
  <dcterms:created xsi:type="dcterms:W3CDTF">2002-11-05T06:24:10Z</dcterms:created>
  <dcterms:modified xsi:type="dcterms:W3CDTF">2009-05-28T09:07:05Z</dcterms:modified>
  <cp:category/>
  <cp:version/>
  <cp:contentType/>
  <cp:contentStatus/>
</cp:coreProperties>
</file>