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s>
  <definedNames/>
  <calcPr fullCalcOnLoad="1"/>
</workbook>
</file>

<file path=xl/sharedStrings.xml><?xml version="1.0" encoding="utf-8"?>
<sst xmlns="http://schemas.openxmlformats.org/spreadsheetml/2006/main" count="287" uniqueCount="228">
  <si>
    <t>LIEN HOE CORPORATION BERHAD</t>
  </si>
  <si>
    <t>(Company No. 8507-X)</t>
  </si>
  <si>
    <t>THE FIGURES HAVE NOT BEEN AUDITED</t>
  </si>
  <si>
    <t>Current</t>
  </si>
  <si>
    <t>Year</t>
  </si>
  <si>
    <t>Quarter</t>
  </si>
  <si>
    <t>Corresponding</t>
  </si>
  <si>
    <t>Preceding</t>
  </si>
  <si>
    <t>Todate</t>
  </si>
  <si>
    <t>Period</t>
  </si>
  <si>
    <t>RM'000</t>
  </si>
  <si>
    <t>Revenue</t>
  </si>
  <si>
    <t xml:space="preserve">Tax  </t>
  </si>
  <si>
    <t>Financial</t>
  </si>
  <si>
    <t>Year End</t>
  </si>
  <si>
    <t>As At</t>
  </si>
  <si>
    <t>End Of</t>
  </si>
  <si>
    <t>Inventories</t>
  </si>
  <si>
    <t>Receivables</t>
  </si>
  <si>
    <t>Fixed deposits</t>
  </si>
  <si>
    <t>Payables</t>
  </si>
  <si>
    <t>Taxation</t>
  </si>
  <si>
    <t>Goodwill on consolidation</t>
  </si>
  <si>
    <t>Share capital</t>
  </si>
  <si>
    <t>Reserves</t>
  </si>
  <si>
    <t>CONDENSED CONSOLIDATED CASH FLOW STATEMENTS</t>
  </si>
  <si>
    <t>Operating activities</t>
  </si>
  <si>
    <t>Adjustments for :</t>
  </si>
  <si>
    <t>Changes in working capital</t>
  </si>
  <si>
    <t>Investing activities</t>
  </si>
  <si>
    <t>Financing activities</t>
  </si>
  <si>
    <t>Net change in cash and cash equivalents</t>
  </si>
  <si>
    <t>CONDENSED CONSOLIDATED STATEMENT OF CHANGES IN EQUITY</t>
  </si>
  <si>
    <t>distributable</t>
  </si>
  <si>
    <t>Non -</t>
  </si>
  <si>
    <t>reserves</t>
  </si>
  <si>
    <t>Distributable</t>
  </si>
  <si>
    <t>Accumulated</t>
  </si>
  <si>
    <t>losses</t>
  </si>
  <si>
    <t>Total</t>
  </si>
  <si>
    <t>NOTES TO THE INTERIM FINANCIAL REPORT</t>
  </si>
  <si>
    <t>1.)</t>
  </si>
  <si>
    <t>Basis of Preparation</t>
  </si>
  <si>
    <t>2.)</t>
  </si>
  <si>
    <t>3.)</t>
  </si>
  <si>
    <t>Seasonal or Cyclical Factors</t>
  </si>
  <si>
    <t>4.)</t>
  </si>
  <si>
    <t>Unusual Items Affecting Assets, Liabilities, Equity, Net Income or Cash Flows</t>
  </si>
  <si>
    <t>5.)</t>
  </si>
  <si>
    <t>Changes In Estimates</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</si>
  <si>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</si>
  <si>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</si>
  <si>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</si>
  <si>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</si>
  <si>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</si>
  <si>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</si>
  <si>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</si>
  <si>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</si>
  <si>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</si>
  <si>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</si>
  <si>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</si>
  <si>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12.)</t>
  </si>
  <si>
    <t>Contingent Liabilities / Assets</t>
  </si>
  <si>
    <t>Review of Performance</t>
  </si>
  <si>
    <t>Profit Forecast or Profit Guarantee</t>
  </si>
  <si>
    <t>Purchase / Disposal of Quoted Securities</t>
  </si>
  <si>
    <t>Corporate Proposals</t>
  </si>
  <si>
    <t>Off Balance Sheet Financial Instruments</t>
  </si>
  <si>
    <t>Material Litigation</t>
  </si>
  <si>
    <t>Dividends</t>
  </si>
  <si>
    <t>Amount due from customers for contract work</t>
  </si>
  <si>
    <t>Profit before working capital changes</t>
  </si>
  <si>
    <t>Net cash used in investing activities</t>
  </si>
  <si>
    <t>CONDENSED CONSOLIDATED BALANCE SHEET</t>
  </si>
  <si>
    <t>Tax recoverable</t>
  </si>
  <si>
    <t>Cash and bank balances</t>
  </si>
  <si>
    <t>Cash and cash equivalents comprise :-</t>
  </si>
  <si>
    <t>Bank overdrafts</t>
  </si>
  <si>
    <t>Construction</t>
  </si>
  <si>
    <t>Group Borrowings / Debt Securities</t>
  </si>
  <si>
    <t>Secured</t>
  </si>
  <si>
    <t>Short term</t>
  </si>
  <si>
    <t>Long term</t>
  </si>
  <si>
    <t xml:space="preserve">   - term loans</t>
  </si>
  <si>
    <t>CONDENSED CONSOLIDATED INCOME STATEMENTS</t>
  </si>
  <si>
    <t>Property, plant and equipment</t>
  </si>
  <si>
    <t>Dividends Paid</t>
  </si>
  <si>
    <t>Tax</t>
  </si>
  <si>
    <t>Review of Current Quarter's Results Against Immediate Preceding Quarter</t>
  </si>
  <si>
    <t>I.)</t>
  </si>
  <si>
    <t>II.)</t>
  </si>
  <si>
    <t>III.)</t>
  </si>
  <si>
    <t>IV.)</t>
  </si>
  <si>
    <t>V.)</t>
  </si>
  <si>
    <t>VI.)</t>
  </si>
  <si>
    <t>VII.)</t>
  </si>
  <si>
    <t>VIII.)</t>
  </si>
  <si>
    <t>IX.)</t>
  </si>
  <si>
    <t>X.)</t>
  </si>
  <si>
    <t>XI.)</t>
  </si>
  <si>
    <t>XII.)</t>
  </si>
  <si>
    <t>XIII.)</t>
  </si>
  <si>
    <t>Hotel</t>
  </si>
  <si>
    <t>(Audited)</t>
  </si>
  <si>
    <t>Net cash from financing activities</t>
  </si>
  <si>
    <t xml:space="preserve">Property </t>
  </si>
  <si>
    <t>investment</t>
  </si>
  <si>
    <t>Property</t>
  </si>
  <si>
    <t>development</t>
  </si>
  <si>
    <t>operation</t>
  </si>
  <si>
    <t>Others</t>
  </si>
  <si>
    <t xml:space="preserve">       Individual Quarter</t>
  </si>
  <si>
    <t>Result</t>
  </si>
  <si>
    <t>Segment result</t>
  </si>
  <si>
    <t>Finance cost</t>
  </si>
  <si>
    <t xml:space="preserve">   - bank overdrafts</t>
  </si>
  <si>
    <t xml:space="preserve">Loss Per Share </t>
  </si>
  <si>
    <t>Net cashflow from operating activities</t>
  </si>
  <si>
    <t>Non-Current Assets</t>
  </si>
  <si>
    <t>Land held for development</t>
  </si>
  <si>
    <t>Borrowings</t>
  </si>
  <si>
    <t>Tax payable</t>
  </si>
  <si>
    <t>Current Assets</t>
  </si>
  <si>
    <t>Deferred tax liabilities</t>
  </si>
  <si>
    <t xml:space="preserve">   - bankers' acceptances</t>
  </si>
  <si>
    <t xml:space="preserve">   - hire purchase</t>
  </si>
  <si>
    <t>Profit/Loss on Sale of Unquoted Investments and / or Properties</t>
  </si>
  <si>
    <t>Prospects</t>
  </si>
  <si>
    <t xml:space="preserve">ADDITIONAL INFORMATION REQUIRED </t>
  </si>
  <si>
    <t>BY THE BURSA MALAYSIA SECURITIES BERHAD'S LISTING REQUIREMENTS</t>
  </si>
  <si>
    <t>Property development costs</t>
  </si>
  <si>
    <t>Amount due to customers for contract work</t>
  </si>
  <si>
    <t>Net assets per share (sen)</t>
  </si>
  <si>
    <t>ASSETS</t>
  </si>
  <si>
    <t>TOTAL ASSETS</t>
  </si>
  <si>
    <t>EQUITY AND LIABILITIES</t>
  </si>
  <si>
    <t>Total equity</t>
  </si>
  <si>
    <t>Total liabilities</t>
  </si>
  <si>
    <t>TOTAL EQUITY AND LIABILITIES</t>
  </si>
  <si>
    <t>There were no material changes in the estimates used for the preparation of the interim financial statements.</t>
  </si>
  <si>
    <t>(The condensed consolidated income statements should be read in conjunction with the Audited Financial Statements for the year</t>
  </si>
  <si>
    <t>(The condensed consolidated balance sheet should be read in conjunction with the Audited Financial Statements for the year</t>
  </si>
  <si>
    <t>Investment property</t>
  </si>
  <si>
    <t>Non-Current Liabilities</t>
  </si>
  <si>
    <t>Current Liabilities</t>
  </si>
  <si>
    <t>Equity Attributable to Equity Holders of the Parent</t>
  </si>
  <si>
    <t xml:space="preserve">     Non-cash items</t>
  </si>
  <si>
    <t xml:space="preserve">     Net change in current assets</t>
  </si>
  <si>
    <t xml:space="preserve">     Net change in current liabilities</t>
  </si>
  <si>
    <t xml:space="preserve">     Taxes paid</t>
  </si>
  <si>
    <t xml:space="preserve">     Borrowings</t>
  </si>
  <si>
    <t xml:space="preserve">     to equity holders of the parent</t>
  </si>
  <si>
    <t>Continuing operations</t>
  </si>
  <si>
    <t>Loss before tax from:</t>
  </si>
  <si>
    <t xml:space="preserve">    Continuining operations</t>
  </si>
  <si>
    <t>Prepaid land lease payments</t>
  </si>
  <si>
    <t>At 1 January 2007</t>
  </si>
  <si>
    <t xml:space="preserve">     Proceeds from disposal of property plant and equipment</t>
  </si>
  <si>
    <t>Discontinued operations</t>
  </si>
  <si>
    <t xml:space="preserve">    Discontinued operations</t>
  </si>
  <si>
    <t>31.12.2007</t>
  </si>
  <si>
    <t>Investment in associated company</t>
  </si>
  <si>
    <t>Share of profit of associated company</t>
  </si>
  <si>
    <t>Operating and administration expenses</t>
  </si>
  <si>
    <t xml:space="preserve">     Cumulative Quarter</t>
  </si>
  <si>
    <t>Loss before tax</t>
  </si>
  <si>
    <t>(Loss) / Profit per share (sen)</t>
  </si>
  <si>
    <t>Share of profit of associate</t>
  </si>
  <si>
    <t>ended 31 December 2007)</t>
  </si>
  <si>
    <t>At 1 January 2008</t>
  </si>
  <si>
    <t xml:space="preserve">     Non-operating items (financing)</t>
  </si>
  <si>
    <t>year ended 31 December 2007)</t>
  </si>
  <si>
    <t>There were no payment of dividends in the current financial quarter.</t>
  </si>
  <si>
    <t>There were no off balance sheet financial instruments for the current financial quarter.</t>
  </si>
  <si>
    <t>The Board of Directors did not recommend or paid any dividend for the current financial quarter.</t>
  </si>
  <si>
    <t>Loss after tax</t>
  </si>
  <si>
    <t>(b) Claims by third parties for the supply of goods and other charges amounting to RM0.92 million</t>
  </si>
  <si>
    <t>Interest income</t>
  </si>
  <si>
    <t>The Group's performance was not affected by any seasonal or cyclical factors.</t>
  </si>
  <si>
    <t xml:space="preserve">     Purchase of property plant and equipment</t>
  </si>
  <si>
    <t xml:space="preserve">     Investment in an associate</t>
  </si>
  <si>
    <t xml:space="preserve">(The condensed consolidated cash flow statements should be read in conjunction with the Audited Financial Statements for the </t>
  </si>
  <si>
    <t xml:space="preserve">(The condensed consolidated statement of changes in equity should be read in conjunction with the Audited Financial Statements </t>
  </si>
  <si>
    <t>for the year ended 31 December 2007)</t>
  </si>
  <si>
    <t xml:space="preserve">     Fixed deposits</t>
  </si>
  <si>
    <t>The key information of the Group's business by segment are tabulated below:-</t>
  </si>
  <si>
    <t>Auditors' Report</t>
  </si>
  <si>
    <t>31.12.2008</t>
  </si>
  <si>
    <t>Other expenses</t>
  </si>
  <si>
    <t xml:space="preserve">     Proceeds from disposal of investment property</t>
  </si>
  <si>
    <t xml:space="preserve">     Net cash inflow from disposal of subsidiaries</t>
  </si>
  <si>
    <t xml:space="preserve">     Interest received</t>
  </si>
  <si>
    <t>Profit / (Loss) from operations</t>
  </si>
  <si>
    <t>(Loss) before tax</t>
  </si>
  <si>
    <t>Movements during the year</t>
  </si>
  <si>
    <t>At 31 December 2007</t>
  </si>
  <si>
    <t>At 31 December 2008</t>
  </si>
  <si>
    <t>Cash and cash equivalents at beginning of year</t>
  </si>
  <si>
    <t>Cash and cash equivalents at end of year</t>
  </si>
  <si>
    <t>-</t>
  </si>
  <si>
    <t xml:space="preserve">    classified as held for sale</t>
  </si>
  <si>
    <t>Group borrowings / debt securities as at 31 December 2008 are as follows :</t>
  </si>
  <si>
    <t>There were no profit forecast or profit guarantee given for this financial year ended 31 December 2008.</t>
  </si>
  <si>
    <t>The Group's contingent liabilities as at 31 December 2008 are as follows:-</t>
  </si>
  <si>
    <t xml:space="preserve">In the current quarter, the Group generated total revenue of RM31.12 million as compared to RM18.65 million in the corresponding </t>
  </si>
  <si>
    <t>million in the corresponding quarter last year.</t>
  </si>
  <si>
    <t>quarter last year, whilst loss before tax for the current quarter is RM11.41 million as compared to a loss before tax of RM21.57</t>
  </si>
  <si>
    <t>QUARTERLY REPORT ON CONSOLIDATED RESULTS FOR THE FOURTH QUARTER ENDED 31 DECEMBER 2008</t>
  </si>
  <si>
    <t xml:space="preserve">      - basic, for (loss) from continuing operations</t>
  </si>
  <si>
    <t xml:space="preserve">      - basic, for (loss) / profit from discontinued operations</t>
  </si>
  <si>
    <t xml:space="preserve">      - diluted, for (loss) from continuing operations</t>
  </si>
  <si>
    <t xml:space="preserve">      - diluted, for (loss) / profit from discontinued operations</t>
  </si>
  <si>
    <t>Discontinued</t>
  </si>
  <si>
    <t>operations</t>
  </si>
  <si>
    <t>Assets of disposal group and non-current assets</t>
  </si>
  <si>
    <t>Liabilities directly associated with assets classified as held for sale</t>
  </si>
  <si>
    <t>&lt;----------------------------------- Continuing operations ------------------------------------&gt;</t>
  </si>
  <si>
    <t xml:space="preserve">The increase in revenue for the current quarter is contributed mainly by the higher amount of construction works completed. Lower loss </t>
  </si>
  <si>
    <t>During the current financial year, the Company purchased a total of 1,048,100 ordinary shares representing 0.77% of the issued</t>
  </si>
  <si>
    <t>(Loss) for the period from continuing operations</t>
  </si>
  <si>
    <t>(Loss) / Profit for the period from discontinued operations</t>
  </si>
  <si>
    <t>(Loss) for the period attributable</t>
  </si>
  <si>
    <t>in the current quarter is mainly due to lower provisions for impairment loss on assets and also higher profit contributions from both the</t>
  </si>
  <si>
    <t>hotel and construction businesses as a result of higher revenue and better cost management.</t>
  </si>
  <si>
    <t>and paid-up capital of Perduren (M) Berhad for a total consideration of RM418,933 thereby increasing the Company's equity stake</t>
  </si>
  <si>
    <t>in Perduren (M) Berhad to 21.33%.</t>
  </si>
  <si>
    <t>(a) Corporate guarantee issued in respect of banking facilities granted to a former subsidiary amounting to RM3.58 million; and</t>
  </si>
  <si>
    <t xml:space="preserve">b.)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</si>
</sst>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46">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
      <b/>
      <sz val="9"/>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8"/>
      <name val="Arial"/>
      <family val="2"/>
    </font>
    <font>
      <sz val="10"/>
      <color indexed="8"/>
      <name val="Calibri"/>
      <family val="0"/>
    </font>
    <font>
      <sz val="11"/>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0" xfId="0" applyNumberFormat="1" applyBorder="1" applyAlignment="1">
      <alignment/>
    </xf>
    <xf numFmtId="37" fontId="0" fillId="0" borderId="0" xfId="0" applyNumberFormat="1" applyAlignment="1">
      <alignment horizontal="right"/>
    </xf>
    <xf numFmtId="37" fontId="0" fillId="0" borderId="11" xfId="0" applyNumberFormat="1" applyBorder="1" applyAlignment="1">
      <alignment/>
    </xf>
    <xf numFmtId="37" fontId="0" fillId="0" borderId="12" xfId="0" applyNumberFormat="1" applyBorder="1" applyAlignment="1">
      <alignment/>
    </xf>
    <xf numFmtId="37" fontId="0" fillId="0" borderId="13" xfId="0" applyNumberFormat="1" applyBorder="1" applyAlignment="1">
      <alignment/>
    </xf>
    <xf numFmtId="3" fontId="0" fillId="0" borderId="0" xfId="0" applyNumberFormat="1" applyAlignment="1">
      <alignment/>
    </xf>
    <xf numFmtId="0" fontId="5" fillId="0" borderId="0" xfId="0" applyFont="1" applyAlignment="1">
      <alignment/>
    </xf>
    <xf numFmtId="37" fontId="0" fillId="0" borderId="14" xfId="0" applyNumberFormat="1" applyBorder="1" applyAlignment="1">
      <alignment/>
    </xf>
    <xf numFmtId="0" fontId="6" fillId="0" borderId="0" xfId="0" applyFont="1" applyAlignment="1">
      <alignment/>
    </xf>
    <xf numFmtId="39" fontId="0" fillId="0" borderId="0" xfId="0" applyNumberFormat="1" applyAlignment="1">
      <alignment/>
    </xf>
    <xf numFmtId="0" fontId="0" fillId="0" borderId="0" xfId="0" applyBorder="1" applyAlignment="1">
      <alignment/>
    </xf>
    <xf numFmtId="37" fontId="0" fillId="0" borderId="15" xfId="0" applyNumberFormat="1" applyBorder="1" applyAlignment="1">
      <alignment/>
    </xf>
    <xf numFmtId="37" fontId="0" fillId="0" borderId="0" xfId="0" applyNumberFormat="1" applyBorder="1" applyAlignment="1">
      <alignment/>
    </xf>
    <xf numFmtId="37" fontId="0" fillId="0" borderId="0" xfId="0" applyNumberFormat="1" applyBorder="1" applyAlignment="1">
      <alignment horizontal="right"/>
    </xf>
    <xf numFmtId="0" fontId="0" fillId="0" borderId="0" xfId="0" applyFont="1" applyAlignment="1">
      <alignment/>
    </xf>
    <xf numFmtId="37" fontId="0" fillId="0" borderId="16" xfId="0" applyNumberFormat="1" applyBorder="1" applyAlignment="1">
      <alignment/>
    </xf>
    <xf numFmtId="0" fontId="1" fillId="0" borderId="0" xfId="0" applyFont="1" applyAlignment="1">
      <alignment horizontal="left"/>
    </xf>
    <xf numFmtId="0" fontId="7" fillId="0" borderId="0" xfId="0" applyFont="1" applyAlignment="1">
      <alignment horizontal="center"/>
    </xf>
    <xf numFmtId="0" fontId="7" fillId="0" borderId="0" xfId="0" applyFont="1" applyAlignment="1">
      <alignment horizontal="left"/>
    </xf>
    <xf numFmtId="39" fontId="0" fillId="0" borderId="14" xfId="0" applyNumberFormat="1" applyBorder="1" applyAlignment="1">
      <alignment/>
    </xf>
    <xf numFmtId="0" fontId="1" fillId="0" borderId="0" xfId="0" applyFont="1" applyBorder="1" applyAlignment="1">
      <alignment horizontal="center"/>
    </xf>
    <xf numFmtId="0" fontId="0" fillId="0" borderId="0" xfId="0" applyAlignment="1">
      <alignment horizontal="left"/>
    </xf>
    <xf numFmtId="41" fontId="0" fillId="0" borderId="0" xfId="0" applyNumberFormat="1" applyAlignment="1">
      <alignment/>
    </xf>
    <xf numFmtId="41" fontId="0" fillId="0" borderId="16" xfId="0" applyNumberFormat="1" applyBorder="1" applyAlignment="1">
      <alignment/>
    </xf>
    <xf numFmtId="41" fontId="0" fillId="0" borderId="12" xfId="0" applyNumberFormat="1" applyBorder="1" applyAlignment="1">
      <alignment/>
    </xf>
    <xf numFmtId="4" fontId="0" fillId="0" borderId="0" xfId="0" applyNumberFormat="1" applyAlignment="1">
      <alignment/>
    </xf>
    <xf numFmtId="39" fontId="0" fillId="0" borderId="0" xfId="0" applyNumberFormat="1" applyFont="1" applyAlignment="1">
      <alignment horizontal="right"/>
    </xf>
    <xf numFmtId="41" fontId="0" fillId="0" borderId="12" xfId="0" applyNumberFormat="1" applyBorder="1" applyAlignment="1">
      <alignment horizontal="right"/>
    </xf>
    <xf numFmtId="0" fontId="1" fillId="0" borderId="0" xfId="0" applyFont="1" applyAlignment="1">
      <alignment horizontal="right"/>
    </xf>
    <xf numFmtId="0" fontId="45" fillId="0" borderId="0" xfId="0" applyFont="1" applyAlignment="1">
      <alignment horizontal="left" readingOrder="1"/>
    </xf>
    <xf numFmtId="0" fontId="0" fillId="0" borderId="0" xfId="0" applyAlignment="1">
      <alignment horizont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241</xdr:row>
      <xdr:rowOff>19050</xdr:rowOff>
    </xdr:from>
    <xdr:to>
      <xdr:col>10</xdr:col>
      <xdr:colOff>171450</xdr:colOff>
      <xdr:row>253</xdr:row>
      <xdr:rowOff>47625</xdr:rowOff>
    </xdr:to>
    <xdr:sp>
      <xdr:nvSpPr>
        <xdr:cNvPr id="1" name="Text Box 1"/>
        <xdr:cNvSpPr txBox="1">
          <a:spLocks noChangeArrowheads="1"/>
        </xdr:cNvSpPr>
      </xdr:nvSpPr>
      <xdr:spPr>
        <a:xfrm>
          <a:off x="295275" y="39547800"/>
          <a:ext cx="7067550" cy="1971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have been prepared in accordance with the requirements of FRS 134 :  Interim Financial Reporting and paragraph 9.22 of the Listing Requirements of Bursa Malaysia Securities Berhad, and should be read in conjunction with the Group's audited financial statements for the year ended 31 December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accounting policies and methods of computation used in the preparation of the interim financial statements are consistent with those adopted in the audited financial statements for the year ended 31 December 2007 except for the</a:t>
          </a:r>
          <a:r>
            <a:rPr lang="en-US" cap="none" sz="1000" b="0" i="0" u="none" baseline="0">
              <a:solidFill>
                <a:srgbClr val="000000"/>
              </a:solidFill>
              <a:latin typeface="Arial"/>
              <a:ea typeface="Arial"/>
              <a:cs typeface="Arial"/>
            </a:rPr>
            <a:t> adoption of the new/revised and amendment to Financial Reporting Standards effective for financial periods beginning on or after 1 July 2007</a:t>
          </a:r>
          <a:r>
            <a:rPr lang="en-US" cap="none" sz="1000" b="0" i="0" u="none" baseline="0">
              <a:solidFill>
                <a:srgbClr val="000000"/>
              </a:solidFill>
              <a:latin typeface="Arial"/>
              <a:ea typeface="Arial"/>
              <a:cs typeface="Arial"/>
            </a:rPr>
            <a:t>. The adoption of these Standard 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 have significant impact to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276</xdr:row>
      <xdr:rowOff>9525</xdr:rowOff>
    </xdr:from>
    <xdr:to>
      <xdr:col>10</xdr:col>
      <xdr:colOff>171450</xdr:colOff>
      <xdr:row>278</xdr:row>
      <xdr:rowOff>76200</xdr:rowOff>
    </xdr:to>
    <xdr:sp>
      <xdr:nvSpPr>
        <xdr:cNvPr id="2" name="Text Box 2"/>
        <xdr:cNvSpPr txBox="1">
          <a:spLocks noChangeArrowheads="1"/>
        </xdr:cNvSpPr>
      </xdr:nvSpPr>
      <xdr:spPr>
        <a:xfrm>
          <a:off x="304800" y="45205650"/>
          <a:ext cx="7058025" cy="390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During the current financial</a:t>
          </a:r>
          <a:r>
            <a:rPr lang="en-US" cap="none" sz="1000" b="0" i="0" u="none" baseline="0">
              <a:solidFill>
                <a:srgbClr val="000000"/>
              </a:solidFill>
              <a:latin typeface="Arial"/>
              <a:ea typeface="Arial"/>
              <a:cs typeface="Arial"/>
            </a:rPr>
            <a:t> quarter</a:t>
          </a:r>
          <a:r>
            <a:rPr lang="en-US" cap="none" sz="1000" b="0" i="0" u="none" baseline="0">
              <a:solidFill>
                <a:srgbClr val="000000"/>
              </a:solidFill>
              <a:latin typeface="Arial"/>
              <a:ea typeface="Arial"/>
              <a:cs typeface="Arial"/>
            </a:rPr>
            <a:t>, there were no unusual items affecting assets, liabilities, equity, net income or cash flows of the Group.</a:t>
          </a:r>
        </a:p>
      </xdr:txBody>
    </xdr:sp>
    <xdr:clientData/>
  </xdr:twoCellAnchor>
  <xdr:twoCellAnchor>
    <xdr:from>
      <xdr:col>1</xdr:col>
      <xdr:colOff>19050</xdr:colOff>
      <xdr:row>285</xdr:row>
      <xdr:rowOff>19050</xdr:rowOff>
    </xdr:from>
    <xdr:to>
      <xdr:col>10</xdr:col>
      <xdr:colOff>142875</xdr:colOff>
      <xdr:row>287</xdr:row>
      <xdr:rowOff>38100</xdr:rowOff>
    </xdr:to>
    <xdr:sp>
      <xdr:nvSpPr>
        <xdr:cNvPr id="3" name="Text Box 4"/>
        <xdr:cNvSpPr txBox="1">
          <a:spLocks noChangeArrowheads="1"/>
        </xdr:cNvSpPr>
      </xdr:nvSpPr>
      <xdr:spPr>
        <a:xfrm>
          <a:off x="314325" y="46672500"/>
          <a:ext cx="7019925"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a:t>
          </a:r>
          <a:r>
            <a:rPr lang="en-US" cap="none" sz="1000" b="0" i="0" u="none" baseline="0">
              <a:solidFill>
                <a:srgbClr val="000000"/>
              </a:solidFill>
              <a:latin typeface="Arial"/>
              <a:ea typeface="Arial"/>
              <a:cs typeface="Arial"/>
            </a:rPr>
            <a:t> were no issuance, cancellation, repurchase, resale and repayment of debt and equity securities in the current financial quarter.</a:t>
          </a:r>
        </a:p>
      </xdr:txBody>
    </xdr:sp>
    <xdr:clientData/>
  </xdr:twoCellAnchor>
  <xdr:twoCellAnchor>
    <xdr:from>
      <xdr:col>1</xdr:col>
      <xdr:colOff>19050</xdr:colOff>
      <xdr:row>321</xdr:row>
      <xdr:rowOff>9525</xdr:rowOff>
    </xdr:from>
    <xdr:to>
      <xdr:col>10</xdr:col>
      <xdr:colOff>152400</xdr:colOff>
      <xdr:row>323</xdr:row>
      <xdr:rowOff>152400</xdr:rowOff>
    </xdr:to>
    <xdr:sp>
      <xdr:nvSpPr>
        <xdr:cNvPr id="4" name="Text Box 5"/>
        <xdr:cNvSpPr txBox="1">
          <a:spLocks noChangeArrowheads="1"/>
        </xdr:cNvSpPr>
      </xdr:nvSpPr>
      <xdr:spPr>
        <a:xfrm>
          <a:off x="314325" y="52511325"/>
          <a:ext cx="7029450" cy="4667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values of property plant and equipment have been brought forward without amendment from the previous annual financial statements.</a:t>
          </a:r>
        </a:p>
      </xdr:txBody>
    </xdr:sp>
    <xdr:clientData/>
  </xdr:twoCellAnchor>
  <xdr:twoCellAnchor>
    <xdr:from>
      <xdr:col>1</xdr:col>
      <xdr:colOff>19050</xdr:colOff>
      <xdr:row>373</xdr:row>
      <xdr:rowOff>9525</xdr:rowOff>
    </xdr:from>
    <xdr:to>
      <xdr:col>8</xdr:col>
      <xdr:colOff>762000</xdr:colOff>
      <xdr:row>375</xdr:row>
      <xdr:rowOff>57150</xdr:rowOff>
    </xdr:to>
    <xdr:sp>
      <xdr:nvSpPr>
        <xdr:cNvPr id="5" name="Text Box 9"/>
        <xdr:cNvSpPr txBox="1">
          <a:spLocks noChangeArrowheads="1"/>
        </xdr:cNvSpPr>
      </xdr:nvSpPr>
      <xdr:spPr>
        <a:xfrm>
          <a:off x="314325" y="61045725"/>
          <a:ext cx="6162675"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Taxation relates to transfer from the deferred tax account</a:t>
          </a:r>
          <a:r>
            <a:rPr lang="en-US" cap="none" sz="1000" b="0" i="0" u="none" baseline="0">
              <a:solidFill>
                <a:srgbClr val="000000"/>
              </a:solidFill>
              <a:latin typeface="Arial"/>
              <a:ea typeface="Arial"/>
              <a:cs typeface="Arial"/>
            </a:rPr>
            <a:t> and underprovision in prior years.</a:t>
          </a:r>
        </a:p>
      </xdr:txBody>
    </xdr:sp>
    <xdr:clientData/>
  </xdr:twoCellAnchor>
  <xdr:twoCellAnchor>
    <xdr:from>
      <xdr:col>1</xdr:col>
      <xdr:colOff>238125</xdr:colOff>
      <xdr:row>452</xdr:row>
      <xdr:rowOff>0</xdr:rowOff>
    </xdr:from>
    <xdr:to>
      <xdr:col>9</xdr:col>
      <xdr:colOff>0</xdr:colOff>
      <xdr:row>452</xdr:row>
      <xdr:rowOff>0</xdr:rowOff>
    </xdr:to>
    <xdr:sp>
      <xdr:nvSpPr>
        <xdr:cNvPr id="6" name="Text Box 13"/>
        <xdr:cNvSpPr txBox="1">
          <a:spLocks noChangeArrowheads="1"/>
        </xdr:cNvSpPr>
      </xdr:nvSpPr>
      <xdr:spPr>
        <a:xfrm>
          <a:off x="533400" y="73837800"/>
          <a:ext cx="5953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 had instituted a claim against a third party for an amount of RM6.92 million being the balance due pursuant to a Settlement Agreement dated 6 January 1999 entered into between the parties.  The Company has agreed to participate in a proposed scheme of arrangement of the third party. This proposed scheme of arrangement was implemented in July 2003.</a:t>
          </a:r>
        </a:p>
      </xdr:txBody>
    </xdr:sp>
    <xdr:clientData/>
  </xdr:twoCellAnchor>
  <xdr:twoCellAnchor>
    <xdr:from>
      <xdr:col>1</xdr:col>
      <xdr:colOff>19050</xdr:colOff>
      <xdr:row>453</xdr:row>
      <xdr:rowOff>0</xdr:rowOff>
    </xdr:from>
    <xdr:to>
      <xdr:col>1</xdr:col>
      <xdr:colOff>247650</xdr:colOff>
      <xdr:row>453</xdr:row>
      <xdr:rowOff>0</xdr:rowOff>
    </xdr:to>
    <xdr:sp>
      <xdr:nvSpPr>
        <xdr:cNvPr id="7" name="Text Box 16"/>
        <xdr:cNvSpPr txBox="1">
          <a:spLocks noChangeArrowheads="1"/>
        </xdr:cNvSpPr>
      </xdr:nvSpPr>
      <xdr:spPr>
        <a:xfrm>
          <a:off x="314325" y="73999725"/>
          <a:ext cx="2286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t>
          </a:r>
        </a:p>
      </xdr:txBody>
    </xdr:sp>
    <xdr:clientData/>
  </xdr:twoCellAnchor>
  <xdr:twoCellAnchor>
    <xdr:from>
      <xdr:col>1</xdr:col>
      <xdr:colOff>19050</xdr:colOff>
      <xdr:row>316</xdr:row>
      <xdr:rowOff>95250</xdr:rowOff>
    </xdr:from>
    <xdr:to>
      <xdr:col>9</xdr:col>
      <xdr:colOff>466725</xdr:colOff>
      <xdr:row>317</xdr:row>
      <xdr:rowOff>142875</xdr:rowOff>
    </xdr:to>
    <xdr:sp>
      <xdr:nvSpPr>
        <xdr:cNvPr id="8" name="Text Box 18"/>
        <xdr:cNvSpPr txBox="1">
          <a:spLocks noChangeArrowheads="1"/>
        </xdr:cNvSpPr>
      </xdr:nvSpPr>
      <xdr:spPr>
        <a:xfrm>
          <a:off x="314325" y="51787425"/>
          <a:ext cx="6638925" cy="209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 information is prepared on the geographical segments as the Group principally operates within Malaysia.</a:t>
          </a:r>
        </a:p>
      </xdr:txBody>
    </xdr:sp>
    <xdr:clientData/>
  </xdr:twoCellAnchor>
  <xdr:twoCellAnchor>
    <xdr:from>
      <xdr:col>1</xdr:col>
      <xdr:colOff>9525</xdr:colOff>
      <xdr:row>256</xdr:row>
      <xdr:rowOff>19050</xdr:rowOff>
    </xdr:from>
    <xdr:to>
      <xdr:col>10</xdr:col>
      <xdr:colOff>190500</xdr:colOff>
      <xdr:row>268</xdr:row>
      <xdr:rowOff>9525</xdr:rowOff>
    </xdr:to>
    <xdr:sp>
      <xdr:nvSpPr>
        <xdr:cNvPr id="9" name="Text Box 20"/>
        <xdr:cNvSpPr txBox="1">
          <a:spLocks noChangeArrowheads="1"/>
        </xdr:cNvSpPr>
      </xdr:nvSpPr>
      <xdr:spPr>
        <a:xfrm>
          <a:off x="304800" y="41976675"/>
          <a:ext cx="7077075" cy="1933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auditors' report of the Group's annual financial statements for the year ended 31 December 2007</a:t>
          </a:r>
          <a:r>
            <a:rPr lang="en-US" cap="none" sz="1000" b="0" i="0" u="none" baseline="0">
              <a:solidFill>
                <a:srgbClr val="000000"/>
              </a:solidFill>
              <a:latin typeface="Arial"/>
              <a:ea typeface="Arial"/>
              <a:cs typeface="Arial"/>
            </a:rPr>
            <a:t> contains the following qualification:-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previous financial year, investment</a:t>
          </a:r>
          <a:r>
            <a:rPr lang="en-US" cap="none" sz="1000" b="0" i="0" u="none" baseline="0">
              <a:solidFill>
                <a:srgbClr val="000000"/>
              </a:solidFill>
              <a:latin typeface="Arial"/>
              <a:ea typeface="Arial"/>
              <a:cs typeface="Arial"/>
            </a:rPr>
            <a:t> property ("The Atria Shopping Centre") with a carrying amount of RM91,666,000 was classified as held for sale. An impairment loss of RM16,666,000 being the difference between the carrying amount and the fair value less cost to sell of the investment property was not recognised in the income statement in the prior year of the Group. This treatment by the management was not in accordance with the requirements of applicable Financial Reporting Standards in Malaysia and caused us to qualify our audit opinion on the financial statements relating to that year. A loss of RM16,666,000 arising from the disposal, which was completed during the current year, was recognised in the current year. Had the impairment loss of RM16,666,000 been recognised in the prior year, the Group's loss for the prior year and the Group's opening accumulated losses for the year would have increased by RM16,666,000, whilst the Group's loss for the current year would have decreased by the same amount"</a:t>
          </a:r>
        </a:p>
      </xdr:txBody>
    </xdr:sp>
    <xdr:clientData/>
  </xdr:twoCellAnchor>
  <xdr:oneCellAnchor>
    <xdr:from>
      <xdr:col>7</xdr:col>
      <xdr:colOff>295275</xdr:colOff>
      <xdr:row>52</xdr:row>
      <xdr:rowOff>114300</xdr:rowOff>
    </xdr:from>
    <xdr:ext cx="76200" cy="200025"/>
    <xdr:sp>
      <xdr:nvSpPr>
        <xdr:cNvPr id="10" name="Text Box 23"/>
        <xdr:cNvSpPr txBox="1">
          <a:spLocks noChangeArrowheads="1"/>
        </xdr:cNvSpPr>
      </xdr:nvSpPr>
      <xdr:spPr>
        <a:xfrm>
          <a:off x="5372100" y="8915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459</xdr:row>
      <xdr:rowOff>0</xdr:rowOff>
    </xdr:from>
    <xdr:to>
      <xdr:col>10</xdr:col>
      <xdr:colOff>257175</xdr:colOff>
      <xdr:row>463</xdr:row>
      <xdr:rowOff>85725</xdr:rowOff>
    </xdr:to>
    <xdr:sp>
      <xdr:nvSpPr>
        <xdr:cNvPr id="11" name="Text Box 24"/>
        <xdr:cNvSpPr txBox="1">
          <a:spLocks noChangeArrowheads="1"/>
        </xdr:cNvSpPr>
      </xdr:nvSpPr>
      <xdr:spPr>
        <a:xfrm>
          <a:off x="304800" y="74971275"/>
          <a:ext cx="7143750" cy="73342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calculation of loss per share is based on loss for the period attributable to equity holders of the parent and the weighted average number of shares in issue during the period of 361,742,000 (2007 : 352,490,000). 
</a:t>
          </a:r>
        </a:p>
      </xdr:txBody>
    </xdr:sp>
    <xdr:clientData/>
  </xdr:twoCellAnchor>
  <xdr:twoCellAnchor>
    <xdr:from>
      <xdr:col>1</xdr:col>
      <xdr:colOff>19050</xdr:colOff>
      <xdr:row>354</xdr:row>
      <xdr:rowOff>28575</xdr:rowOff>
    </xdr:from>
    <xdr:to>
      <xdr:col>10</xdr:col>
      <xdr:colOff>447675</xdr:colOff>
      <xdr:row>360</xdr:row>
      <xdr:rowOff>9525</xdr:rowOff>
    </xdr:to>
    <xdr:sp>
      <xdr:nvSpPr>
        <xdr:cNvPr id="12" name="Text Box 26"/>
        <xdr:cNvSpPr txBox="1">
          <a:spLocks noChangeArrowheads="1"/>
        </xdr:cNvSpPr>
      </xdr:nvSpPr>
      <xdr:spPr>
        <a:xfrm>
          <a:off x="314325" y="57988200"/>
          <a:ext cx="7324725" cy="95250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Group recorded a higher revenue of RM31.12 million in</a:t>
          </a:r>
          <a:r>
            <a:rPr lang="en-US" cap="none" sz="1000" b="0" i="0" u="none" baseline="0">
              <a:solidFill>
                <a:srgbClr val="000000"/>
              </a:solidFill>
              <a:latin typeface="Arial"/>
              <a:ea typeface="Arial"/>
              <a:cs typeface="Arial"/>
            </a:rPr>
            <a:t> the</a:t>
          </a:r>
          <a:r>
            <a:rPr lang="en-US" cap="none" sz="1000" b="0" i="0" u="none" baseline="0">
              <a:solidFill>
                <a:srgbClr val="000000"/>
              </a:solidFill>
              <a:latin typeface="Arial"/>
              <a:ea typeface="Arial"/>
              <a:cs typeface="Arial"/>
            </a:rPr>
            <a:t> current quarter as</a:t>
          </a:r>
          <a:r>
            <a:rPr lang="en-US" cap="none" sz="1000" b="0" i="0" u="none" baseline="0">
              <a:solidFill>
                <a:srgbClr val="000000"/>
              </a:solidFill>
              <a:latin typeface="Arial"/>
              <a:ea typeface="Arial"/>
              <a:cs typeface="Arial"/>
            </a:rPr>
            <a:t> opposed</a:t>
          </a:r>
          <a:r>
            <a:rPr lang="en-US" cap="none" sz="1000" b="0" i="0" u="none" baseline="0">
              <a:solidFill>
                <a:srgbClr val="000000"/>
              </a:solidFill>
              <a:latin typeface="Arial"/>
              <a:ea typeface="Arial"/>
              <a:cs typeface="Arial"/>
            </a:rPr>
            <a:t> to RM24.95 million in the immediate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preceding quarter. The higher revenue is mainly attributable to the increase in</a:t>
          </a:r>
          <a:r>
            <a:rPr lang="en-US" cap="none" sz="1000" b="0" i="0" u="none" baseline="0">
              <a:solidFill>
                <a:srgbClr val="000000"/>
              </a:solidFill>
              <a:latin typeface="Arial"/>
              <a:ea typeface="Arial"/>
              <a:cs typeface="Arial"/>
            </a:rPr>
            <a:t> works done by</a:t>
          </a:r>
          <a:r>
            <a:rPr lang="en-US" cap="none" sz="1000" b="0" i="0" u="none" baseline="0">
              <a:solidFill>
                <a:srgbClr val="000000"/>
              </a:solidFill>
              <a:latin typeface="Arial"/>
              <a:ea typeface="Arial"/>
              <a:cs typeface="Arial"/>
            </a:rPr>
            <a:t> the construction business in the current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loss before tax of RM11.41 million in the current quarter is higher than the</a:t>
          </a:r>
          <a:r>
            <a:rPr lang="en-US" cap="none" sz="1000" b="0" i="0" u="none" baseline="0">
              <a:solidFill>
                <a:srgbClr val="000000"/>
              </a:solidFill>
              <a:latin typeface="Arial"/>
              <a:ea typeface="Arial"/>
              <a:cs typeface="Arial"/>
            </a:rPr>
            <a:t> loss </a:t>
          </a:r>
          <a:r>
            <a:rPr lang="en-US" cap="none" sz="1000" b="0" i="0" u="none" baseline="0">
              <a:solidFill>
                <a:srgbClr val="000000"/>
              </a:solidFill>
              <a:latin typeface="Arial"/>
              <a:ea typeface="Arial"/>
              <a:cs typeface="Arial"/>
            </a:rPr>
            <a:t>recorded in the immediate preceding quarter of RM1.22 million</a:t>
          </a:r>
          <a:r>
            <a:rPr lang="en-US" cap="none" sz="1000" b="0" i="0" u="none" baseline="0">
              <a:solidFill>
                <a:srgbClr val="000000"/>
              </a:solidFill>
              <a:latin typeface="Arial"/>
              <a:ea typeface="Arial"/>
              <a:cs typeface="Arial"/>
            </a:rPr>
            <a:t> due largely to the</a:t>
          </a:r>
          <a:r>
            <a:rPr lang="en-US" cap="none" sz="1000" b="0" i="0" u="none" baseline="0">
              <a:solidFill>
                <a:srgbClr val="000000"/>
              </a:solidFill>
              <a:latin typeface="Arial"/>
              <a:ea typeface="Arial"/>
              <a:cs typeface="Arial"/>
            </a:rPr>
            <a:t> provisions for impairment loss on assets</a:t>
          </a:r>
          <a:r>
            <a:rPr lang="en-US" cap="none" sz="1000" b="0" i="0" u="none" baseline="0">
              <a:solidFill>
                <a:srgbClr val="000000"/>
              </a:solidFill>
              <a:latin typeface="Arial"/>
              <a:ea typeface="Arial"/>
              <a:cs typeface="Arial"/>
            </a:rPr>
            <a:t> made in the current quarter</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28575</xdr:colOff>
      <xdr:row>363</xdr:row>
      <xdr:rowOff>0</xdr:rowOff>
    </xdr:from>
    <xdr:to>
      <xdr:col>10</xdr:col>
      <xdr:colOff>200025</xdr:colOff>
      <xdr:row>366</xdr:row>
      <xdr:rowOff>85725</xdr:rowOff>
    </xdr:to>
    <xdr:sp>
      <xdr:nvSpPr>
        <xdr:cNvPr id="13" name="Text Box 27"/>
        <xdr:cNvSpPr txBox="1">
          <a:spLocks noChangeArrowheads="1"/>
        </xdr:cNvSpPr>
      </xdr:nvSpPr>
      <xdr:spPr>
        <a:xfrm>
          <a:off x="323850" y="59416950"/>
          <a:ext cx="7067550" cy="571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a:t>
          </a:r>
          <a:r>
            <a:rPr lang="en-US" cap="none" sz="1000" b="0" i="0" u="none" baseline="0">
              <a:solidFill>
                <a:srgbClr val="000000"/>
              </a:solidFill>
              <a:latin typeface="Arial"/>
              <a:ea typeface="Arial"/>
              <a:cs typeface="Arial"/>
            </a:rPr>
            <a:t> Group's business and earnings for the financial year 2009 are likely to be affected by the continued slowdown in the economy. Necessary measures will be taken by the Board of Directors of the Company to mitigate the impact of the economy slowdown on the Group's financial conditions and operating results.</a:t>
          </a:r>
        </a:p>
      </xdr:txBody>
    </xdr:sp>
    <xdr:clientData/>
  </xdr:twoCellAnchor>
  <xdr:twoCellAnchor>
    <xdr:from>
      <xdr:col>0</xdr:col>
      <xdr:colOff>238125</xdr:colOff>
      <xdr:row>445</xdr:row>
      <xdr:rowOff>0</xdr:rowOff>
    </xdr:from>
    <xdr:to>
      <xdr:col>1</xdr:col>
      <xdr:colOff>200025</xdr:colOff>
      <xdr:row>448</xdr:row>
      <xdr:rowOff>76200</xdr:rowOff>
    </xdr:to>
    <xdr:sp>
      <xdr:nvSpPr>
        <xdr:cNvPr id="14" name="Text Box 28"/>
        <xdr:cNvSpPr txBox="1">
          <a:spLocks noChangeArrowheads="1"/>
        </xdr:cNvSpPr>
      </xdr:nvSpPr>
      <xdr:spPr>
        <a:xfrm>
          <a:off x="238125" y="72704325"/>
          <a:ext cx="257175" cy="561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t>
          </a:r>
        </a:p>
      </xdr:txBody>
    </xdr:sp>
    <xdr:clientData/>
  </xdr:twoCellAnchor>
  <xdr:twoCellAnchor>
    <xdr:from>
      <xdr:col>1</xdr:col>
      <xdr:colOff>209550</xdr:colOff>
      <xdr:row>445</xdr:row>
      <xdr:rowOff>0</xdr:rowOff>
    </xdr:from>
    <xdr:to>
      <xdr:col>10</xdr:col>
      <xdr:colOff>200025</xdr:colOff>
      <xdr:row>452</xdr:row>
      <xdr:rowOff>0</xdr:rowOff>
    </xdr:to>
    <xdr:sp>
      <xdr:nvSpPr>
        <xdr:cNvPr id="15" name="Text Box 29"/>
        <xdr:cNvSpPr txBox="1">
          <a:spLocks noChangeArrowheads="1"/>
        </xdr:cNvSpPr>
      </xdr:nvSpPr>
      <xdr:spPr>
        <a:xfrm>
          <a:off x="504825" y="72704325"/>
          <a:ext cx="6886575" cy="1133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19 November 2002, the Company was served with a writ of summons by two third parties claiming the refund of the sum of RM5.00 million which was paid in relation to the sale and purchase agreement entered into between them and the Company on 3 March 1997.  The said sale and purchase agreement had since lapsed due to non-fulfillment of the terms therein by the third parties.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Board of Directors of the Company is of the opinion that there is no valid basis for this claim and has filed defence and counterclaim against these parties.</a:t>
          </a:r>
        </a:p>
      </xdr:txBody>
    </xdr:sp>
    <xdr:clientData/>
  </xdr:twoCellAnchor>
  <xdr:twoCellAnchor>
    <xdr:from>
      <xdr:col>1</xdr:col>
      <xdr:colOff>19050</xdr:colOff>
      <xdr:row>327</xdr:row>
      <xdr:rowOff>19050</xdr:rowOff>
    </xdr:from>
    <xdr:to>
      <xdr:col>10</xdr:col>
      <xdr:colOff>247650</xdr:colOff>
      <xdr:row>330</xdr:row>
      <xdr:rowOff>85725</xdr:rowOff>
    </xdr:to>
    <xdr:sp>
      <xdr:nvSpPr>
        <xdr:cNvPr id="16" name="Text Box 32"/>
        <xdr:cNvSpPr txBox="1">
          <a:spLocks noChangeArrowheads="1"/>
        </xdr:cNvSpPr>
      </xdr:nvSpPr>
      <xdr:spPr>
        <a:xfrm>
          <a:off x="314325" y="53492400"/>
          <a:ext cx="7124700"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Except</a:t>
          </a:r>
          <a:r>
            <a:rPr lang="en-US" cap="none" sz="1000" b="0" i="0" u="none" baseline="0">
              <a:solidFill>
                <a:srgbClr val="000000"/>
              </a:solidFill>
              <a:latin typeface="Arial"/>
              <a:ea typeface="Arial"/>
              <a:cs typeface="Arial"/>
            </a:rPr>
            <a:t> as disclosed in Note VIII (c), t</a:t>
          </a:r>
          <a:r>
            <a:rPr lang="en-US" cap="none" sz="1000" b="0" i="0" u="none" baseline="0">
              <a:solidFill>
                <a:srgbClr val="000000"/>
              </a:solidFill>
              <a:latin typeface="Arial"/>
              <a:ea typeface="Arial"/>
              <a:cs typeface="Arial"/>
            </a:rPr>
            <a:t>here were no other material</a:t>
          </a:r>
          <a:r>
            <a:rPr lang="en-US" cap="none" sz="1000" b="0" i="0" u="none" baseline="0">
              <a:solidFill>
                <a:srgbClr val="000000"/>
              </a:solidFill>
              <a:latin typeface="Arial"/>
              <a:ea typeface="Arial"/>
              <a:cs typeface="Arial"/>
            </a:rPr>
            <a:t> events subsequent to the end of the current financial quarter to the date of this announcement.</a:t>
          </a:r>
        </a:p>
      </xdr:txBody>
    </xdr:sp>
    <xdr:clientData/>
  </xdr:twoCellAnchor>
  <xdr:twoCellAnchor>
    <xdr:from>
      <xdr:col>1</xdr:col>
      <xdr:colOff>9525</xdr:colOff>
      <xdr:row>453</xdr:row>
      <xdr:rowOff>0</xdr:rowOff>
    </xdr:from>
    <xdr:to>
      <xdr:col>1</xdr:col>
      <xdr:colOff>219075</xdr:colOff>
      <xdr:row>453</xdr:row>
      <xdr:rowOff>0</xdr:rowOff>
    </xdr:to>
    <xdr:sp>
      <xdr:nvSpPr>
        <xdr:cNvPr id="17" name="Text Box 34"/>
        <xdr:cNvSpPr txBox="1">
          <a:spLocks noChangeArrowheads="1"/>
        </xdr:cNvSpPr>
      </xdr:nvSpPr>
      <xdr:spPr>
        <a:xfrm>
          <a:off x="304800" y="73999725"/>
          <a:ext cx="209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t>
          </a:r>
        </a:p>
      </xdr:txBody>
    </xdr:sp>
    <xdr:clientData/>
  </xdr:twoCellAnchor>
  <xdr:twoCellAnchor>
    <xdr:from>
      <xdr:col>1</xdr:col>
      <xdr:colOff>200025</xdr:colOff>
      <xdr:row>452</xdr:row>
      <xdr:rowOff>0</xdr:rowOff>
    </xdr:from>
    <xdr:to>
      <xdr:col>9</xdr:col>
      <xdr:colOff>0</xdr:colOff>
      <xdr:row>452</xdr:row>
      <xdr:rowOff>0</xdr:rowOff>
    </xdr:to>
    <xdr:sp>
      <xdr:nvSpPr>
        <xdr:cNvPr id="18" name="Text Box 35"/>
        <xdr:cNvSpPr txBox="1">
          <a:spLocks noChangeArrowheads="1"/>
        </xdr:cNvSpPr>
      </xdr:nvSpPr>
      <xdr:spPr>
        <a:xfrm>
          <a:off x="495300" y="73837800"/>
          <a:ext cx="5991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a:t>
          </a:r>
          <a:r>
            <a:rPr lang="en-US" cap="none" sz="1000" b="0" i="0" u="none" baseline="0">
              <a:solidFill>
                <a:srgbClr val="000000"/>
              </a:solidFill>
              <a:latin typeface="Arial"/>
              <a:ea typeface="Arial"/>
              <a:cs typeface="Arial"/>
            </a:rPr>
            <a:t>On 30 January 2003, the Loan Stocks together with the outstanding interest was fully redeemed and settled. Accordingly, the suits against the Company were withdrawn.</a:t>
          </a:r>
        </a:p>
      </xdr:txBody>
    </xdr:sp>
    <xdr:clientData/>
  </xdr:twoCellAnchor>
  <xdr:twoCellAnchor>
    <xdr:from>
      <xdr:col>1</xdr:col>
      <xdr:colOff>19050</xdr:colOff>
      <xdr:row>332</xdr:row>
      <xdr:rowOff>0</xdr:rowOff>
    </xdr:from>
    <xdr:to>
      <xdr:col>10</xdr:col>
      <xdr:colOff>714375</xdr:colOff>
      <xdr:row>335</xdr:row>
      <xdr:rowOff>0</xdr:rowOff>
    </xdr:to>
    <xdr:sp>
      <xdr:nvSpPr>
        <xdr:cNvPr id="19" name="Text Box 36"/>
        <xdr:cNvSpPr txBox="1">
          <a:spLocks noChangeArrowheads="1"/>
        </xdr:cNvSpPr>
      </xdr:nvSpPr>
      <xdr:spPr>
        <a:xfrm>
          <a:off x="314325" y="54282975"/>
          <a:ext cx="7591425" cy="485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a:t>
          </a:r>
          <a:r>
            <a:rPr lang="en-US" cap="none" sz="1000" b="0" i="0" u="none" baseline="0">
              <a:solidFill>
                <a:srgbClr val="000000"/>
              </a:solidFill>
              <a:latin typeface="Arial"/>
              <a:ea typeface="Arial"/>
              <a:cs typeface="Arial"/>
            </a:rPr>
            <a:t> were no changes in the composition of the Group in the current financial quarter.</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376</xdr:row>
      <xdr:rowOff>152400</xdr:rowOff>
    </xdr:from>
    <xdr:to>
      <xdr:col>10</xdr:col>
      <xdr:colOff>676275</xdr:colOff>
      <xdr:row>379</xdr:row>
      <xdr:rowOff>123825</xdr:rowOff>
    </xdr:to>
    <xdr:sp>
      <xdr:nvSpPr>
        <xdr:cNvPr id="20" name="Text Box 39"/>
        <xdr:cNvSpPr txBox="1">
          <a:spLocks noChangeArrowheads="1"/>
        </xdr:cNvSpPr>
      </xdr:nvSpPr>
      <xdr:spPr>
        <a:xfrm>
          <a:off x="304800" y="61674375"/>
          <a:ext cx="7562850"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 the current financial year,</a:t>
          </a:r>
          <a:r>
            <a:rPr lang="en-US" cap="none" sz="1000" b="0" i="0" u="none" baseline="0">
              <a:solidFill>
                <a:srgbClr val="000000"/>
              </a:solidFill>
              <a:latin typeface="Arial"/>
              <a:ea typeface="Arial"/>
              <a:cs typeface="Arial"/>
            </a:rPr>
            <a:t> there is a profit of RM46,000 earned from the sale of properties.</a:t>
          </a:r>
          <a:r>
            <a:rPr lang="en-US" cap="none" sz="1000" b="0" i="0" u="none" baseline="0">
              <a:solidFill>
                <a:srgbClr val="000000"/>
              </a:solidFill>
              <a:latin typeface="Arial"/>
              <a:ea typeface="Arial"/>
              <a:cs typeface="Arial"/>
            </a:rPr>
            <a:t>
</a:t>
          </a:r>
        </a:p>
      </xdr:txBody>
    </xdr:sp>
    <xdr:clientData/>
  </xdr:twoCellAnchor>
  <xdr:twoCellAnchor>
    <xdr:from>
      <xdr:col>1</xdr:col>
      <xdr:colOff>295275</xdr:colOff>
      <xdr:row>387</xdr:row>
      <xdr:rowOff>9525</xdr:rowOff>
    </xdr:from>
    <xdr:to>
      <xdr:col>10</xdr:col>
      <xdr:colOff>247650</xdr:colOff>
      <xdr:row>393</xdr:row>
      <xdr:rowOff>133350</xdr:rowOff>
    </xdr:to>
    <xdr:sp>
      <xdr:nvSpPr>
        <xdr:cNvPr id="21" name="Text Box 46"/>
        <xdr:cNvSpPr txBox="1">
          <a:spLocks noChangeArrowheads="1"/>
        </xdr:cNvSpPr>
      </xdr:nvSpPr>
      <xdr:spPr>
        <a:xfrm>
          <a:off x="590550" y="63312675"/>
          <a:ext cx="6848475" cy="1095375"/>
        </a:xfrm>
        <a:prstGeom prst="rect">
          <a:avLst/>
        </a:prstGeom>
        <a:solidFill>
          <a:srgbClr val="FFFFFF"/>
        </a:solidFill>
        <a:ln w="9525" cmpd="sng">
          <a:noFill/>
        </a:ln>
      </xdr:spPr>
      <xdr:txBody>
        <a:bodyPr vertOverflow="clip" wrap="square" lIns="27432" tIns="22860" rIns="27432" bIns="0" anchor="b"/>
        <a:p>
          <a:pPr algn="l">
            <a:defRPr/>
          </a:pPr>
          <a:r>
            <a:rPr lang="en-US" cap="none" sz="1000" b="0" i="0" u="none" baseline="0">
              <a:solidFill>
                <a:srgbClr val="000000"/>
              </a:solidFill>
              <a:latin typeface="Arial"/>
              <a:ea typeface="Arial"/>
              <a:cs typeface="Arial"/>
            </a:rPr>
            <a:t>On 13 April 2006, a wholly owned subsidiary, Russella Teguh Sdn Bhd ('RTSB') entered into a joint venture development agreement ('JVDA') with Stellar View Development Sdn Bhd for the purpose of carrying out a joint venture commercial development on RTSB's land. The gross development value for the intended development is estimated at RM280 million.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JVDA continues to operate and be valid and binding upon the parties thereto pending the completion of the sale 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purchase agreement as referred to in Note VIII (b) below.
</a:t>
          </a:r>
        </a:p>
      </xdr:txBody>
    </xdr:sp>
    <xdr:clientData/>
  </xdr:twoCellAnchor>
  <xdr:twoCellAnchor>
    <xdr:from>
      <xdr:col>1</xdr:col>
      <xdr:colOff>57150</xdr:colOff>
      <xdr:row>386</xdr:row>
      <xdr:rowOff>152400</xdr:rowOff>
    </xdr:from>
    <xdr:to>
      <xdr:col>1</xdr:col>
      <xdr:colOff>304800</xdr:colOff>
      <xdr:row>389</xdr:row>
      <xdr:rowOff>9525</xdr:rowOff>
    </xdr:to>
    <xdr:sp>
      <xdr:nvSpPr>
        <xdr:cNvPr id="22" name="Text Box 48"/>
        <xdr:cNvSpPr txBox="1">
          <a:spLocks noChangeArrowheads="1"/>
        </xdr:cNvSpPr>
      </xdr:nvSpPr>
      <xdr:spPr>
        <a:xfrm>
          <a:off x="352425" y="63293625"/>
          <a:ext cx="247650" cy="3429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a:t>
          </a:r>
        </a:p>
      </xdr:txBody>
    </xdr:sp>
    <xdr:clientData/>
  </xdr:twoCellAnchor>
  <xdr:twoCellAnchor>
    <xdr:from>
      <xdr:col>1</xdr:col>
      <xdr:colOff>9525</xdr:colOff>
      <xdr:row>432</xdr:row>
      <xdr:rowOff>19050</xdr:rowOff>
    </xdr:from>
    <xdr:to>
      <xdr:col>1</xdr:col>
      <xdr:colOff>219075</xdr:colOff>
      <xdr:row>433</xdr:row>
      <xdr:rowOff>133350</xdr:rowOff>
    </xdr:to>
    <xdr:sp>
      <xdr:nvSpPr>
        <xdr:cNvPr id="23" name="Text Box 70"/>
        <xdr:cNvSpPr txBox="1">
          <a:spLocks noChangeArrowheads="1"/>
        </xdr:cNvSpPr>
      </xdr:nvSpPr>
      <xdr:spPr>
        <a:xfrm>
          <a:off x="304800" y="70618350"/>
          <a:ext cx="209550" cy="2762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a:t>
          </a:r>
        </a:p>
      </xdr:txBody>
    </xdr:sp>
    <xdr:clientData/>
  </xdr:twoCellAnchor>
  <xdr:twoCellAnchor>
    <xdr:from>
      <xdr:col>1</xdr:col>
      <xdr:colOff>219075</xdr:colOff>
      <xdr:row>432</xdr:row>
      <xdr:rowOff>9525</xdr:rowOff>
    </xdr:from>
    <xdr:to>
      <xdr:col>10</xdr:col>
      <xdr:colOff>152400</xdr:colOff>
      <xdr:row>436</xdr:row>
      <xdr:rowOff>133350</xdr:rowOff>
    </xdr:to>
    <xdr:sp>
      <xdr:nvSpPr>
        <xdr:cNvPr id="24" name="Text Box 71"/>
        <xdr:cNvSpPr txBox="1">
          <a:spLocks noChangeArrowheads="1"/>
        </xdr:cNvSpPr>
      </xdr:nvSpPr>
      <xdr:spPr>
        <a:xfrm>
          <a:off x="514350" y="70608825"/>
          <a:ext cx="6829425" cy="771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26 May 2005, the Company was served with a writ of summon by a financial institution for a sum of RM3.58 million  pursuant to a corporate guarantee issued in respect of a banking facility granted to a former subsidiary.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suit is currently pending trial. 
</a:t>
          </a:r>
        </a:p>
      </xdr:txBody>
    </xdr:sp>
    <xdr:clientData/>
  </xdr:twoCellAnchor>
  <xdr:twoCellAnchor>
    <xdr:from>
      <xdr:col>1</xdr:col>
      <xdr:colOff>57150</xdr:colOff>
      <xdr:row>395</xdr:row>
      <xdr:rowOff>19050</xdr:rowOff>
    </xdr:from>
    <xdr:to>
      <xdr:col>1</xdr:col>
      <xdr:colOff>257175</xdr:colOff>
      <xdr:row>396</xdr:row>
      <xdr:rowOff>142875</xdr:rowOff>
    </xdr:to>
    <xdr:sp>
      <xdr:nvSpPr>
        <xdr:cNvPr id="25" name="Text Box 73"/>
        <xdr:cNvSpPr txBox="1">
          <a:spLocks noChangeArrowheads="1"/>
        </xdr:cNvSpPr>
      </xdr:nvSpPr>
      <xdr:spPr>
        <a:xfrm>
          <a:off x="352425" y="64617600"/>
          <a:ext cx="200025" cy="285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t>
          </a:r>
        </a:p>
      </xdr:txBody>
    </xdr:sp>
    <xdr:clientData/>
  </xdr:twoCellAnchor>
  <xdr:twoCellAnchor>
    <xdr:from>
      <xdr:col>1</xdr:col>
      <xdr:colOff>276225</xdr:colOff>
      <xdr:row>395</xdr:row>
      <xdr:rowOff>38100</xdr:rowOff>
    </xdr:from>
    <xdr:to>
      <xdr:col>10</xdr:col>
      <xdr:colOff>104775</xdr:colOff>
      <xdr:row>401</xdr:row>
      <xdr:rowOff>0</xdr:rowOff>
    </xdr:to>
    <xdr:sp>
      <xdr:nvSpPr>
        <xdr:cNvPr id="26" name="Text Box 74"/>
        <xdr:cNvSpPr txBox="1">
          <a:spLocks noChangeArrowheads="1"/>
        </xdr:cNvSpPr>
      </xdr:nvSpPr>
      <xdr:spPr>
        <a:xfrm>
          <a:off x="571500" y="64636650"/>
          <a:ext cx="6724650" cy="933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7 May</a:t>
          </a:r>
          <a:r>
            <a:rPr lang="en-US" cap="none" sz="1000" b="0" i="0" u="none" baseline="0">
              <a:solidFill>
                <a:srgbClr val="000000"/>
              </a:solidFill>
              <a:latin typeface="Arial"/>
              <a:ea typeface="Arial"/>
              <a:cs typeface="Arial"/>
            </a:rPr>
            <a:t> 2008</a:t>
          </a:r>
          <a:r>
            <a:rPr lang="en-US" cap="none" sz="1000" b="0" i="0" u="none" baseline="0">
              <a:solidFill>
                <a:srgbClr val="000000"/>
              </a:solidFill>
              <a:latin typeface="Arial"/>
              <a:ea typeface="Arial"/>
              <a:cs typeface="Arial"/>
            </a:rPr>
            <a:t>, the Company entered into a sale and purchase agreement with The</a:t>
          </a:r>
          <a:r>
            <a:rPr lang="en-US" cap="none" sz="1000" b="0" i="0" u="none" baseline="0">
              <a:solidFill>
                <a:srgbClr val="000000"/>
              </a:solidFill>
              <a:latin typeface="Arial"/>
              <a:ea typeface="Arial"/>
              <a:cs typeface="Arial"/>
            </a:rPr>
            <a:t> Atmosphere Sdn Bhd (formerly known as Stellar View Development Sdn Bhd) for the disposal of the entire issued and paid-up capital of Russella Teguh Sdn Bhd for a cash consideration of RM61 million.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transaction is pending</a:t>
          </a:r>
          <a:r>
            <a:rPr lang="en-US" cap="none" sz="1000" b="0" i="0" u="none" baseline="0">
              <a:solidFill>
                <a:srgbClr val="000000"/>
              </a:solidFill>
              <a:latin typeface="Arial"/>
              <a:ea typeface="Arial"/>
              <a:cs typeface="Arial"/>
            </a:rPr>
            <a:t> completion.</a:t>
          </a:r>
        </a:p>
      </xdr:txBody>
    </xdr:sp>
    <xdr:clientData/>
  </xdr:twoCellAnchor>
  <xdr:oneCellAnchor>
    <xdr:from>
      <xdr:col>3</xdr:col>
      <xdr:colOff>66675</xdr:colOff>
      <xdr:row>410</xdr:row>
      <xdr:rowOff>0</xdr:rowOff>
    </xdr:from>
    <xdr:ext cx="76200" cy="200025"/>
    <xdr:sp>
      <xdr:nvSpPr>
        <xdr:cNvPr id="27" name="Text Box 76"/>
        <xdr:cNvSpPr txBox="1">
          <a:spLocks noChangeArrowheads="1"/>
        </xdr:cNvSpPr>
      </xdr:nvSpPr>
      <xdr:spPr>
        <a:xfrm>
          <a:off x="2000250" y="67027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666750</xdr:colOff>
      <xdr:row>338</xdr:row>
      <xdr:rowOff>114300</xdr:rowOff>
    </xdr:from>
    <xdr:ext cx="190500" cy="257175"/>
    <xdr:sp>
      <xdr:nvSpPr>
        <xdr:cNvPr id="28" name="TextBox 38"/>
        <xdr:cNvSpPr txBox="1">
          <a:spLocks noChangeArrowheads="1"/>
        </xdr:cNvSpPr>
      </xdr:nvSpPr>
      <xdr:spPr>
        <a:xfrm>
          <a:off x="3390900" y="55368825"/>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10</xdr:col>
      <xdr:colOff>685800</xdr:colOff>
      <xdr:row>361</xdr:row>
      <xdr:rowOff>0</xdr:rowOff>
    </xdr:from>
    <xdr:ext cx="190500" cy="257175"/>
    <xdr:sp>
      <xdr:nvSpPr>
        <xdr:cNvPr id="29" name="TextBox 31"/>
        <xdr:cNvSpPr txBox="1">
          <a:spLocks noChangeArrowheads="1"/>
        </xdr:cNvSpPr>
      </xdr:nvSpPr>
      <xdr:spPr>
        <a:xfrm>
          <a:off x="7877175" y="59093100"/>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twoCellAnchor>
    <xdr:from>
      <xdr:col>0</xdr:col>
      <xdr:colOff>285750</xdr:colOff>
      <xdr:row>401</xdr:row>
      <xdr:rowOff>57150</xdr:rowOff>
    </xdr:from>
    <xdr:to>
      <xdr:col>1</xdr:col>
      <xdr:colOff>361950</xdr:colOff>
      <xdr:row>403</xdr:row>
      <xdr:rowOff>19050</xdr:rowOff>
    </xdr:to>
    <xdr:sp>
      <xdr:nvSpPr>
        <xdr:cNvPr id="30" name="TextBox 32"/>
        <xdr:cNvSpPr txBox="1">
          <a:spLocks noChangeArrowheads="1"/>
        </xdr:cNvSpPr>
      </xdr:nvSpPr>
      <xdr:spPr>
        <a:xfrm>
          <a:off x="285750" y="65627250"/>
          <a:ext cx="371475" cy="285750"/>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c.)</a:t>
          </a:r>
        </a:p>
      </xdr:txBody>
    </xdr:sp>
    <xdr:clientData/>
  </xdr:twoCellAnchor>
  <xdr:twoCellAnchor>
    <xdr:from>
      <xdr:col>1</xdr:col>
      <xdr:colOff>219075</xdr:colOff>
      <xdr:row>401</xdr:row>
      <xdr:rowOff>57150</xdr:rowOff>
    </xdr:from>
    <xdr:to>
      <xdr:col>10</xdr:col>
      <xdr:colOff>228600</xdr:colOff>
      <xdr:row>407</xdr:row>
      <xdr:rowOff>142875</xdr:rowOff>
    </xdr:to>
    <xdr:sp>
      <xdr:nvSpPr>
        <xdr:cNvPr id="31" name="TextBox 33"/>
        <xdr:cNvSpPr txBox="1">
          <a:spLocks noChangeArrowheads="1"/>
        </xdr:cNvSpPr>
      </xdr:nvSpPr>
      <xdr:spPr>
        <a:xfrm>
          <a:off x="514350" y="65627250"/>
          <a:ext cx="6905625" cy="1057275"/>
        </a:xfrm>
        <a:prstGeom prst="rect">
          <a:avLst/>
        </a:prstGeom>
        <a:solidFill>
          <a:srgbClr val="FFFFFF"/>
        </a:solidFill>
        <a:ln w="9525" cmpd="sng">
          <a:noFill/>
        </a:ln>
      </xdr:spPr>
      <xdr:txBody>
        <a:bodyPr vertOverflow="clip" wrap="square" lIns="91440" tIns="45720" rIns="91440" bIns="45720"/>
        <a:p>
          <a:pPr algn="just">
            <a:defRPr/>
          </a:pPr>
          <a:r>
            <a:rPr lang="en-US" cap="none" sz="1000" b="0" i="0" u="none" baseline="0">
              <a:solidFill>
                <a:srgbClr val="000000"/>
              </a:solidFill>
              <a:latin typeface="Arial"/>
              <a:ea typeface="Arial"/>
              <a:cs typeface="Arial"/>
            </a:rPr>
            <a:t>On 20 February 2009, the</a:t>
          </a:r>
          <a:r>
            <a:rPr lang="en-US" cap="none" sz="1000" b="0" i="0" u="none" baseline="0">
              <a:solidFill>
                <a:srgbClr val="000000"/>
              </a:solidFill>
              <a:latin typeface="Arial"/>
              <a:ea typeface="Arial"/>
              <a:cs typeface="Arial"/>
            </a:rPr>
            <a:t> Company  entered into two separate sale and purchase agreements with Saw Poh Leng and Ng Min Lin for the acquisition of the entire issued and paid-up capital of Beautiful Score Sdn Bhd ('BSSB'), which had contracted to purchase the entire issued and paid-up capital of Octowers Resort Berhad ('ORB') . The acquisitions of the entire equity interest in BSSB and ORB are for cash consideration of RM5.75 million and RM29.00 million respectively.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acquisition of BSSB was completed on 23 February 2009.</a:t>
          </a:r>
        </a:p>
      </xdr:txBody>
    </xdr:sp>
    <xdr:clientData/>
  </xdr:twoCellAnchor>
  <xdr:twoCellAnchor>
    <xdr:from>
      <xdr:col>1</xdr:col>
      <xdr:colOff>171450</xdr:colOff>
      <xdr:row>437</xdr:row>
      <xdr:rowOff>133350</xdr:rowOff>
    </xdr:from>
    <xdr:to>
      <xdr:col>10</xdr:col>
      <xdr:colOff>247650</xdr:colOff>
      <xdr:row>443</xdr:row>
      <xdr:rowOff>9525</xdr:rowOff>
    </xdr:to>
    <xdr:sp>
      <xdr:nvSpPr>
        <xdr:cNvPr id="32" name="TextBox 35"/>
        <xdr:cNvSpPr txBox="1">
          <a:spLocks noChangeArrowheads="1"/>
        </xdr:cNvSpPr>
      </xdr:nvSpPr>
      <xdr:spPr>
        <a:xfrm>
          <a:off x="466725" y="71542275"/>
          <a:ext cx="6972300" cy="847725"/>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On 31 May 2005, the Company was served with a writ of summon by a financial institution for a sum of RM2.77 million pursuant to a corporate guarantee issued in respect of a banking facility granted</a:t>
          </a:r>
          <a:r>
            <a:rPr lang="en-US" cap="none" sz="1000" b="0" i="0" u="none" baseline="0">
              <a:solidFill>
                <a:srgbClr val="000000"/>
              </a:solidFill>
              <a:latin typeface="Arial"/>
              <a:ea typeface="Arial"/>
              <a:cs typeface="Arial"/>
            </a:rPr>
            <a:t> to a former subsidiary.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is judgement against the Company and the judgement sum has been fully taken up in the accounts and formed part of the Group's short term borrowings.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59"/>
  <sheetViews>
    <sheetView tabSelected="1" zoomScalePageLayoutView="0" workbookViewId="0" topLeftCell="A429">
      <selection activeCell="M440" sqref="M440"/>
    </sheetView>
  </sheetViews>
  <sheetFormatPr defaultColWidth="9.140625" defaultRowHeight="12.75"/>
  <cols>
    <col min="1" max="1" width="4.421875" style="0" customWidth="1"/>
    <col min="2" max="2" width="9.57421875" style="0" customWidth="1"/>
    <col min="3" max="3" width="15.00390625" style="0" customWidth="1"/>
    <col min="4" max="4" width="11.8515625" style="0" customWidth="1"/>
    <col min="5" max="5" width="12.7109375" style="0" customWidth="1"/>
    <col min="6" max="6" width="12.140625" style="0" customWidth="1"/>
    <col min="7" max="7" width="10.421875" style="0" customWidth="1"/>
    <col min="8" max="8" width="9.57421875" style="0" customWidth="1"/>
    <col min="9" max="9" width="11.57421875" style="0" customWidth="1"/>
    <col min="10" max="10" width="10.57421875" style="0" customWidth="1"/>
    <col min="11" max="11" width="11.8515625" style="0" customWidth="1"/>
    <col min="12" max="12" width="10.7109375" style="0" customWidth="1"/>
  </cols>
  <sheetData>
    <row r="1" s="15" customFormat="1" ht="18">
      <c r="B1" s="15" t="s">
        <v>0</v>
      </c>
    </row>
    <row r="2" s="4" customFormat="1" ht="15.75">
      <c r="B2" s="4" t="s">
        <v>1</v>
      </c>
    </row>
    <row r="3" s="4" customFormat="1" ht="15.75"/>
    <row r="5" s="2" customFormat="1" ht="15">
      <c r="B5" s="2" t="s">
        <v>207</v>
      </c>
    </row>
    <row r="6" s="2" customFormat="1" ht="15">
      <c r="B6" s="2" t="s">
        <v>2</v>
      </c>
    </row>
    <row r="7" s="2" customFormat="1" ht="15"/>
    <row r="8" s="5" customFormat="1" ht="14.25"/>
    <row r="9" s="2" customFormat="1" ht="15">
      <c r="B9" s="2" t="s">
        <v>84</v>
      </c>
    </row>
    <row r="10" s="2" customFormat="1" ht="15"/>
    <row r="12" spans="6:10" s="2" customFormat="1" ht="15">
      <c r="F12" s="2" t="s">
        <v>111</v>
      </c>
      <c r="I12" s="2" t="s">
        <v>164</v>
      </c>
      <c r="J12" s="3"/>
    </row>
    <row r="13" s="2" customFormat="1" ht="15">
      <c r="J13" s="3" t="s">
        <v>103</v>
      </c>
    </row>
    <row r="14" spans="7:10" s="3" customFormat="1" ht="12.75">
      <c r="G14" s="3" t="s">
        <v>7</v>
      </c>
      <c r="J14" s="3" t="s">
        <v>7</v>
      </c>
    </row>
    <row r="15" spans="6:10" s="3" customFormat="1" ht="12.75">
      <c r="F15" s="3" t="s">
        <v>3</v>
      </c>
      <c r="G15" s="3" t="s">
        <v>4</v>
      </c>
      <c r="I15" s="3" t="s">
        <v>3</v>
      </c>
      <c r="J15" s="3" t="s">
        <v>4</v>
      </c>
    </row>
    <row r="16" spans="6:10" s="3" customFormat="1" ht="12.75">
      <c r="F16" s="3" t="s">
        <v>4</v>
      </c>
      <c r="G16" s="23" t="s">
        <v>6</v>
      </c>
      <c r="I16" s="3" t="s">
        <v>4</v>
      </c>
      <c r="J16" s="23" t="s">
        <v>6</v>
      </c>
    </row>
    <row r="17" spans="6:10" s="3" customFormat="1" ht="12.75">
      <c r="F17" s="3" t="s">
        <v>5</v>
      </c>
      <c r="G17" s="3" t="s">
        <v>5</v>
      </c>
      <c r="I17" s="3" t="s">
        <v>8</v>
      </c>
      <c r="J17" s="3" t="s">
        <v>9</v>
      </c>
    </row>
    <row r="18" spans="6:10" s="3" customFormat="1" ht="12.75">
      <c r="F18" s="3" t="s">
        <v>187</v>
      </c>
      <c r="G18" s="3" t="s">
        <v>160</v>
      </c>
      <c r="I18" s="3" t="s">
        <v>187</v>
      </c>
      <c r="J18" s="3" t="s">
        <v>160</v>
      </c>
    </row>
    <row r="19" spans="6:10" ht="12.75">
      <c r="F19" s="3" t="s">
        <v>10</v>
      </c>
      <c r="G19" s="3" t="s">
        <v>10</v>
      </c>
      <c r="I19" s="3" t="s">
        <v>10</v>
      </c>
      <c r="J19" s="3" t="s">
        <v>10</v>
      </c>
    </row>
    <row r="21" ht="12.75">
      <c r="B21" t="s">
        <v>152</v>
      </c>
    </row>
    <row r="22" spans="2:10" ht="12.75">
      <c r="B22" t="s">
        <v>11</v>
      </c>
      <c r="F22" s="6">
        <f>I22-65290</f>
        <v>31124</v>
      </c>
      <c r="G22" s="6">
        <f>J22-51514</f>
        <v>18648</v>
      </c>
      <c r="H22" s="6"/>
      <c r="I22" s="6">
        <v>96414</v>
      </c>
      <c r="J22" s="6">
        <v>70162</v>
      </c>
    </row>
    <row r="23" spans="6:10" ht="12.75">
      <c r="F23" s="6"/>
      <c r="G23" s="6"/>
      <c r="H23" s="6"/>
      <c r="I23" s="6"/>
      <c r="J23" s="6"/>
    </row>
    <row r="24" spans="2:10" ht="12.75">
      <c r="B24" s="21" t="s">
        <v>163</v>
      </c>
      <c r="F24" s="6">
        <f>I24+65660</f>
        <v>-30468</v>
      </c>
      <c r="G24" s="6">
        <f>J24+41921</f>
        <v>-24536</v>
      </c>
      <c r="H24" s="6"/>
      <c r="I24" s="6">
        <v>-96128</v>
      </c>
      <c r="J24" s="6">
        <f>-37774-35594-205+7116</f>
        <v>-66457</v>
      </c>
    </row>
    <row r="25" spans="6:10" ht="12.75">
      <c r="F25" s="6"/>
      <c r="G25" s="6"/>
      <c r="H25" s="6"/>
      <c r="I25" s="6"/>
      <c r="J25" s="6"/>
    </row>
    <row r="26" spans="2:10" ht="12.75">
      <c r="B26" s="21" t="s">
        <v>192</v>
      </c>
      <c r="F26" s="7">
        <f>SUM(F22:F25)</f>
        <v>656</v>
      </c>
      <c r="G26" s="7">
        <f>SUM(G22:G25)</f>
        <v>-5888</v>
      </c>
      <c r="H26" s="6"/>
      <c r="I26" s="7">
        <f>SUM(I22:I25)</f>
        <v>286</v>
      </c>
      <c r="J26" s="7">
        <f>SUM(J22:J25)</f>
        <v>3705</v>
      </c>
    </row>
    <row r="27" spans="6:10" ht="12.75">
      <c r="F27" s="6"/>
      <c r="G27" s="6"/>
      <c r="H27" s="6"/>
      <c r="I27" s="6"/>
      <c r="J27" s="6"/>
    </row>
    <row r="28" spans="2:10" ht="12.75">
      <c r="B28" t="s">
        <v>188</v>
      </c>
      <c r="F28" s="29">
        <f>I28</f>
        <v>-10967</v>
      </c>
      <c r="G28" s="6">
        <f>J28+7199</f>
        <v>-14849</v>
      </c>
      <c r="H28" s="6"/>
      <c r="I28" s="29">
        <f>-1553-6165-3249</f>
        <v>-10967</v>
      </c>
      <c r="J28" s="6">
        <f>-22048</f>
        <v>-22048</v>
      </c>
    </row>
    <row r="29" spans="6:10" ht="12.75">
      <c r="F29" s="6"/>
      <c r="G29" s="6"/>
      <c r="H29" s="6"/>
      <c r="I29" s="6"/>
      <c r="J29" s="6"/>
    </row>
    <row r="30" spans="2:10" ht="12.75">
      <c r="B30" s="21" t="s">
        <v>114</v>
      </c>
      <c r="F30" s="6">
        <f>I30+3514</f>
        <v>-978</v>
      </c>
      <c r="G30" s="6">
        <f>J30+23917</f>
        <v>-959</v>
      </c>
      <c r="H30" s="6"/>
      <c r="I30" s="6">
        <v>-4492</v>
      </c>
      <c r="J30" s="6">
        <v>-24876</v>
      </c>
    </row>
    <row r="31" spans="6:10" ht="12.75">
      <c r="F31" s="6"/>
      <c r="G31" s="6"/>
      <c r="H31" s="6"/>
      <c r="I31" s="6"/>
      <c r="J31" s="6"/>
    </row>
    <row r="32" spans="2:10" ht="12.75">
      <c r="B32" s="21" t="s">
        <v>162</v>
      </c>
      <c r="F32" s="6">
        <f>I32-634</f>
        <v>257</v>
      </c>
      <c r="G32" s="29">
        <f>J32-0</f>
        <v>148</v>
      </c>
      <c r="H32" s="6"/>
      <c r="I32" s="6">
        <v>891</v>
      </c>
      <c r="J32" s="29">
        <v>148</v>
      </c>
    </row>
    <row r="33" spans="6:10" ht="12.75">
      <c r="F33" s="6"/>
      <c r="G33" s="6"/>
      <c r="H33" s="6"/>
      <c r="I33" s="6"/>
      <c r="J33" s="6"/>
    </row>
    <row r="34" spans="2:10" ht="12.75">
      <c r="B34" s="21" t="s">
        <v>193</v>
      </c>
      <c r="F34" s="7">
        <f>SUM(F26:F33)</f>
        <v>-11032</v>
      </c>
      <c r="G34" s="7">
        <f>SUM(G26:G33)</f>
        <v>-21548</v>
      </c>
      <c r="H34" s="6"/>
      <c r="I34" s="7">
        <f>SUM(I26:I33)</f>
        <v>-14282</v>
      </c>
      <c r="J34" s="7">
        <f>SUM(J26:J33)</f>
        <v>-43071</v>
      </c>
    </row>
    <row r="35" spans="6:10" ht="12.75">
      <c r="F35" s="6"/>
      <c r="G35" s="6"/>
      <c r="H35" s="6"/>
      <c r="I35" s="6"/>
      <c r="J35" s="6"/>
    </row>
    <row r="36" spans="2:10" ht="12.75">
      <c r="B36" t="s">
        <v>12</v>
      </c>
      <c r="F36" s="8">
        <f>I36-17</f>
        <v>1560</v>
      </c>
      <c r="G36" s="6">
        <f>J36-3928</f>
        <v>1428</v>
      </c>
      <c r="H36" s="6"/>
      <c r="I36" s="8">
        <v>1577</v>
      </c>
      <c r="J36" s="6">
        <v>5356</v>
      </c>
    </row>
    <row r="37" spans="6:10" ht="12.75">
      <c r="F37" s="6"/>
      <c r="G37" s="6"/>
      <c r="H37" s="6"/>
      <c r="I37" s="6"/>
      <c r="J37" s="6"/>
    </row>
    <row r="38" spans="2:10" ht="12.75">
      <c r="B38" s="21" t="s">
        <v>219</v>
      </c>
      <c r="F38" s="7">
        <f>SUM(F34:F37)</f>
        <v>-9472</v>
      </c>
      <c r="G38" s="7">
        <f>SUM(G34:G37)</f>
        <v>-20120</v>
      </c>
      <c r="H38" s="19"/>
      <c r="I38" s="7">
        <f>SUM(I34:I37)</f>
        <v>-12705</v>
      </c>
      <c r="J38" s="7">
        <f>SUM(J34:J37)</f>
        <v>-37715</v>
      </c>
    </row>
    <row r="39" spans="6:10" ht="12.75">
      <c r="F39" s="6"/>
      <c r="G39" s="6"/>
      <c r="H39" s="6"/>
      <c r="I39" s="6"/>
      <c r="J39" s="6"/>
    </row>
    <row r="40" ht="12.75">
      <c r="B40" t="s">
        <v>158</v>
      </c>
    </row>
    <row r="41" spans="2:10" ht="12.75">
      <c r="B41" s="21" t="s">
        <v>220</v>
      </c>
      <c r="F41" s="29">
        <f>I41</f>
        <v>-376</v>
      </c>
      <c r="G41" s="6">
        <f>J41-2888</f>
        <v>-24</v>
      </c>
      <c r="I41" s="29">
        <v>-376</v>
      </c>
      <c r="J41" s="12">
        <v>2864</v>
      </c>
    </row>
    <row r="44" spans="2:10" ht="13.5" thickBot="1">
      <c r="B44" s="21" t="s">
        <v>221</v>
      </c>
      <c r="F44" s="14">
        <f>SUM(F38:F43)</f>
        <v>-9848</v>
      </c>
      <c r="G44" s="14">
        <f>SUM(G38:G43)</f>
        <v>-20144</v>
      </c>
      <c r="I44" s="14">
        <f>SUM(I38:I43)</f>
        <v>-13081</v>
      </c>
      <c r="J44" s="14">
        <f>SUM(J38:J43)</f>
        <v>-34851</v>
      </c>
    </row>
    <row r="45" ht="12.75">
      <c r="B45" t="s">
        <v>151</v>
      </c>
    </row>
    <row r="48" ht="12.75">
      <c r="B48" s="21" t="s">
        <v>166</v>
      </c>
    </row>
    <row r="49" spans="2:10" ht="12.75">
      <c r="B49" s="21" t="s">
        <v>208</v>
      </c>
      <c r="F49" s="16">
        <f>F38/361742*100</f>
        <v>-2.618440767176607</v>
      </c>
      <c r="G49" s="16">
        <v>-5.71</v>
      </c>
      <c r="I49" s="16">
        <f>I38/361742*100</f>
        <v>-3.5121716582536724</v>
      </c>
      <c r="J49" s="16">
        <v>-10.7</v>
      </c>
    </row>
    <row r="50" spans="2:10" ht="12.75">
      <c r="B50" s="21" t="s">
        <v>209</v>
      </c>
      <c r="F50" s="16">
        <f>F41/361742*100</f>
        <v>-0.1039414831565038</v>
      </c>
      <c r="G50" s="33" t="s">
        <v>199</v>
      </c>
      <c r="I50" s="16">
        <f>I41/361742*100</f>
        <v>-0.1039414831565038</v>
      </c>
      <c r="J50" s="32">
        <v>0.81</v>
      </c>
    </row>
    <row r="52" spans="6:10" ht="13.5" thickBot="1">
      <c r="F52" s="26">
        <f>SUM(F49:F51)</f>
        <v>-2.7223822503331108</v>
      </c>
      <c r="G52" s="26">
        <f>SUM(G49:G51)</f>
        <v>-5.71</v>
      </c>
      <c r="I52" s="26">
        <f>SUM(I49:I51)</f>
        <v>-3.6161131414101764</v>
      </c>
      <c r="J52" s="26">
        <f>SUM(J49:J51)</f>
        <v>-9.889999999999999</v>
      </c>
    </row>
    <row r="54" spans="2:10" ht="12.75">
      <c r="B54" s="21" t="s">
        <v>210</v>
      </c>
      <c r="F54" s="16">
        <f>F38/361742*100</f>
        <v>-2.618440767176607</v>
      </c>
      <c r="G54" s="16">
        <v>-5.71</v>
      </c>
      <c r="I54" s="16">
        <f>I38/361742*100</f>
        <v>-3.5121716582536724</v>
      </c>
      <c r="J54" s="16">
        <v>-10.7</v>
      </c>
    </row>
    <row r="55" spans="2:10" ht="12.75">
      <c r="B55" s="21" t="s">
        <v>211</v>
      </c>
      <c r="F55" s="16">
        <f>F41/361742*100</f>
        <v>-0.1039414831565038</v>
      </c>
      <c r="G55" s="33" t="s">
        <v>199</v>
      </c>
      <c r="I55" s="16">
        <f>I41/361742*100</f>
        <v>-0.1039414831565038</v>
      </c>
      <c r="J55" s="32">
        <v>0.81</v>
      </c>
    </row>
    <row r="57" spans="6:10" ht="13.5" thickBot="1">
      <c r="F57" s="26">
        <f>SUM(F54:F56)</f>
        <v>-2.7223822503331108</v>
      </c>
      <c r="G57" s="26">
        <f>SUM(G54:G56)</f>
        <v>-5.71</v>
      </c>
      <c r="I57" s="26">
        <f>SUM(I54:I56)</f>
        <v>-3.6161131414101764</v>
      </c>
      <c r="J57" s="26">
        <f>SUM(J54:J56)</f>
        <v>-9.889999999999999</v>
      </c>
    </row>
    <row r="65" ht="12.75">
      <c r="B65" t="s">
        <v>140</v>
      </c>
    </row>
    <row r="66" ht="12.75">
      <c r="B66" s="21" t="s">
        <v>168</v>
      </c>
    </row>
    <row r="67" ht="15">
      <c r="B67" s="2" t="s">
        <v>73</v>
      </c>
    </row>
    <row r="68" ht="12.75">
      <c r="I68" s="3" t="s">
        <v>103</v>
      </c>
    </row>
    <row r="69" spans="7:9" s="3" customFormat="1" ht="12.75">
      <c r="G69" s="3" t="s">
        <v>15</v>
      </c>
      <c r="I69" s="3" t="s">
        <v>15</v>
      </c>
    </row>
    <row r="70" spans="7:9" s="3" customFormat="1" ht="12.75">
      <c r="G70" s="3" t="s">
        <v>16</v>
      </c>
      <c r="I70" s="3" t="s">
        <v>7</v>
      </c>
    </row>
    <row r="71" spans="7:9" s="3" customFormat="1" ht="12.75">
      <c r="G71" s="3" t="s">
        <v>3</v>
      </c>
      <c r="I71" s="3" t="s">
        <v>13</v>
      </c>
    </row>
    <row r="72" spans="7:9" s="3" customFormat="1" ht="12.75">
      <c r="G72" s="3" t="s">
        <v>5</v>
      </c>
      <c r="I72" s="3" t="s">
        <v>14</v>
      </c>
    </row>
    <row r="73" spans="7:9" s="3" customFormat="1" ht="12.75">
      <c r="G73" s="3" t="s">
        <v>187</v>
      </c>
      <c r="I73" s="3" t="s">
        <v>160</v>
      </c>
    </row>
    <row r="74" spans="7:9" s="3" customFormat="1" ht="12.75">
      <c r="G74" s="3" t="s">
        <v>10</v>
      </c>
      <c r="I74" s="3" t="s">
        <v>10</v>
      </c>
    </row>
    <row r="75" ht="12.75">
      <c r="B75" s="21" t="s">
        <v>133</v>
      </c>
    </row>
    <row r="76" ht="12.75">
      <c r="B76" t="s">
        <v>118</v>
      </c>
    </row>
    <row r="77" spans="2:9" ht="12.75">
      <c r="B77" t="s">
        <v>85</v>
      </c>
      <c r="G77" s="6">
        <f>127570-16757-2900-540</f>
        <v>107373</v>
      </c>
      <c r="H77" s="6"/>
      <c r="I77" s="6">
        <v>110436</v>
      </c>
    </row>
    <row r="78" spans="2:9" ht="12.75">
      <c r="B78" t="s">
        <v>119</v>
      </c>
      <c r="G78" s="6">
        <f>73750-72670</f>
        <v>1080</v>
      </c>
      <c r="H78" s="6"/>
      <c r="I78" s="6">
        <v>77000</v>
      </c>
    </row>
    <row r="79" spans="2:9" ht="12.75">
      <c r="B79" t="s">
        <v>142</v>
      </c>
      <c r="G79" s="6">
        <v>6596</v>
      </c>
      <c r="H79" s="6"/>
      <c r="I79" s="6">
        <v>7788</v>
      </c>
    </row>
    <row r="80" spans="2:9" ht="12.75">
      <c r="B80" t="s">
        <v>155</v>
      </c>
      <c r="G80" s="6">
        <v>16757</v>
      </c>
      <c r="H80" s="6"/>
      <c r="I80" s="6">
        <v>21521</v>
      </c>
    </row>
    <row r="81" spans="2:9" ht="12.75">
      <c r="B81" t="s">
        <v>22</v>
      </c>
      <c r="G81" s="6">
        <v>4328</v>
      </c>
      <c r="H81" s="6"/>
      <c r="I81" s="6">
        <v>4328</v>
      </c>
    </row>
    <row r="82" spans="2:9" ht="12.75">
      <c r="B82" t="s">
        <v>161</v>
      </c>
      <c r="G82" s="6">
        <v>12513</v>
      </c>
      <c r="H82" s="6"/>
      <c r="I82" s="6">
        <v>17368</v>
      </c>
    </row>
    <row r="83" spans="7:9" ht="7.5" customHeight="1">
      <c r="G83" s="6"/>
      <c r="H83" s="6"/>
      <c r="I83" s="6"/>
    </row>
    <row r="84" spans="7:9" ht="12.75">
      <c r="G84" s="18">
        <f>SUM(G77:G82)</f>
        <v>148647</v>
      </c>
      <c r="H84" s="6"/>
      <c r="I84" s="18">
        <f>SUM(I77:I82)</f>
        <v>238441</v>
      </c>
    </row>
    <row r="85" spans="2:9" ht="12.75">
      <c r="B85" t="s">
        <v>122</v>
      </c>
      <c r="G85" s="6"/>
      <c r="H85" s="6"/>
      <c r="I85" s="6"/>
    </row>
    <row r="86" spans="2:9" ht="12.75">
      <c r="B86" t="s">
        <v>130</v>
      </c>
      <c r="G86" s="8">
        <v>10912</v>
      </c>
      <c r="H86" s="6"/>
      <c r="I86" s="6">
        <v>11257</v>
      </c>
    </row>
    <row r="87" spans="2:9" ht="12.75">
      <c r="B87" t="s">
        <v>17</v>
      </c>
      <c r="G87" s="19">
        <v>5261</v>
      </c>
      <c r="H87" s="19"/>
      <c r="I87" s="19">
        <v>5459</v>
      </c>
    </row>
    <row r="88" spans="2:9" ht="12.75">
      <c r="B88" t="s">
        <v>70</v>
      </c>
      <c r="G88" s="20">
        <v>2138</v>
      </c>
      <c r="H88" s="19"/>
      <c r="I88" s="20">
        <v>2280</v>
      </c>
    </row>
    <row r="89" spans="2:9" ht="12.75">
      <c r="B89" t="s">
        <v>18</v>
      </c>
      <c r="G89" s="19">
        <f>20450+5782</f>
        <v>26232</v>
      </c>
      <c r="H89" s="19"/>
      <c r="I89" s="19">
        <v>22386</v>
      </c>
    </row>
    <row r="90" spans="2:9" ht="12.75">
      <c r="B90" t="s">
        <v>74</v>
      </c>
      <c r="G90" s="19">
        <v>1570</v>
      </c>
      <c r="H90" s="19"/>
      <c r="I90" s="19">
        <v>1793</v>
      </c>
    </row>
    <row r="91" spans="2:9" ht="12.75">
      <c r="B91" t="s">
        <v>19</v>
      </c>
      <c r="G91" s="19">
        <v>2700</v>
      </c>
      <c r="H91" s="19"/>
      <c r="I91" s="19">
        <v>354</v>
      </c>
    </row>
    <row r="92" spans="2:9" ht="12.75">
      <c r="B92" t="s">
        <v>75</v>
      </c>
      <c r="G92" s="19">
        <v>20419</v>
      </c>
      <c r="H92" s="19"/>
      <c r="I92" s="19">
        <v>6454</v>
      </c>
    </row>
    <row r="93" spans="7:9" ht="12.75">
      <c r="G93" s="19"/>
      <c r="H93" s="19"/>
      <c r="I93" s="19"/>
    </row>
    <row r="94" spans="7:9" ht="12.75">
      <c r="G94" s="7">
        <f>SUM(G85:G92)</f>
        <v>69232</v>
      </c>
      <c r="H94" s="19"/>
      <c r="I94" s="7">
        <f>SUM(I86:I92)</f>
        <v>49983</v>
      </c>
    </row>
    <row r="95" spans="7:9" ht="12.75">
      <c r="G95" s="19"/>
      <c r="H95" s="19"/>
      <c r="I95" s="19"/>
    </row>
    <row r="96" spans="2:9" ht="12.75">
      <c r="B96" s="21" t="s">
        <v>214</v>
      </c>
      <c r="G96" s="29">
        <f>2900+540+72670</f>
        <v>76110</v>
      </c>
      <c r="H96" s="19"/>
      <c r="I96" s="19">
        <v>1100</v>
      </c>
    </row>
    <row r="97" spans="2:9" ht="12.75">
      <c r="B97" s="21" t="s">
        <v>200</v>
      </c>
      <c r="G97" s="19"/>
      <c r="H97" s="19"/>
      <c r="I97" s="19"/>
    </row>
    <row r="98" spans="7:9" ht="12.75">
      <c r="G98" s="18">
        <f>SUM(G94:G97)</f>
        <v>145342</v>
      </c>
      <c r="H98" s="19"/>
      <c r="I98" s="18">
        <f>SUM(I94:I97)</f>
        <v>51083</v>
      </c>
    </row>
    <row r="99" spans="7:9" ht="12.75">
      <c r="G99" s="19"/>
      <c r="H99" s="19"/>
      <c r="I99" s="19"/>
    </row>
    <row r="100" spans="2:9" ht="13.5" thickBot="1">
      <c r="B100" t="s">
        <v>134</v>
      </c>
      <c r="G100" s="22">
        <f>G84+G98</f>
        <v>293989</v>
      </c>
      <c r="H100" s="19"/>
      <c r="I100" s="22">
        <f>I84+I98</f>
        <v>289524</v>
      </c>
    </row>
    <row r="101" spans="7:9" ht="12.75">
      <c r="G101" s="19"/>
      <c r="H101" s="19"/>
      <c r="I101" s="19"/>
    </row>
    <row r="102" spans="2:9" ht="12.75">
      <c r="B102" t="s">
        <v>135</v>
      </c>
      <c r="G102" s="6"/>
      <c r="H102" s="6"/>
      <c r="I102" s="6"/>
    </row>
    <row r="103" spans="2:9" ht="12.75">
      <c r="B103" t="s">
        <v>145</v>
      </c>
      <c r="G103" s="6"/>
      <c r="H103" s="6"/>
      <c r="I103" s="6"/>
    </row>
    <row r="104" spans="2:9" ht="12.75">
      <c r="B104" t="s">
        <v>23</v>
      </c>
      <c r="G104" s="6">
        <v>361742</v>
      </c>
      <c r="H104" s="6"/>
      <c r="I104" s="6">
        <v>361742</v>
      </c>
    </row>
    <row r="105" spans="2:9" ht="12.75">
      <c r="B105" t="s">
        <v>24</v>
      </c>
      <c r="G105" s="6">
        <f>F225+G225+H225</f>
        <v>-194777</v>
      </c>
      <c r="H105" s="6"/>
      <c r="I105" s="6">
        <f>72531-254227</f>
        <v>-181696</v>
      </c>
    </row>
    <row r="106" spans="7:9" ht="12.75">
      <c r="G106" s="6"/>
      <c r="H106" s="6"/>
      <c r="I106" s="6"/>
    </row>
    <row r="107" spans="2:9" ht="12.75">
      <c r="B107" t="s">
        <v>136</v>
      </c>
      <c r="G107" s="18">
        <f>SUM(G104:G105)</f>
        <v>166965</v>
      </c>
      <c r="H107" s="6"/>
      <c r="I107" s="18">
        <f>SUM(I104:I105)</f>
        <v>180046</v>
      </c>
    </row>
    <row r="108" spans="7:9" ht="12.75">
      <c r="G108" s="6"/>
      <c r="H108" s="6"/>
      <c r="I108" s="6"/>
    </row>
    <row r="109" spans="2:9" ht="12.75">
      <c r="B109" t="s">
        <v>143</v>
      </c>
      <c r="G109" s="6"/>
      <c r="H109" s="6"/>
      <c r="I109" s="6"/>
    </row>
    <row r="110" spans="2:9" ht="12.75">
      <c r="B110" t="s">
        <v>123</v>
      </c>
      <c r="G110" s="6">
        <f>21251-10731</f>
        <v>10520</v>
      </c>
      <c r="H110" s="6"/>
      <c r="I110" s="6">
        <v>23072</v>
      </c>
    </row>
    <row r="111" spans="2:9" ht="12.75">
      <c r="B111" t="s">
        <v>120</v>
      </c>
      <c r="G111" s="6">
        <f>34807+130</f>
        <v>34937</v>
      </c>
      <c r="H111" s="6"/>
      <c r="I111" s="6">
        <v>412</v>
      </c>
    </row>
    <row r="112" spans="7:9" ht="12.75">
      <c r="G112" s="6"/>
      <c r="H112" s="6"/>
      <c r="I112" s="8"/>
    </row>
    <row r="113" spans="7:9" ht="12.75">
      <c r="G113" s="18">
        <f>SUM(G110:G111)</f>
        <v>45457</v>
      </c>
      <c r="H113" s="6"/>
      <c r="I113" s="18">
        <f>SUM(I110:I111)</f>
        <v>23484</v>
      </c>
    </row>
    <row r="114" ht="12.75">
      <c r="B114" t="s">
        <v>144</v>
      </c>
    </row>
    <row r="115" spans="2:9" ht="12.75">
      <c r="B115" t="s">
        <v>131</v>
      </c>
      <c r="G115" s="19">
        <v>453</v>
      </c>
      <c r="H115" s="19"/>
      <c r="I115" s="19">
        <v>3417</v>
      </c>
    </row>
    <row r="116" spans="2:9" ht="12.75">
      <c r="B116" t="s">
        <v>20</v>
      </c>
      <c r="G116" s="19">
        <f>16009+37360-3</f>
        <v>53366</v>
      </c>
      <c r="H116" s="19"/>
      <c r="I116" s="19">
        <v>30403</v>
      </c>
    </row>
    <row r="117" spans="2:9" ht="12.75">
      <c r="B117" t="s">
        <v>121</v>
      </c>
      <c r="G117" s="19">
        <v>102</v>
      </c>
      <c r="H117" s="19"/>
      <c r="I117" s="19">
        <v>49</v>
      </c>
    </row>
    <row r="118" spans="2:9" ht="12.75">
      <c r="B118" t="s">
        <v>120</v>
      </c>
      <c r="G118" s="19">
        <f>275+4559+11041</f>
        <v>15875</v>
      </c>
      <c r="H118" s="19"/>
      <c r="I118" s="19">
        <v>40406</v>
      </c>
    </row>
    <row r="119" spans="2:9" ht="12.75">
      <c r="B119" t="s">
        <v>77</v>
      </c>
      <c r="G119" s="19">
        <v>1037</v>
      </c>
      <c r="H119" s="19"/>
      <c r="I119" s="19">
        <v>11719</v>
      </c>
    </row>
    <row r="120" spans="7:9" ht="8.25" customHeight="1">
      <c r="G120" s="19"/>
      <c r="H120" s="19"/>
      <c r="I120" s="19"/>
    </row>
    <row r="121" spans="7:9" ht="12.75">
      <c r="G121" s="7">
        <f>SUM(G115:G119)</f>
        <v>70833</v>
      </c>
      <c r="H121" s="17"/>
      <c r="I121" s="7">
        <f>SUM(I115:I119)</f>
        <v>85994</v>
      </c>
    </row>
    <row r="122" spans="7:9" ht="12.75">
      <c r="G122" s="19"/>
      <c r="H122" s="17"/>
      <c r="I122" s="19"/>
    </row>
    <row r="123" spans="2:9" ht="12.75">
      <c r="B123" s="21" t="s">
        <v>215</v>
      </c>
      <c r="G123" s="19">
        <f>3+10731</f>
        <v>10734</v>
      </c>
      <c r="H123" s="17"/>
      <c r="I123" s="19"/>
    </row>
    <row r="124" spans="7:9" ht="12.75">
      <c r="G124" s="19"/>
      <c r="H124" s="17"/>
      <c r="I124" s="19"/>
    </row>
    <row r="125" spans="7:9" ht="12.75">
      <c r="G125" s="18">
        <f>SUM(G121:G124)</f>
        <v>81567</v>
      </c>
      <c r="H125" s="17"/>
      <c r="I125" s="18">
        <f>SUM(I121:I124)</f>
        <v>85994</v>
      </c>
    </row>
    <row r="126" spans="7:9" ht="12.75">
      <c r="G126" s="19"/>
      <c r="H126" s="17"/>
      <c r="I126" s="19"/>
    </row>
    <row r="127" spans="2:9" ht="12.75">
      <c r="B127" t="s">
        <v>137</v>
      </c>
      <c r="G127" s="19">
        <f>G113+G125</f>
        <v>127024</v>
      </c>
      <c r="I127" s="19">
        <f>I113+I125</f>
        <v>109478</v>
      </c>
    </row>
    <row r="128" spans="7:9" ht="12.75">
      <c r="G128" s="19"/>
      <c r="I128" s="19"/>
    </row>
    <row r="129" spans="2:9" ht="13.5" thickBot="1">
      <c r="B129" t="s">
        <v>138</v>
      </c>
      <c r="G129" s="14">
        <f>G107+G127</f>
        <v>293989</v>
      </c>
      <c r="I129" s="14">
        <f>I107+I127</f>
        <v>289524</v>
      </c>
    </row>
    <row r="130" spans="7:9" ht="12.75">
      <c r="G130" s="19"/>
      <c r="I130" s="19"/>
    </row>
    <row r="131" spans="2:9" ht="12.75">
      <c r="B131" t="s">
        <v>132</v>
      </c>
      <c r="G131" s="12">
        <f>G107/G104*100</f>
        <v>46.15582376389803</v>
      </c>
      <c r="H131" s="12"/>
      <c r="I131" s="12">
        <f>I107/I104*100</f>
        <v>49.7719369053082</v>
      </c>
    </row>
    <row r="132" spans="6:8" ht="12.75">
      <c r="F132" s="12"/>
      <c r="G132" s="12"/>
      <c r="H132" s="12"/>
    </row>
    <row r="133" spans="6:8" ht="12.75">
      <c r="F133" s="12"/>
      <c r="G133" s="12"/>
      <c r="H133" s="12"/>
    </row>
    <row r="134" ht="12.75">
      <c r="B134" t="s">
        <v>141</v>
      </c>
    </row>
    <row r="135" ht="12.75">
      <c r="B135" s="21" t="s">
        <v>168</v>
      </c>
    </row>
    <row r="137" ht="15">
      <c r="B137" s="2" t="s">
        <v>25</v>
      </c>
    </row>
    <row r="138" ht="15">
      <c r="B138" s="2"/>
    </row>
    <row r="139" spans="2:9" ht="15">
      <c r="B139" s="2"/>
      <c r="I139" s="3" t="s">
        <v>103</v>
      </c>
    </row>
    <row r="140" ht="12.75">
      <c r="I140" s="3" t="s">
        <v>7</v>
      </c>
    </row>
    <row r="141" spans="7:9" ht="12.75">
      <c r="G141" s="3" t="s">
        <v>3</v>
      </c>
      <c r="I141" s="3" t="s">
        <v>4</v>
      </c>
    </row>
    <row r="142" spans="7:9" ht="12.75">
      <c r="G142" s="3" t="s">
        <v>4</v>
      </c>
      <c r="I142" s="3" t="s">
        <v>6</v>
      </c>
    </row>
    <row r="143" spans="7:9" ht="12.75">
      <c r="G143" s="3" t="s">
        <v>8</v>
      </c>
      <c r="I143" s="3" t="s">
        <v>9</v>
      </c>
    </row>
    <row r="144" spans="7:9" ht="12.75">
      <c r="G144" s="3" t="s">
        <v>187</v>
      </c>
      <c r="I144" s="3" t="s">
        <v>160</v>
      </c>
    </row>
    <row r="145" spans="7:9" ht="12.75">
      <c r="G145" s="3" t="s">
        <v>10</v>
      </c>
      <c r="I145" s="3" t="s">
        <v>10</v>
      </c>
    </row>
    <row r="147" spans="2:7" ht="12.75">
      <c r="B147" t="s">
        <v>26</v>
      </c>
      <c r="G147" s="6"/>
    </row>
    <row r="148" ht="12.75">
      <c r="G148" s="6"/>
    </row>
    <row r="149" spans="2:7" ht="12.75">
      <c r="B149" t="s">
        <v>153</v>
      </c>
      <c r="G149" s="6"/>
    </row>
    <row r="150" spans="2:9" ht="12.75">
      <c r="B150" t="s">
        <v>154</v>
      </c>
      <c r="G150" s="6">
        <f>I34</f>
        <v>-14282</v>
      </c>
      <c r="I150" s="6">
        <v>-43071</v>
      </c>
    </row>
    <row r="151" spans="2:9" ht="12.75">
      <c r="B151" t="s">
        <v>159</v>
      </c>
      <c r="G151" s="29">
        <f>F41</f>
        <v>-376</v>
      </c>
      <c r="I151" s="6">
        <v>2864</v>
      </c>
    </row>
    <row r="152" spans="7:9" ht="12.75">
      <c r="G152" s="6"/>
      <c r="I152" s="6"/>
    </row>
    <row r="153" spans="2:9" ht="12.75">
      <c r="B153" t="s">
        <v>27</v>
      </c>
      <c r="G153" s="6"/>
      <c r="I153" s="6"/>
    </row>
    <row r="154" spans="2:9" ht="12.75">
      <c r="B154" t="s">
        <v>146</v>
      </c>
      <c r="G154" s="6">
        <f>3453-400+204+969-15+3249-891+6165+380+269-177</f>
        <v>13206</v>
      </c>
      <c r="I154" s="6">
        <v>27196</v>
      </c>
    </row>
    <row r="155" spans="2:9" ht="12.75">
      <c r="B155" s="21" t="s">
        <v>170</v>
      </c>
      <c r="G155" s="6">
        <v>4492</v>
      </c>
      <c r="I155" s="6">
        <v>24921</v>
      </c>
    </row>
    <row r="156" spans="7:9" ht="12.75">
      <c r="G156" s="6"/>
      <c r="I156" s="6"/>
    </row>
    <row r="157" spans="2:9" ht="12.75">
      <c r="B157" t="s">
        <v>71</v>
      </c>
      <c r="G157" s="7">
        <f>SUM(G149:G156)</f>
        <v>3040</v>
      </c>
      <c r="I157" s="7">
        <f>SUM(I150:I156)</f>
        <v>11910</v>
      </c>
    </row>
    <row r="158" spans="7:9" ht="12.75">
      <c r="G158" s="6"/>
      <c r="I158" s="6"/>
    </row>
    <row r="159" spans="2:9" ht="12.75">
      <c r="B159" t="s">
        <v>28</v>
      </c>
      <c r="G159" s="6"/>
      <c r="I159" s="6"/>
    </row>
    <row r="160" spans="2:9" ht="12.75">
      <c r="B160" t="s">
        <v>147</v>
      </c>
      <c r="G160" s="6">
        <f>-337-35-2822+198-3846+33-1</f>
        <v>-6810</v>
      </c>
      <c r="I160" s="6">
        <v>-4239</v>
      </c>
    </row>
    <row r="161" spans="2:9" ht="12.75">
      <c r="B161" t="s">
        <v>148</v>
      </c>
      <c r="G161" s="6">
        <v>22530</v>
      </c>
      <c r="I161" s="6">
        <v>-4785</v>
      </c>
    </row>
    <row r="162" spans="2:9" ht="12.75">
      <c r="B162" t="s">
        <v>149</v>
      </c>
      <c r="G162" s="29">
        <v>0</v>
      </c>
      <c r="I162" s="6">
        <v>-1777</v>
      </c>
    </row>
    <row r="163" spans="7:9" ht="12.75">
      <c r="G163" s="6"/>
      <c r="I163" s="6"/>
    </row>
    <row r="164" spans="2:9" ht="12.75">
      <c r="B164" t="s">
        <v>117</v>
      </c>
      <c r="G164" s="7">
        <f>SUM(G157:G163)</f>
        <v>18760</v>
      </c>
      <c r="I164" s="7">
        <f>SUM(I157:I163)</f>
        <v>1109</v>
      </c>
    </row>
    <row r="165" spans="7:9" ht="12.75">
      <c r="G165" s="6"/>
      <c r="I165" s="6"/>
    </row>
    <row r="166" spans="7:9" ht="12.75">
      <c r="G166" s="6"/>
      <c r="I166" s="6"/>
    </row>
    <row r="167" spans="2:9" ht="12.75">
      <c r="B167" t="s">
        <v>29</v>
      </c>
      <c r="G167" s="9"/>
      <c r="I167" s="9"/>
    </row>
    <row r="168" spans="2:9" ht="12.75">
      <c r="B168" t="s">
        <v>179</v>
      </c>
      <c r="G168" s="10">
        <v>-239</v>
      </c>
      <c r="I168" s="10">
        <v>-692</v>
      </c>
    </row>
    <row r="169" spans="2:9" ht="12.75">
      <c r="B169" s="21" t="s">
        <v>157</v>
      </c>
      <c r="G169" s="31">
        <v>1500</v>
      </c>
      <c r="I169" s="10">
        <v>3400</v>
      </c>
    </row>
    <row r="170" spans="2:9" ht="12.75">
      <c r="B170" s="21" t="s">
        <v>189</v>
      </c>
      <c r="G170" s="34">
        <v>1544</v>
      </c>
      <c r="I170" s="10">
        <v>74311</v>
      </c>
    </row>
    <row r="171" spans="2:9" ht="12.75">
      <c r="B171" s="21" t="s">
        <v>190</v>
      </c>
      <c r="G171" s="34">
        <v>0</v>
      </c>
      <c r="I171" s="10">
        <v>196943</v>
      </c>
    </row>
    <row r="172" spans="2:9" ht="12.75">
      <c r="B172" t="s">
        <v>180</v>
      </c>
      <c r="G172" s="10">
        <v>-419</v>
      </c>
      <c r="I172" s="10">
        <v>-26618</v>
      </c>
    </row>
    <row r="173" spans="2:9" ht="12.75">
      <c r="B173" s="21" t="s">
        <v>191</v>
      </c>
      <c r="G173" s="10">
        <v>177</v>
      </c>
      <c r="I173" s="10">
        <v>221</v>
      </c>
    </row>
    <row r="174" spans="7:9" ht="12.75">
      <c r="G174" s="11"/>
      <c r="I174" s="11"/>
    </row>
    <row r="175" spans="2:9" ht="12.75">
      <c r="B175" t="s">
        <v>72</v>
      </c>
      <c r="G175" s="6">
        <f>SUM(G167:G174)</f>
        <v>2563</v>
      </c>
      <c r="I175" s="6">
        <f>SUM(I167:I174)</f>
        <v>247565</v>
      </c>
    </row>
    <row r="176" spans="7:9" ht="12.75">
      <c r="G176" s="6"/>
      <c r="I176" s="6"/>
    </row>
    <row r="177" spans="7:9" ht="12.75">
      <c r="G177" s="6"/>
      <c r="I177" s="6"/>
    </row>
    <row r="178" spans="2:9" ht="12.75">
      <c r="B178" t="s">
        <v>30</v>
      </c>
      <c r="G178" s="9"/>
      <c r="I178" s="9"/>
    </row>
    <row r="179" spans="2:9" ht="12.75">
      <c r="B179" t="s">
        <v>150</v>
      </c>
      <c r="G179" s="10">
        <v>5670</v>
      </c>
      <c r="I179" s="10">
        <v>-249395</v>
      </c>
    </row>
    <row r="180" spans="2:9" ht="12.75">
      <c r="B180" s="21" t="s">
        <v>184</v>
      </c>
      <c r="G180" s="10">
        <v>-2346</v>
      </c>
      <c r="I180" s="31">
        <v>0</v>
      </c>
    </row>
    <row r="181" spans="7:9" ht="12.75">
      <c r="G181" s="11"/>
      <c r="I181" s="11"/>
    </row>
    <row r="182" spans="2:9" ht="12.75">
      <c r="B182" t="s">
        <v>104</v>
      </c>
      <c r="G182" s="6">
        <f>SUM(G178:G181)</f>
        <v>3324</v>
      </c>
      <c r="I182" s="6">
        <f>SUM(I178:I181)</f>
        <v>-249395</v>
      </c>
    </row>
    <row r="183" spans="7:9" ht="12.75">
      <c r="G183" s="6"/>
      <c r="I183" s="6"/>
    </row>
    <row r="184" spans="7:9" ht="12.75">
      <c r="G184" s="6"/>
      <c r="I184" s="6"/>
    </row>
    <row r="185" spans="2:9" ht="12.75">
      <c r="B185" t="s">
        <v>31</v>
      </c>
      <c r="G185" s="7">
        <f>G164+G175+G182</f>
        <v>24647</v>
      </c>
      <c r="I185" s="7">
        <f>I164+I175+I182</f>
        <v>-721</v>
      </c>
    </row>
    <row r="186" spans="7:9" ht="12.75">
      <c r="G186" s="6"/>
      <c r="I186" s="6"/>
    </row>
    <row r="187" spans="2:9" ht="12.75">
      <c r="B187" s="21" t="s">
        <v>197</v>
      </c>
      <c r="G187" s="6">
        <f>I92-I119</f>
        <v>-5265</v>
      </c>
      <c r="I187" s="6">
        <v>-4544</v>
      </c>
    </row>
    <row r="188" spans="7:9" ht="12.75">
      <c r="G188" s="6"/>
      <c r="I188" s="6"/>
    </row>
    <row r="189" spans="2:9" ht="13.5" thickBot="1">
      <c r="B189" s="21" t="s">
        <v>198</v>
      </c>
      <c r="G189" s="14">
        <f>SUM(G185:G188)</f>
        <v>19382</v>
      </c>
      <c r="I189" s="14">
        <f>SUM(I185:I188)</f>
        <v>-5265</v>
      </c>
    </row>
    <row r="190" spans="7:9" ht="12.75">
      <c r="G190" s="6"/>
      <c r="I190" s="6"/>
    </row>
    <row r="191" spans="7:9" ht="12.75">
      <c r="G191" s="6"/>
      <c r="I191" s="6"/>
    </row>
    <row r="192" ht="12.75">
      <c r="B192" t="s">
        <v>76</v>
      </c>
    </row>
    <row r="193" spans="7:9" ht="12.75">
      <c r="G193" s="6"/>
      <c r="I193" s="6"/>
    </row>
    <row r="194" spans="2:9" ht="12.75">
      <c r="B194" t="s">
        <v>75</v>
      </c>
      <c r="G194" s="6">
        <f>G92</f>
        <v>20419</v>
      </c>
      <c r="I194" s="6">
        <v>6454</v>
      </c>
    </row>
    <row r="195" spans="2:9" ht="12.75">
      <c r="B195" t="s">
        <v>77</v>
      </c>
      <c r="G195" s="6">
        <f>-G119</f>
        <v>-1037</v>
      </c>
      <c r="I195" s="6">
        <v>-11719</v>
      </c>
    </row>
    <row r="196" spans="7:9" ht="12.75">
      <c r="G196" s="6"/>
      <c r="I196" s="6"/>
    </row>
    <row r="197" spans="7:9" ht="13.5" thickBot="1">
      <c r="G197" s="14">
        <f>SUM(G194:G196)</f>
        <v>19382</v>
      </c>
      <c r="I197" s="14">
        <f>SUM(I194:I195)</f>
        <v>-5265</v>
      </c>
    </row>
    <row r="202" ht="12.75">
      <c r="B202" t="s">
        <v>181</v>
      </c>
    </row>
    <row r="203" ht="12.75">
      <c r="B203" s="21" t="s">
        <v>171</v>
      </c>
    </row>
    <row r="206" ht="15">
      <c r="B206" s="2" t="s">
        <v>32</v>
      </c>
    </row>
    <row r="208" spans="5:9" s="3" customFormat="1" ht="12.75">
      <c r="E208" s="24"/>
      <c r="F208" s="24" t="s">
        <v>34</v>
      </c>
      <c r="G208" s="24"/>
      <c r="H208" s="24"/>
      <c r="I208" s="24"/>
    </row>
    <row r="209" spans="5:9" s="3" customFormat="1" ht="12.75">
      <c r="E209" s="24"/>
      <c r="F209" s="24" t="s">
        <v>33</v>
      </c>
      <c r="G209" s="24" t="s">
        <v>36</v>
      </c>
      <c r="H209" s="25" t="s">
        <v>37</v>
      </c>
      <c r="I209" s="24"/>
    </row>
    <row r="210" spans="5:9" s="3" customFormat="1" ht="12.75">
      <c r="E210" s="24" t="s">
        <v>23</v>
      </c>
      <c r="F210" s="24" t="s">
        <v>35</v>
      </c>
      <c r="G210" s="24" t="s">
        <v>35</v>
      </c>
      <c r="H210" s="24" t="s">
        <v>38</v>
      </c>
      <c r="I210" s="24" t="s">
        <v>39</v>
      </c>
    </row>
    <row r="211" spans="5:9" s="3" customFormat="1" ht="12.75">
      <c r="E211" s="3" t="s">
        <v>10</v>
      </c>
      <c r="F211" s="3" t="s">
        <v>10</v>
      </c>
      <c r="G211" s="3" t="s">
        <v>10</v>
      </c>
      <c r="H211" s="3" t="s">
        <v>10</v>
      </c>
      <c r="I211" s="3" t="s">
        <v>10</v>
      </c>
    </row>
    <row r="213" spans="2:9" ht="12.75">
      <c r="B213" s="21" t="s">
        <v>156</v>
      </c>
      <c r="E213" s="6">
        <v>334132</v>
      </c>
      <c r="F213" s="6">
        <v>54612</v>
      </c>
      <c r="G213" s="6">
        <v>17839</v>
      </c>
      <c r="H213" s="6">
        <v>-219376</v>
      </c>
      <c r="I213" s="6">
        <f>SUM(E213:H213)</f>
        <v>187207</v>
      </c>
    </row>
    <row r="214" spans="5:9" ht="12.75">
      <c r="E214" s="6"/>
      <c r="F214" s="6"/>
      <c r="G214" s="6"/>
      <c r="H214" s="6"/>
      <c r="I214" s="6"/>
    </row>
    <row r="215" spans="2:9" ht="12.75">
      <c r="B215" t="s">
        <v>194</v>
      </c>
      <c r="E215" s="6">
        <v>27610</v>
      </c>
      <c r="F215" s="6">
        <v>80</v>
      </c>
      <c r="G215" s="29">
        <v>0</v>
      </c>
      <c r="H215" s="6">
        <v>-34851</v>
      </c>
      <c r="I215" s="6">
        <f>SUM(E215:H215)</f>
        <v>-7161</v>
      </c>
    </row>
    <row r="216" spans="5:9" ht="12.75">
      <c r="E216" s="6"/>
      <c r="F216" s="6"/>
      <c r="G216" s="6"/>
      <c r="H216" s="6"/>
      <c r="I216" s="6"/>
    </row>
    <row r="217" spans="2:9" ht="13.5" thickBot="1">
      <c r="B217" s="21" t="s">
        <v>195</v>
      </c>
      <c r="E217" s="14">
        <f>SUM(E213:E216)</f>
        <v>361742</v>
      </c>
      <c r="F217" s="14">
        <f>SUM(F213:F216)</f>
        <v>54692</v>
      </c>
      <c r="G217" s="14">
        <f>SUM(G213:G216)</f>
        <v>17839</v>
      </c>
      <c r="H217" s="14">
        <f>SUM(H213:H216)</f>
        <v>-254227</v>
      </c>
      <c r="I217" s="14">
        <f>SUM(I213:I216)</f>
        <v>180046</v>
      </c>
    </row>
    <row r="221" spans="2:9" ht="12.75">
      <c r="B221" s="21" t="s">
        <v>169</v>
      </c>
      <c r="E221" s="6">
        <v>361742</v>
      </c>
      <c r="F221" s="6">
        <v>54692</v>
      </c>
      <c r="G221" s="6">
        <v>17839</v>
      </c>
      <c r="H221" s="6">
        <v>-254227</v>
      </c>
      <c r="I221" s="6">
        <f>SUM(E221:H221)</f>
        <v>180046</v>
      </c>
    </row>
    <row r="222" spans="5:9" ht="12.75">
      <c r="E222" s="6"/>
      <c r="F222" s="6"/>
      <c r="G222" s="6"/>
      <c r="H222" s="6"/>
      <c r="I222" s="6"/>
    </row>
    <row r="223" spans="2:9" ht="12.75">
      <c r="B223" t="str">
        <f>B215</f>
        <v>Movements during the year</v>
      </c>
      <c r="E223" s="29">
        <v>0</v>
      </c>
      <c r="F223" s="29">
        <v>0</v>
      </c>
      <c r="G223" s="29">
        <v>0</v>
      </c>
      <c r="H223" s="6">
        <f>I44</f>
        <v>-13081</v>
      </c>
      <c r="I223" s="6">
        <f>SUM(E223:H223)</f>
        <v>-13081</v>
      </c>
    </row>
    <row r="224" spans="5:9" ht="12.75">
      <c r="E224" s="6"/>
      <c r="F224" s="6"/>
      <c r="G224" s="6"/>
      <c r="H224" s="6"/>
      <c r="I224" s="6"/>
    </row>
    <row r="225" spans="2:9" ht="13.5" thickBot="1">
      <c r="B225" s="21" t="s">
        <v>196</v>
      </c>
      <c r="E225" s="14">
        <f>SUM(E221:E224)</f>
        <v>361742</v>
      </c>
      <c r="F225" s="14">
        <f>SUM(F221:F224)</f>
        <v>54692</v>
      </c>
      <c r="G225" s="14">
        <f>SUM(G221:G224)</f>
        <v>17839</v>
      </c>
      <c r="H225" s="14">
        <f>SUM(H221:H224)</f>
        <v>-267308</v>
      </c>
      <c r="I225" s="14">
        <f>SUM(I221:I224)</f>
        <v>166965</v>
      </c>
    </row>
    <row r="228" ht="12.75">
      <c r="B228" t="s">
        <v>182</v>
      </c>
    </row>
    <row r="229" ht="12.75">
      <c r="B229" s="21" t="s">
        <v>183</v>
      </c>
    </row>
    <row r="239" ht="15.75">
      <c r="A239" s="4" t="s">
        <v>40</v>
      </c>
    </row>
    <row r="241" spans="1:2" ht="12.75">
      <c r="A241" t="s">
        <v>41</v>
      </c>
      <c r="B241" s="1" t="s">
        <v>42</v>
      </c>
    </row>
    <row r="254" spans="4:6" ht="12.75">
      <c r="D254" s="6"/>
      <c r="E254" s="6"/>
      <c r="F254" s="6"/>
    </row>
    <row r="255" spans="4:6" ht="12.75">
      <c r="D255" s="6"/>
      <c r="E255" s="6"/>
      <c r="F255" s="6"/>
    </row>
    <row r="256" spans="1:2" ht="12.75">
      <c r="A256" t="s">
        <v>43</v>
      </c>
      <c r="B256" s="1" t="s">
        <v>186</v>
      </c>
    </row>
    <row r="272" spans="1:2" ht="12.75">
      <c r="A272" t="s">
        <v>44</v>
      </c>
      <c r="B272" s="1" t="s">
        <v>45</v>
      </c>
    </row>
    <row r="273" ht="12.75">
      <c r="B273" t="s">
        <v>178</v>
      </c>
    </row>
    <row r="276" spans="1:2" ht="12.75">
      <c r="A276" t="s">
        <v>46</v>
      </c>
      <c r="B276" s="1" t="s">
        <v>47</v>
      </c>
    </row>
    <row r="281" spans="1:2" ht="12.75">
      <c r="A281" t="s">
        <v>48</v>
      </c>
      <c r="B281" s="1" t="s">
        <v>49</v>
      </c>
    </row>
    <row r="282" ht="12.75">
      <c r="B282" t="s">
        <v>139</v>
      </c>
    </row>
    <row r="285" spans="1:2" ht="12.75">
      <c r="A285" t="s">
        <v>50</v>
      </c>
      <c r="B285" s="1" t="s">
        <v>51</v>
      </c>
    </row>
    <row r="290" spans="1:2" ht="12.75">
      <c r="A290" t="s">
        <v>52</v>
      </c>
      <c r="B290" s="1" t="s">
        <v>86</v>
      </c>
    </row>
    <row r="291" ht="12.75">
      <c r="B291" t="s">
        <v>172</v>
      </c>
    </row>
    <row r="294" spans="1:2" ht="12.75">
      <c r="A294" t="s">
        <v>53</v>
      </c>
      <c r="B294" s="1" t="s">
        <v>54</v>
      </c>
    </row>
    <row r="295" spans="1:2" ht="12.75">
      <c r="A295" s="28"/>
      <c r="B295" s="28" t="s">
        <v>185</v>
      </c>
    </row>
    <row r="297" ht="12.75">
      <c r="D297" s="1" t="s">
        <v>216</v>
      </c>
    </row>
    <row r="298" spans="4:12" s="3" customFormat="1" ht="12.75">
      <c r="D298" s="3" t="s">
        <v>105</v>
      </c>
      <c r="E298" s="3" t="s">
        <v>107</v>
      </c>
      <c r="G298" s="3" t="s">
        <v>102</v>
      </c>
      <c r="J298" s="35" t="s">
        <v>212</v>
      </c>
      <c r="K298" s="27" t="s">
        <v>39</v>
      </c>
      <c r="L298" s="27"/>
    </row>
    <row r="299" spans="4:12" s="3" customFormat="1" ht="12.75">
      <c r="D299" s="3" t="s">
        <v>106</v>
      </c>
      <c r="E299" s="3" t="s">
        <v>108</v>
      </c>
      <c r="F299" s="3" t="s">
        <v>78</v>
      </c>
      <c r="G299" s="3" t="s">
        <v>109</v>
      </c>
      <c r="H299" s="3" t="s">
        <v>110</v>
      </c>
      <c r="I299" s="3" t="s">
        <v>39</v>
      </c>
      <c r="J299" s="3" t="s">
        <v>213</v>
      </c>
      <c r="K299" s="27" t="s">
        <v>213</v>
      </c>
      <c r="L299" s="27"/>
    </row>
    <row r="300" spans="4:12" s="3" customFormat="1" ht="12.75">
      <c r="D300" s="3" t="s">
        <v>10</v>
      </c>
      <c r="E300" s="3" t="s">
        <v>10</v>
      </c>
      <c r="F300" s="3" t="s">
        <v>10</v>
      </c>
      <c r="G300" s="3" t="s">
        <v>10</v>
      </c>
      <c r="H300" s="3" t="s">
        <v>10</v>
      </c>
      <c r="I300" s="3" t="s">
        <v>10</v>
      </c>
      <c r="K300" s="27"/>
      <c r="L300" s="27"/>
    </row>
    <row r="301" spans="11:12" ht="12.75">
      <c r="K301" s="17"/>
      <c r="L301" s="17"/>
    </row>
    <row r="302" spans="2:12" ht="12.75">
      <c r="B302" s="13" t="s">
        <v>11</v>
      </c>
      <c r="K302" s="17"/>
      <c r="L302" s="17"/>
    </row>
    <row r="303" spans="2:12" ht="13.5" thickBot="1">
      <c r="B303" t="s">
        <v>11</v>
      </c>
      <c r="D303" s="22">
        <v>4331</v>
      </c>
      <c r="E303" s="30">
        <v>0</v>
      </c>
      <c r="F303" s="22">
        <v>67689</v>
      </c>
      <c r="G303" s="22">
        <v>24394</v>
      </c>
      <c r="H303" s="30">
        <v>0</v>
      </c>
      <c r="I303" s="22">
        <f>SUM(D303:H303)</f>
        <v>96414</v>
      </c>
      <c r="J303" s="30">
        <v>0</v>
      </c>
      <c r="K303" s="22">
        <f>SUM(I303:J303)</f>
        <v>96414</v>
      </c>
      <c r="L303" s="19"/>
    </row>
    <row r="304" spans="11:12" ht="12.75">
      <c r="K304" s="17"/>
      <c r="L304" s="17"/>
    </row>
    <row r="305" spans="2:12" ht="12.75">
      <c r="B305" s="13" t="s">
        <v>112</v>
      </c>
      <c r="K305" s="17"/>
      <c r="L305" s="17"/>
    </row>
    <row r="306" spans="2:12" ht="12.75">
      <c r="B306" t="s">
        <v>113</v>
      </c>
      <c r="D306" s="6">
        <v>-15903</v>
      </c>
      <c r="E306" s="6">
        <v>-3556</v>
      </c>
      <c r="F306" s="6">
        <v>1506</v>
      </c>
      <c r="G306" s="6">
        <v>7397</v>
      </c>
      <c r="H306" s="6">
        <v>-302</v>
      </c>
      <c r="I306" s="6">
        <f>SUM(D306:H306)</f>
        <v>-10858</v>
      </c>
      <c r="J306" s="29">
        <f>I41</f>
        <v>-376</v>
      </c>
      <c r="K306" s="19">
        <f>SUM(I306:J306)</f>
        <v>-11234</v>
      </c>
      <c r="L306" s="19"/>
    </row>
    <row r="307" spans="2:12" ht="12.75">
      <c r="B307" s="21" t="s">
        <v>167</v>
      </c>
      <c r="D307" s="6">
        <v>891</v>
      </c>
      <c r="E307" s="29">
        <v>0</v>
      </c>
      <c r="F307" s="29">
        <v>0</v>
      </c>
      <c r="G307" s="29">
        <v>0</v>
      </c>
      <c r="H307" s="29">
        <v>0</v>
      </c>
      <c r="I307" s="6">
        <f>SUM(D307:H307)</f>
        <v>891</v>
      </c>
      <c r="K307" s="19">
        <f>SUM(I307:J307)</f>
        <v>891</v>
      </c>
      <c r="L307" s="19"/>
    </row>
    <row r="308" spans="2:12" ht="12.75">
      <c r="B308" t="s">
        <v>114</v>
      </c>
      <c r="D308" s="6"/>
      <c r="E308" s="6"/>
      <c r="F308" s="6"/>
      <c r="G308" s="6"/>
      <c r="H308" s="6"/>
      <c r="I308" s="6">
        <f>I30</f>
        <v>-4492</v>
      </c>
      <c r="K308" s="19">
        <f>SUM(I308:J308)</f>
        <v>-4492</v>
      </c>
      <c r="L308" s="19"/>
    </row>
    <row r="309" spans="2:12" ht="12.75">
      <c r="B309" t="s">
        <v>177</v>
      </c>
      <c r="D309" s="6"/>
      <c r="E309" s="6"/>
      <c r="F309" s="6"/>
      <c r="G309" s="6"/>
      <c r="H309" s="6"/>
      <c r="I309" s="6">
        <v>177</v>
      </c>
      <c r="K309" s="19">
        <f>SUM(I309:J309)</f>
        <v>177</v>
      </c>
      <c r="L309" s="19"/>
    </row>
    <row r="310" spans="4:12" ht="12.75">
      <c r="D310" s="6"/>
      <c r="E310" s="6"/>
      <c r="F310" s="6"/>
      <c r="G310" s="6"/>
      <c r="H310" s="6"/>
      <c r="I310" s="6"/>
      <c r="K310" s="19"/>
      <c r="L310" s="19"/>
    </row>
    <row r="311" spans="2:12" ht="12.75">
      <c r="B311" t="s">
        <v>165</v>
      </c>
      <c r="D311" s="6"/>
      <c r="E311" s="6"/>
      <c r="F311" s="6"/>
      <c r="G311" s="6"/>
      <c r="H311" s="6"/>
      <c r="I311" s="7">
        <f>SUM(I306:I310)</f>
        <v>-14282</v>
      </c>
      <c r="J311" s="7">
        <f>SUM(J306:J310)</f>
        <v>-376</v>
      </c>
      <c r="K311" s="7">
        <f>SUM(K306:K310)</f>
        <v>-14658</v>
      </c>
      <c r="L311" s="19"/>
    </row>
    <row r="312" spans="4:12" ht="12.75">
      <c r="D312" s="6"/>
      <c r="E312" s="6"/>
      <c r="F312" s="6"/>
      <c r="G312" s="6"/>
      <c r="H312" s="6"/>
      <c r="I312" s="6"/>
      <c r="K312" s="19"/>
      <c r="L312" s="17"/>
    </row>
    <row r="313" spans="2:12" ht="12.75">
      <c r="B313" t="s">
        <v>87</v>
      </c>
      <c r="D313" s="6"/>
      <c r="E313" s="6"/>
      <c r="F313" s="6"/>
      <c r="G313" s="6"/>
      <c r="H313" s="6"/>
      <c r="I313" s="6">
        <f>I36</f>
        <v>1577</v>
      </c>
      <c r="K313" s="20">
        <f>SUM(I313:J313)</f>
        <v>1577</v>
      </c>
      <c r="L313" s="19"/>
    </row>
    <row r="314" spans="4:12" ht="12.75">
      <c r="D314" s="6"/>
      <c r="E314" s="6"/>
      <c r="F314" s="6"/>
      <c r="G314" s="6"/>
      <c r="H314" s="6"/>
      <c r="I314" s="6"/>
      <c r="K314" s="19"/>
      <c r="L314" s="17"/>
    </row>
    <row r="315" spans="2:12" ht="13.5" thickBot="1">
      <c r="B315" t="s">
        <v>175</v>
      </c>
      <c r="D315" s="6"/>
      <c r="E315" s="6"/>
      <c r="F315" s="6"/>
      <c r="G315" s="6"/>
      <c r="H315" s="6"/>
      <c r="I315" s="14">
        <f>SUM(I311:I314)</f>
        <v>-12705</v>
      </c>
      <c r="J315" s="14">
        <f>SUM(J311:J314)</f>
        <v>-376</v>
      </c>
      <c r="K315" s="14">
        <f>SUM(K311:K314)</f>
        <v>-13081</v>
      </c>
      <c r="L315" s="19"/>
    </row>
    <row r="321" spans="1:2" ht="12.75">
      <c r="A321" t="s">
        <v>55</v>
      </c>
      <c r="B321" s="1" t="s">
        <v>56</v>
      </c>
    </row>
    <row r="327" spans="1:2" ht="12.75">
      <c r="A327" t="s">
        <v>57</v>
      </c>
      <c r="B327" s="1" t="s">
        <v>58</v>
      </c>
    </row>
    <row r="328" ht="12.75">
      <c r="A328" s="17"/>
    </row>
    <row r="329" ht="12.75">
      <c r="A329" s="17"/>
    </row>
    <row r="330" ht="12.75">
      <c r="A330" s="17"/>
    </row>
    <row r="331" ht="12.75">
      <c r="A331" s="17"/>
    </row>
    <row r="332" spans="1:2" ht="12.75">
      <c r="A332" t="s">
        <v>59</v>
      </c>
      <c r="B332" s="1" t="s">
        <v>60</v>
      </c>
    </row>
    <row r="333" ht="12.75">
      <c r="B333" s="1"/>
    </row>
    <row r="334" ht="12.75">
      <c r="B334" s="1"/>
    </row>
    <row r="335" ht="12.75">
      <c r="B335" s="1"/>
    </row>
    <row r="336" spans="1:2" ht="12.75">
      <c r="A336" t="s">
        <v>61</v>
      </c>
      <c r="B336" s="1" t="s">
        <v>62</v>
      </c>
    </row>
    <row r="337" s="21" customFormat="1" ht="12.75">
      <c r="B337" s="21" t="s">
        <v>203</v>
      </c>
    </row>
    <row r="338" ht="12.75">
      <c r="B338" s="21" t="s">
        <v>226</v>
      </c>
    </row>
    <row r="339" s="21" customFormat="1" ht="12.75">
      <c r="B339" s="21" t="s">
        <v>176</v>
      </c>
    </row>
    <row r="340" ht="12.75">
      <c r="B340" s="21"/>
    </row>
    <row r="341" spans="1:2" ht="15.75">
      <c r="A341" s="4" t="s">
        <v>128</v>
      </c>
      <c r="B341" s="3"/>
    </row>
    <row r="342" ht="15.75">
      <c r="A342" s="4" t="s">
        <v>129</v>
      </c>
    </row>
    <row r="343" ht="15.75">
      <c r="A343" s="4"/>
    </row>
    <row r="344" spans="1:2" ht="12.75">
      <c r="A344" t="s">
        <v>89</v>
      </c>
      <c r="B344" s="1" t="s">
        <v>63</v>
      </c>
    </row>
    <row r="345" ht="12.75">
      <c r="B345" t="s">
        <v>204</v>
      </c>
    </row>
    <row r="346" ht="12.75">
      <c r="B346" t="s">
        <v>206</v>
      </c>
    </row>
    <row r="347" ht="12.75">
      <c r="B347" t="s">
        <v>205</v>
      </c>
    </row>
    <row r="349" ht="12.75">
      <c r="B349" s="21" t="s">
        <v>217</v>
      </c>
    </row>
    <row r="350" ht="12.75">
      <c r="B350" s="21" t="s">
        <v>222</v>
      </c>
    </row>
    <row r="351" ht="12.75">
      <c r="B351" s="21" t="s">
        <v>223</v>
      </c>
    </row>
    <row r="354" spans="1:2" ht="12.75">
      <c r="A354" t="s">
        <v>90</v>
      </c>
      <c r="B354" s="1" t="s">
        <v>88</v>
      </c>
    </row>
    <row r="363" spans="1:2" ht="12.75">
      <c r="A363" t="s">
        <v>91</v>
      </c>
      <c r="B363" s="1" t="s">
        <v>127</v>
      </c>
    </row>
    <row r="369" spans="1:2" ht="12.75">
      <c r="A369" t="s">
        <v>92</v>
      </c>
      <c r="B369" s="1" t="s">
        <v>64</v>
      </c>
    </row>
    <row r="370" ht="12.75">
      <c r="B370" s="21" t="s">
        <v>202</v>
      </c>
    </row>
    <row r="373" spans="1:2" ht="12.75">
      <c r="A373" t="s">
        <v>93</v>
      </c>
      <c r="B373" s="1" t="s">
        <v>21</v>
      </c>
    </row>
    <row r="377" spans="1:2" ht="12.75">
      <c r="A377" t="s">
        <v>94</v>
      </c>
      <c r="B377" s="1" t="s">
        <v>126</v>
      </c>
    </row>
    <row r="381" spans="1:14" ht="12.75">
      <c r="A381" t="s">
        <v>95</v>
      </c>
      <c r="B381" s="1" t="s">
        <v>65</v>
      </c>
      <c r="N381" s="37"/>
    </row>
    <row r="382" ht="12.75">
      <c r="B382" s="21" t="s">
        <v>218</v>
      </c>
    </row>
    <row r="383" ht="12.75">
      <c r="B383" s="21" t="s">
        <v>224</v>
      </c>
    </row>
    <row r="384" ht="12.75">
      <c r="B384" s="21" t="s">
        <v>225</v>
      </c>
    </row>
    <row r="387" spans="1:2" ht="12.75">
      <c r="A387" t="s">
        <v>96</v>
      </c>
      <c r="B387" s="1" t="s">
        <v>66</v>
      </c>
    </row>
    <row r="402" ht="12.75">
      <c r="B402" s="36"/>
    </row>
    <row r="411" spans="1:2" ht="12.75">
      <c r="A411" t="s">
        <v>97</v>
      </c>
      <c r="B411" s="1" t="s">
        <v>79</v>
      </c>
    </row>
    <row r="412" ht="12.75">
      <c r="B412" s="1"/>
    </row>
    <row r="413" ht="12.75">
      <c r="B413" s="21" t="s">
        <v>201</v>
      </c>
    </row>
    <row r="414" ht="12.75">
      <c r="B414" s="21"/>
    </row>
    <row r="415" spans="5:7" ht="12.75">
      <c r="E415" s="3" t="s">
        <v>81</v>
      </c>
      <c r="F415" s="3"/>
      <c r="G415" s="3" t="s">
        <v>82</v>
      </c>
    </row>
    <row r="416" spans="5:7" ht="12.75">
      <c r="E416" s="3" t="s">
        <v>10</v>
      </c>
      <c r="F416" s="3"/>
      <c r="G416" s="3" t="s">
        <v>10</v>
      </c>
    </row>
    <row r="417" spans="5:7" ht="12.75">
      <c r="E417" s="6"/>
      <c r="F417" s="6"/>
      <c r="G417" s="6"/>
    </row>
    <row r="418" spans="2:7" ht="12.75">
      <c r="B418" t="s">
        <v>80</v>
      </c>
      <c r="E418" s="6"/>
      <c r="F418" s="6"/>
      <c r="G418" s="6"/>
    </row>
    <row r="419" spans="2:7" ht="12.75">
      <c r="B419" t="s">
        <v>115</v>
      </c>
      <c r="E419" s="6">
        <f>G119</f>
        <v>1037</v>
      </c>
      <c r="F419" s="6"/>
      <c r="G419" s="29">
        <v>0</v>
      </c>
    </row>
    <row r="420" spans="2:7" ht="12.75">
      <c r="B420" t="s">
        <v>124</v>
      </c>
      <c r="E420" s="6">
        <v>4559</v>
      </c>
      <c r="F420" s="6"/>
      <c r="G420" s="29">
        <v>0</v>
      </c>
    </row>
    <row r="421" spans="2:7" ht="12.75">
      <c r="B421" t="s">
        <v>83</v>
      </c>
      <c r="E421" s="6">
        <v>11041</v>
      </c>
      <c r="F421" s="6"/>
      <c r="G421" s="6">
        <v>34807</v>
      </c>
    </row>
    <row r="422" spans="2:7" ht="12.75">
      <c r="B422" t="s">
        <v>125</v>
      </c>
      <c r="E422" s="6">
        <v>275</v>
      </c>
      <c r="F422" s="6"/>
      <c r="G422" s="6">
        <v>130</v>
      </c>
    </row>
    <row r="423" spans="5:7" ht="12.75">
      <c r="E423" s="6"/>
      <c r="F423" s="6"/>
      <c r="G423" s="6"/>
    </row>
    <row r="424" spans="5:7" ht="13.5" thickBot="1">
      <c r="E424" s="14">
        <f>SUM(E417:E422)</f>
        <v>16912</v>
      </c>
      <c r="F424" s="6"/>
      <c r="G424" s="14">
        <f>SUM(G417:G422)</f>
        <v>34937</v>
      </c>
    </row>
    <row r="428" spans="1:2" ht="12.75">
      <c r="A428" t="s">
        <v>98</v>
      </c>
      <c r="B428" s="1" t="s">
        <v>67</v>
      </c>
    </row>
    <row r="429" ht="12.75">
      <c r="B429" s="21" t="s">
        <v>173</v>
      </c>
    </row>
    <row r="432" spans="1:2" ht="12.75">
      <c r="A432" t="s">
        <v>99</v>
      </c>
      <c r="B432" s="1" t="s">
        <v>68</v>
      </c>
    </row>
    <row r="434" ht="12.75">
      <c r="B434" s="1"/>
    </row>
    <row r="435" spans="2:12" ht="12.75">
      <c r="B435" s="1"/>
      <c r="L435" s="37"/>
    </row>
    <row r="436" ht="12.75">
      <c r="B436" s="1"/>
    </row>
    <row r="437" ht="12.75">
      <c r="B437" s="1"/>
    </row>
    <row r="438" ht="12.75">
      <c r="B438" s="1"/>
    </row>
    <row r="439" ht="12.75">
      <c r="B439" s="21" t="s">
        <v>227</v>
      </c>
    </row>
    <row r="440" ht="12.75">
      <c r="B440" s="1"/>
    </row>
    <row r="441" ht="12.75">
      <c r="B441" s="1"/>
    </row>
    <row r="442" ht="12.75">
      <c r="B442" s="1"/>
    </row>
    <row r="443" ht="12.75">
      <c r="B443" s="1"/>
    </row>
    <row r="444" ht="12.75">
      <c r="B444" s="1"/>
    </row>
    <row r="445" ht="12.75">
      <c r="B445" s="1"/>
    </row>
    <row r="446" ht="12.75">
      <c r="B446" s="1"/>
    </row>
    <row r="447" ht="12.75">
      <c r="B447" s="1"/>
    </row>
    <row r="448" ht="12.75">
      <c r="B448" s="1"/>
    </row>
    <row r="449" ht="12.75">
      <c r="B449" s="1"/>
    </row>
    <row r="450" spans="1:9" ht="12.75">
      <c r="A450" s="17"/>
      <c r="B450" s="1"/>
      <c r="I450" s="17"/>
    </row>
    <row r="451" spans="1:9" ht="12.75">
      <c r="A451" s="17"/>
      <c r="B451" s="1"/>
      <c r="I451" s="17"/>
    </row>
    <row r="452" spans="1:9" ht="12.75">
      <c r="A452" s="17"/>
      <c r="B452" s="1"/>
      <c r="I452" s="17"/>
    </row>
    <row r="453" spans="1:9" ht="12.75">
      <c r="A453" s="17"/>
      <c r="B453" s="1"/>
      <c r="I453" s="17"/>
    </row>
    <row r="454" spans="1:9" ht="12.75">
      <c r="A454" s="17"/>
      <c r="B454" s="1"/>
      <c r="I454" s="17"/>
    </row>
    <row r="455" spans="1:2" ht="12.75">
      <c r="A455" t="s">
        <v>100</v>
      </c>
      <c r="B455" s="1" t="s">
        <v>69</v>
      </c>
    </row>
    <row r="456" ht="12.75">
      <c r="B456" s="21" t="s">
        <v>174</v>
      </c>
    </row>
    <row r="459" spans="1:2" ht="12.75">
      <c r="A459" t="s">
        <v>101</v>
      </c>
      <c r="B459" s="1" t="s">
        <v>116</v>
      </c>
    </row>
  </sheetData>
  <sheetProtection/>
  <printOptions/>
  <pageMargins left="0.5" right="0" top="1" bottom="1" header="0.5" footer="0.5"/>
  <pageSetup horizontalDpi="600" verticalDpi="600" orientation="portrait" paperSize="9" scale="82" r:id="rId2"/>
  <headerFooter alignWithMargins="0">
    <oddFooter>&amp;CPage &amp;P of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Wong</cp:lastModifiedBy>
  <cp:lastPrinted>2009-02-27T06:07:31Z</cp:lastPrinted>
  <dcterms:created xsi:type="dcterms:W3CDTF">2002-11-05T06:24:10Z</dcterms:created>
  <dcterms:modified xsi:type="dcterms:W3CDTF">2009-02-27T07:09:36Z</dcterms:modified>
  <cp:category/>
  <cp:version/>
  <cp:contentType/>
  <cp:contentStatus/>
</cp:coreProperties>
</file>