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25" windowWidth="9420" windowHeight="4560" activeTab="0"/>
  </bookViews>
  <sheets>
    <sheet name="Sheet1" sheetId="1" r:id="rId1"/>
  </sheets>
  <definedNames/>
  <calcPr fullCalcOnLoad="1"/>
</workbook>
</file>

<file path=xl/sharedStrings.xml><?xml version="1.0" encoding="utf-8"?>
<sst xmlns="http://schemas.openxmlformats.org/spreadsheetml/2006/main" count="272" uniqueCount="213">
  <si>
    <t>LIEN HOE CORPORATION BERHAD</t>
  </si>
  <si>
    <t>(Company No. 8507-X)</t>
  </si>
  <si>
    <t>THE FIGURES HAVE NOT BEEN AUDITED</t>
  </si>
  <si>
    <t>Current</t>
  </si>
  <si>
    <t>Year</t>
  </si>
  <si>
    <t>Quarter</t>
  </si>
  <si>
    <t>Corresponding</t>
  </si>
  <si>
    <t>Preceding</t>
  </si>
  <si>
    <t>Todate</t>
  </si>
  <si>
    <t>Period</t>
  </si>
  <si>
    <t>RM'000</t>
  </si>
  <si>
    <t xml:space="preserve">      Cumulative Quarter</t>
  </si>
  <si>
    <t>Revenue</t>
  </si>
  <si>
    <t>Operating expenses</t>
  </si>
  <si>
    <t xml:space="preserve">Tax  </t>
  </si>
  <si>
    <t>Financial</t>
  </si>
  <si>
    <t>Year End</t>
  </si>
  <si>
    <t>As At</t>
  </si>
  <si>
    <t>End Of</t>
  </si>
  <si>
    <t>Inventories</t>
  </si>
  <si>
    <t>Receivables</t>
  </si>
  <si>
    <t>Fixed deposits</t>
  </si>
  <si>
    <t>Payables</t>
  </si>
  <si>
    <t>Taxation</t>
  </si>
  <si>
    <t>Goodwill on consolidation</t>
  </si>
  <si>
    <t>Share capital</t>
  </si>
  <si>
    <t>Reserves</t>
  </si>
  <si>
    <t>CONDENSED CONSOLIDATED CASH FLOW STATEMENTS</t>
  </si>
  <si>
    <t>Operating activities</t>
  </si>
  <si>
    <t>Adjustments for :</t>
  </si>
  <si>
    <t>Changes in working capital</t>
  </si>
  <si>
    <t>Investing activities</t>
  </si>
  <si>
    <t>Financing activities</t>
  </si>
  <si>
    <t>Net change in cash and cash equivalents</t>
  </si>
  <si>
    <t>CONDENSED CONSOLIDATED STATEMENT OF CHANGES IN EQUITY</t>
  </si>
  <si>
    <t>distributable</t>
  </si>
  <si>
    <t>Non -</t>
  </si>
  <si>
    <t>reserves</t>
  </si>
  <si>
    <t>Distributable</t>
  </si>
  <si>
    <t>Accumulated</t>
  </si>
  <si>
    <t>losses</t>
  </si>
  <si>
    <t>Total</t>
  </si>
  <si>
    <t>NOTES TO THE INTERIM FINANCIAL REPORT</t>
  </si>
  <si>
    <t>1.)</t>
  </si>
  <si>
    <t>Basis of Preparation</t>
  </si>
  <si>
    <t>2.)</t>
  </si>
  <si>
    <t>3.)</t>
  </si>
  <si>
    <t>Seasonal or Cyclical Factors</t>
  </si>
  <si>
    <t>4.)</t>
  </si>
  <si>
    <t>Unusual Items Affecting Assets, Liabilities, Equity, Net Income or Cash Flows</t>
  </si>
  <si>
    <t>5.)</t>
  </si>
  <si>
    <t>Changes In Estimates</t>
  </si>
  <si>
    <t>6.)</t>
  </si>
  <si>
    <t>Debts and Equity Securities</t>
  </si>
  <si>
    <t>7.)</t>
  </si>
  <si>
    <t>8.)</t>
  </si>
  <si>
    <t>Segment Information</t>
  </si>
  <si>
    <t>9.)</t>
  </si>
  <si>
    <t>Valuation of Property, Plant and Equipment</t>
  </si>
  <si>
    <t>10.)</t>
  </si>
  <si>
    <t>Material Events Subsequent to the End of the Interim Period</t>
  </si>
  <si>
    <t>11.)</t>
  </si>
  <si>
    <t>Changes in the Composition of the Group</t>
  </si>
  <si>
    <t>12.)</t>
  </si>
  <si>
    <t>Contingent Liabilities / Assets</t>
  </si>
  <si>
    <t>Review of Performance</t>
  </si>
  <si>
    <t>Profit Forecast or Profit Guarantee</t>
  </si>
  <si>
    <t>Purchase / Disposal of Quoted Securities</t>
  </si>
  <si>
    <t>Corporate Proposals</t>
  </si>
  <si>
    <t>Off Balance Sheet Financial Instruments</t>
  </si>
  <si>
    <t>Material Litigation</t>
  </si>
  <si>
    <t>Dividends</t>
  </si>
  <si>
    <t>Amount due from customers for contract work</t>
  </si>
  <si>
    <t>Profit before working capital changes</t>
  </si>
  <si>
    <t>Net cash used in investing activities</t>
  </si>
  <si>
    <t>CONDENSED CONSOLIDATED BALANCE SHEET</t>
  </si>
  <si>
    <t>Tax recoverable</t>
  </si>
  <si>
    <t>Cash and bank balances</t>
  </si>
  <si>
    <t>Cash and cash equivalents comprise :-</t>
  </si>
  <si>
    <t>Bank overdrafts</t>
  </si>
  <si>
    <t>Construction</t>
  </si>
  <si>
    <t>Group Borrowings / Debt Securities</t>
  </si>
  <si>
    <t>Secured</t>
  </si>
  <si>
    <t>Short term</t>
  </si>
  <si>
    <t>Long term</t>
  </si>
  <si>
    <t xml:space="preserve">   - term loans</t>
  </si>
  <si>
    <t>CONDENSED CONSOLIDATED INCOME STATEMENTS</t>
  </si>
  <si>
    <t>Property, plant and equipment</t>
  </si>
  <si>
    <t>Audit Report</t>
  </si>
  <si>
    <t>Dividends Paid</t>
  </si>
  <si>
    <t>Tax</t>
  </si>
  <si>
    <t>Review of Current Quarter's Results Against Immediate Preceding Quarter</t>
  </si>
  <si>
    <t>Cash and cash equivalents at beginning of year</t>
  </si>
  <si>
    <t>I.)</t>
  </si>
  <si>
    <t>II.)</t>
  </si>
  <si>
    <t>III.)</t>
  </si>
  <si>
    <t>IV.)</t>
  </si>
  <si>
    <t>V.)</t>
  </si>
  <si>
    <t>VI.)</t>
  </si>
  <si>
    <t>VII.)</t>
  </si>
  <si>
    <t>VIII.)</t>
  </si>
  <si>
    <t>IX.)</t>
  </si>
  <si>
    <t>X.)</t>
  </si>
  <si>
    <t>XI.)</t>
  </si>
  <si>
    <t>XII.)</t>
  </si>
  <si>
    <t>XIII.)</t>
  </si>
  <si>
    <t>Hotel</t>
  </si>
  <si>
    <t>(Audited)</t>
  </si>
  <si>
    <t>Net cash from financing activities</t>
  </si>
  <si>
    <t>Segment information is presented in respect of the Group's business segments.</t>
  </si>
  <si>
    <t xml:space="preserve">Property </t>
  </si>
  <si>
    <t>investment</t>
  </si>
  <si>
    <t>Property</t>
  </si>
  <si>
    <t>development</t>
  </si>
  <si>
    <t>operation</t>
  </si>
  <si>
    <t>Others</t>
  </si>
  <si>
    <t>Eliminations</t>
  </si>
  <si>
    <t>Less : inter-segment revenue</t>
  </si>
  <si>
    <t xml:space="preserve">       Individual Quarter</t>
  </si>
  <si>
    <t>Result</t>
  </si>
  <si>
    <t>Segment result</t>
  </si>
  <si>
    <t>Finance cost</t>
  </si>
  <si>
    <t xml:space="preserve">   - bank overdrafts</t>
  </si>
  <si>
    <t xml:space="preserve">Loss Per Share </t>
  </si>
  <si>
    <t>Net cashflow from operating activities</t>
  </si>
  <si>
    <t>Irredeemable Convertible Unsecured Loan Stocks</t>
  </si>
  <si>
    <t>Non-Current Assets</t>
  </si>
  <si>
    <t>Land held for development</t>
  </si>
  <si>
    <t>Borrowings</t>
  </si>
  <si>
    <t>Tax payable</t>
  </si>
  <si>
    <t>Current Assets</t>
  </si>
  <si>
    <t>Deferred tax liabilities</t>
  </si>
  <si>
    <t xml:space="preserve">   - bankers' acceptances</t>
  </si>
  <si>
    <t xml:space="preserve">   - revolving credits</t>
  </si>
  <si>
    <t xml:space="preserve">   - hire purchase</t>
  </si>
  <si>
    <t>Profit/Loss on Sale of Unquoted Investments and / or Properties</t>
  </si>
  <si>
    <t>Prospects</t>
  </si>
  <si>
    <t xml:space="preserve">ADDITIONAL INFORMATION REQUIRED </t>
  </si>
  <si>
    <t>BY THE BURSA MALAYSIA SECURITIES BERHAD'S LISTING REQUIREMENTS</t>
  </si>
  <si>
    <t>Property development costs</t>
  </si>
  <si>
    <t>Amount due to customers for contract work</t>
  </si>
  <si>
    <t>Cash and cash equivalents at end of year</t>
  </si>
  <si>
    <t>Net assets per share (sen)</t>
  </si>
  <si>
    <t>ASSETS</t>
  </si>
  <si>
    <t>TOTAL ASSETS</t>
  </si>
  <si>
    <t>EQUITY AND LIABILITIES</t>
  </si>
  <si>
    <t>Total equity</t>
  </si>
  <si>
    <t>Total liabilities</t>
  </si>
  <si>
    <t>TOTAL EQUITY AND LIABILITIES</t>
  </si>
  <si>
    <t>At 1 January 2006</t>
  </si>
  <si>
    <t>There were no material changes in the estimates used for the preparation of the interim financial statements.</t>
  </si>
  <si>
    <t>(The condensed consolidated cash flow statements should be read in conjunction with the Audited Financial Statements for the year</t>
  </si>
  <si>
    <t>(The condensed consolidated income statements should be read in conjunction with the Audited Financial Statements for the year</t>
  </si>
  <si>
    <t>(The condensed consolidated balance sheet should be read in conjunction with the Audited Financial Statements for the year</t>
  </si>
  <si>
    <t>Investment property</t>
  </si>
  <si>
    <t>Non-Current Liabilities</t>
  </si>
  <si>
    <t>Current Liabilities</t>
  </si>
  <si>
    <t>Equity Attributable to Equity Holders of the Parent</t>
  </si>
  <si>
    <t>The Group's performance is not affected by any seasonal or cyclical factors</t>
  </si>
  <si>
    <t xml:space="preserve">     Non-cash items</t>
  </si>
  <si>
    <t xml:space="preserve">     Non-operating items (investing and financing)</t>
  </si>
  <si>
    <t xml:space="preserve">     Net change in current assets</t>
  </si>
  <si>
    <t xml:space="preserve">     Net change in current liabilities</t>
  </si>
  <si>
    <t xml:space="preserve">     Taxes paid</t>
  </si>
  <si>
    <t xml:space="preserve">     Borrowings</t>
  </si>
  <si>
    <t xml:space="preserve">(The condensed consolidated statement of changes in equity should be read in conjunction with the Audited Financial Statements for the </t>
  </si>
  <si>
    <t xml:space="preserve">     to equity holders of the parent</t>
  </si>
  <si>
    <t>31.12.2006</t>
  </si>
  <si>
    <t>Continuing operations</t>
  </si>
  <si>
    <t>Loss before tax from:</t>
  </si>
  <si>
    <t xml:space="preserve">    Continuining operations</t>
  </si>
  <si>
    <t>Cash and bank balances classified as held for sale</t>
  </si>
  <si>
    <t>operations</t>
  </si>
  <si>
    <t>&lt;------------------------------------------ Continuing operations ---------------------------------------------&gt;</t>
  </si>
  <si>
    <t>Prepaid land lease payments</t>
  </si>
  <si>
    <t>ended 31 December 2006)</t>
  </si>
  <si>
    <t>Assets of disposal group and non-current</t>
  </si>
  <si>
    <t xml:space="preserve">    assets classified as held for sale</t>
  </si>
  <si>
    <t>Liabilities directly associated with assets</t>
  </si>
  <si>
    <t xml:space="preserve">   classified as held for sale</t>
  </si>
  <si>
    <t>At 1 January 2007</t>
  </si>
  <si>
    <t>Movements during the period</t>
  </si>
  <si>
    <t>year ended 31 December 2006)</t>
  </si>
  <si>
    <t xml:space="preserve">     Acquisition of property plant and equipment</t>
  </si>
  <si>
    <t xml:space="preserve">     Proceeds from disposal of property plant and equipment</t>
  </si>
  <si>
    <t>Profit from operations</t>
  </si>
  <si>
    <t>There were no profit forecast or profit guarantee given for this financial year ending 31 December 2007.</t>
  </si>
  <si>
    <t>QUARTERLY REPORT ON CONSOLIDATED RESULTS FOR THE THIRD QUARTER ENDED 30 SEPTEMBER 2007</t>
  </si>
  <si>
    <t>30.9.2007</t>
  </si>
  <si>
    <t>30.9.2006</t>
  </si>
  <si>
    <t xml:space="preserve">     Proceeds from disposal of subsidiaries</t>
  </si>
  <si>
    <t>At 30 September 2006</t>
  </si>
  <si>
    <t>Other investment</t>
  </si>
  <si>
    <t xml:space="preserve">     Other investment</t>
  </si>
  <si>
    <t>Interest income</t>
  </si>
  <si>
    <t>Group borrowings / debt securities as at 30 September 2007 :</t>
  </si>
  <si>
    <t>Discontinued operations</t>
  </si>
  <si>
    <t>Profit for the period from discontinued operations</t>
  </si>
  <si>
    <t xml:space="preserve">       - basic, for profit from discontinued operations</t>
  </si>
  <si>
    <t xml:space="preserve">    Discontinued operations</t>
  </si>
  <si>
    <t>Discontinued</t>
  </si>
  <si>
    <t>Profit / (Loss) per share (sen)</t>
  </si>
  <si>
    <t xml:space="preserve">       - basic, for profit /(loss) from continuing operations</t>
  </si>
  <si>
    <t>At 30 September 2007</t>
  </si>
  <si>
    <t>Profit / (Loss) before tax</t>
  </si>
  <si>
    <t>Profit / (Loss) for the period from continuing operations</t>
  </si>
  <si>
    <t>Profit / (Loss) for the period attributable</t>
  </si>
  <si>
    <t>(Loss) / Profit before tax</t>
  </si>
  <si>
    <t>(Loss) / Profit after tax</t>
  </si>
  <si>
    <t>Other income / (expenses)</t>
  </si>
  <si>
    <t>There were no off balance sheet financial instruments for the current quarter.</t>
  </si>
  <si>
    <t>The Board of Directors did not recommend or paid any dividend for the current quarter.</t>
  </si>
  <si>
    <t>There were no payment of dividends during the current quarter.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</si>
</sst>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b/>
      <sz val="10"/>
      <name val="Arial"/>
      <family val="2"/>
    </font>
    <font>
      <b/>
      <sz val="11"/>
      <name val="Arial"/>
      <family val="2"/>
    </font>
    <font>
      <b/>
      <sz val="12"/>
      <name val="Arial"/>
      <family val="2"/>
    </font>
    <font>
      <sz val="11"/>
      <name val="Arial"/>
      <family val="2"/>
    </font>
    <font>
      <b/>
      <i/>
      <sz val="10"/>
      <name val="Arial"/>
      <family val="2"/>
    </font>
    <font>
      <b/>
      <sz val="14"/>
      <name val="Arial"/>
      <family val="2"/>
    </font>
    <font>
      <b/>
      <sz val="9"/>
      <name val="Arial"/>
      <family val="2"/>
    </font>
  </fonts>
  <fills count="2">
    <fill>
      <patternFill/>
    </fill>
    <fill>
      <patternFill patternType="gray125"/>
    </fill>
  </fills>
  <borders count="8">
    <border>
      <left/>
      <right/>
      <top/>
      <bottom/>
      <diagonal/>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3" fillId="0" borderId="0" xfId="0" applyFont="1" applyAlignment="1">
      <alignment/>
    </xf>
    <xf numFmtId="0" fontId="4" fillId="0" borderId="0" xfId="0" applyFont="1" applyAlignment="1">
      <alignment/>
    </xf>
    <xf numFmtId="37" fontId="0" fillId="0" borderId="0" xfId="0" applyNumberFormat="1" applyAlignment="1">
      <alignment/>
    </xf>
    <xf numFmtId="37" fontId="0" fillId="0" borderId="1" xfId="0" applyNumberFormat="1" applyBorder="1" applyAlignment="1">
      <alignment/>
    </xf>
    <xf numFmtId="37" fontId="0" fillId="0" borderId="0" xfId="0" applyNumberFormat="1" applyAlignment="1">
      <alignment horizontal="right"/>
    </xf>
    <xf numFmtId="37" fontId="0" fillId="0" borderId="2" xfId="0" applyNumberFormat="1" applyBorder="1" applyAlignment="1">
      <alignment/>
    </xf>
    <xf numFmtId="37" fontId="0" fillId="0" borderId="3" xfId="0" applyNumberFormat="1" applyBorder="1" applyAlignment="1">
      <alignment/>
    </xf>
    <xf numFmtId="37" fontId="0" fillId="0" borderId="4" xfId="0" applyNumberFormat="1" applyBorder="1" applyAlignment="1">
      <alignment/>
    </xf>
    <xf numFmtId="3" fontId="0" fillId="0" borderId="0" xfId="0" applyNumberFormat="1" applyAlignment="1">
      <alignment/>
    </xf>
    <xf numFmtId="0" fontId="5" fillId="0" borderId="0" xfId="0" applyFont="1" applyAlignment="1">
      <alignment/>
    </xf>
    <xf numFmtId="37" fontId="0" fillId="0" borderId="5" xfId="0" applyNumberFormat="1" applyBorder="1" applyAlignment="1">
      <alignment/>
    </xf>
    <xf numFmtId="0" fontId="6" fillId="0" borderId="0" xfId="0" applyFont="1" applyAlignment="1">
      <alignment/>
    </xf>
    <xf numFmtId="39" fontId="0" fillId="0" borderId="0" xfId="0" applyNumberFormat="1" applyAlignment="1">
      <alignment/>
    </xf>
    <xf numFmtId="0" fontId="0" fillId="0" borderId="0" xfId="0" applyBorder="1" applyAlignment="1">
      <alignment/>
    </xf>
    <xf numFmtId="37" fontId="0" fillId="0" borderId="6" xfId="0" applyNumberFormat="1" applyBorder="1" applyAlignment="1">
      <alignment/>
    </xf>
    <xf numFmtId="37" fontId="0" fillId="0" borderId="0" xfId="0" applyNumberFormat="1" applyFont="1" applyAlignment="1">
      <alignment horizontal="right"/>
    </xf>
    <xf numFmtId="37" fontId="0" fillId="0" borderId="0" xfId="0" applyNumberFormat="1" applyBorder="1" applyAlignment="1">
      <alignment/>
    </xf>
    <xf numFmtId="37" fontId="0" fillId="0" borderId="0" xfId="0" applyNumberFormat="1" applyBorder="1" applyAlignment="1">
      <alignment horizontal="right"/>
    </xf>
    <xf numFmtId="0" fontId="0" fillId="0" borderId="0" xfId="0" applyFont="1" applyAlignment="1">
      <alignment/>
    </xf>
    <xf numFmtId="37" fontId="0" fillId="0" borderId="7" xfId="0" applyNumberFormat="1" applyBorder="1" applyAlignment="1">
      <alignment/>
    </xf>
    <xf numFmtId="0" fontId="1" fillId="0" borderId="0" xfId="0" applyFont="1" applyAlignment="1">
      <alignment horizontal="left"/>
    </xf>
    <xf numFmtId="0" fontId="1" fillId="0" borderId="0" xfId="0" applyFont="1" applyAlignment="1">
      <alignment horizontal="right"/>
    </xf>
    <xf numFmtId="0" fontId="7" fillId="0" borderId="0" xfId="0" applyFont="1" applyAlignment="1">
      <alignment horizontal="center"/>
    </xf>
    <xf numFmtId="0" fontId="7" fillId="0" borderId="0" xfId="0" applyFont="1" applyAlignment="1">
      <alignment horizontal="left"/>
    </xf>
    <xf numFmtId="39" fontId="0" fillId="0" borderId="5"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244</xdr:row>
      <xdr:rowOff>19050</xdr:rowOff>
    </xdr:from>
    <xdr:to>
      <xdr:col>10</xdr:col>
      <xdr:colOff>771525</xdr:colOff>
      <xdr:row>256</xdr:row>
      <xdr:rowOff>47625</xdr:rowOff>
    </xdr:to>
    <xdr:sp>
      <xdr:nvSpPr>
        <xdr:cNvPr id="1" name="TextBox 1"/>
        <xdr:cNvSpPr txBox="1">
          <a:spLocks noChangeArrowheads="1"/>
        </xdr:cNvSpPr>
      </xdr:nvSpPr>
      <xdr:spPr>
        <a:xfrm>
          <a:off x="266700" y="39966900"/>
          <a:ext cx="7553325" cy="19716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have been prepared in accordance with the requirements of FRS 134 :  Interim Financial Reporting and paragraph 9.22 of the Listing Requirements of Bursa Malaysia Securities Berhad, and should be read in conjunction with the Group's audited financial statements for the year ended 31 December 2006.
The explanatory notes attached to the interim financial statements provide an explanation of events and transactions that are significant to an understanding of the changes in the financial position and performance of the Group since the financial year ended 31 December 2006.
The accounting policies and methods of computation used in the preparation of the interim financial statements are consistent with those adopted in the audited financial statements for the year ended 31 December 2006 except for the adoption of FRS 124 : Related Party Disclosures which is effective for period beginning on or after 1 October 2006. The adoption of this standard does not have significant impact to the Group.
</a:t>
          </a:r>
        </a:p>
      </xdr:txBody>
    </xdr:sp>
    <xdr:clientData/>
  </xdr:twoCellAnchor>
  <xdr:twoCellAnchor>
    <xdr:from>
      <xdr:col>1</xdr:col>
      <xdr:colOff>9525</xdr:colOff>
      <xdr:row>277</xdr:row>
      <xdr:rowOff>9525</xdr:rowOff>
    </xdr:from>
    <xdr:to>
      <xdr:col>10</xdr:col>
      <xdr:colOff>781050</xdr:colOff>
      <xdr:row>279</xdr:row>
      <xdr:rowOff>76200</xdr:rowOff>
    </xdr:to>
    <xdr:sp>
      <xdr:nvSpPr>
        <xdr:cNvPr id="2" name="TextBox 2"/>
        <xdr:cNvSpPr txBox="1">
          <a:spLocks noChangeArrowheads="1"/>
        </xdr:cNvSpPr>
      </xdr:nvSpPr>
      <xdr:spPr>
        <a:xfrm>
          <a:off x="276225" y="45300900"/>
          <a:ext cx="7553325" cy="3905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During the current quarter, there were no unusual items affecting assets, liabilities, equity, net income or cash flows of the Group.</a:t>
          </a:r>
        </a:p>
      </xdr:txBody>
    </xdr:sp>
    <xdr:clientData/>
  </xdr:twoCellAnchor>
  <xdr:twoCellAnchor>
    <xdr:from>
      <xdr:col>1</xdr:col>
      <xdr:colOff>19050</xdr:colOff>
      <xdr:row>285</xdr:row>
      <xdr:rowOff>19050</xdr:rowOff>
    </xdr:from>
    <xdr:to>
      <xdr:col>10</xdr:col>
      <xdr:colOff>781050</xdr:colOff>
      <xdr:row>287</xdr:row>
      <xdr:rowOff>38100</xdr:rowOff>
    </xdr:to>
    <xdr:sp>
      <xdr:nvSpPr>
        <xdr:cNvPr id="3" name="TextBox 4"/>
        <xdr:cNvSpPr txBox="1">
          <a:spLocks noChangeArrowheads="1"/>
        </xdr:cNvSpPr>
      </xdr:nvSpPr>
      <xdr:spPr>
        <a:xfrm>
          <a:off x="285750" y="46605825"/>
          <a:ext cx="75438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During the current financial period, RM27,610,000 Irredeemable Convertible Unsecured Loan Stocks were converted into 27,610,000 new ordinary shares of RM1.00 each at par in the Company.</a:t>
          </a:r>
        </a:p>
      </xdr:txBody>
    </xdr:sp>
    <xdr:clientData/>
  </xdr:twoCellAnchor>
  <xdr:twoCellAnchor>
    <xdr:from>
      <xdr:col>1</xdr:col>
      <xdr:colOff>19050</xdr:colOff>
      <xdr:row>323</xdr:row>
      <xdr:rowOff>9525</xdr:rowOff>
    </xdr:from>
    <xdr:to>
      <xdr:col>10</xdr:col>
      <xdr:colOff>762000</xdr:colOff>
      <xdr:row>325</xdr:row>
      <xdr:rowOff>95250</xdr:rowOff>
    </xdr:to>
    <xdr:sp>
      <xdr:nvSpPr>
        <xdr:cNvPr id="4" name="TextBox 5"/>
        <xdr:cNvSpPr txBox="1">
          <a:spLocks noChangeArrowheads="1"/>
        </xdr:cNvSpPr>
      </xdr:nvSpPr>
      <xdr:spPr>
        <a:xfrm>
          <a:off x="285750" y="52768500"/>
          <a:ext cx="7524750" cy="4095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values of property plant and equipment have been brought forward without amendment from the previous annual financial statements.</a:t>
          </a:r>
        </a:p>
      </xdr:txBody>
    </xdr:sp>
    <xdr:clientData/>
  </xdr:twoCellAnchor>
  <xdr:twoCellAnchor>
    <xdr:from>
      <xdr:col>1</xdr:col>
      <xdr:colOff>28575</xdr:colOff>
      <xdr:row>385</xdr:row>
      <xdr:rowOff>9525</xdr:rowOff>
    </xdr:from>
    <xdr:to>
      <xdr:col>10</xdr:col>
      <xdr:colOff>714375</xdr:colOff>
      <xdr:row>387</xdr:row>
      <xdr:rowOff>28575</xdr:rowOff>
    </xdr:to>
    <xdr:sp>
      <xdr:nvSpPr>
        <xdr:cNvPr id="5" name="TextBox 7"/>
        <xdr:cNvSpPr txBox="1">
          <a:spLocks noChangeArrowheads="1"/>
        </xdr:cNvSpPr>
      </xdr:nvSpPr>
      <xdr:spPr>
        <a:xfrm>
          <a:off x="295275" y="62922150"/>
          <a:ext cx="74676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During the current quarter, the Company purchased a total of 15,000,000 ordinary shares representing 11.01% of the issued and paid-up capital of Perduren (M) Berhad for a total consideration of RM14,800,000.</a:t>
          </a:r>
        </a:p>
      </xdr:txBody>
    </xdr:sp>
    <xdr:clientData/>
  </xdr:twoCellAnchor>
  <xdr:twoCellAnchor>
    <xdr:from>
      <xdr:col>1</xdr:col>
      <xdr:colOff>28575</xdr:colOff>
      <xdr:row>341</xdr:row>
      <xdr:rowOff>9525</xdr:rowOff>
    </xdr:from>
    <xdr:to>
      <xdr:col>11</xdr:col>
      <xdr:colOff>0</xdr:colOff>
      <xdr:row>343</xdr:row>
      <xdr:rowOff>47625</xdr:rowOff>
    </xdr:to>
    <xdr:sp>
      <xdr:nvSpPr>
        <xdr:cNvPr id="6" name="TextBox 8"/>
        <xdr:cNvSpPr txBox="1">
          <a:spLocks noChangeArrowheads="1"/>
        </xdr:cNvSpPr>
      </xdr:nvSpPr>
      <xdr:spPr>
        <a:xfrm>
          <a:off x="295275" y="55683150"/>
          <a:ext cx="7543800"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Contingent liabilities amounting RM3.3 million comprising unsecured guarantees were issued in respect of banking facilities granted to a  former subsidiary company.</a:t>
          </a:r>
        </a:p>
      </xdr:txBody>
    </xdr:sp>
    <xdr:clientData/>
  </xdr:twoCellAnchor>
  <xdr:twoCellAnchor>
    <xdr:from>
      <xdr:col>1</xdr:col>
      <xdr:colOff>28575</xdr:colOff>
      <xdr:row>375</xdr:row>
      <xdr:rowOff>9525</xdr:rowOff>
    </xdr:from>
    <xdr:to>
      <xdr:col>8</xdr:col>
      <xdr:colOff>771525</xdr:colOff>
      <xdr:row>377</xdr:row>
      <xdr:rowOff>57150</xdr:rowOff>
    </xdr:to>
    <xdr:sp>
      <xdr:nvSpPr>
        <xdr:cNvPr id="7" name="TextBox 9"/>
        <xdr:cNvSpPr txBox="1">
          <a:spLocks noChangeArrowheads="1"/>
        </xdr:cNvSpPr>
      </xdr:nvSpPr>
      <xdr:spPr>
        <a:xfrm>
          <a:off x="295275" y="61302900"/>
          <a:ext cx="6105525"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Taxation relates to transfer from the deferred tax account.</a:t>
          </a:r>
        </a:p>
      </xdr:txBody>
    </xdr:sp>
    <xdr:clientData/>
  </xdr:twoCellAnchor>
  <xdr:twoCellAnchor>
    <xdr:from>
      <xdr:col>1</xdr:col>
      <xdr:colOff>238125</xdr:colOff>
      <xdr:row>462</xdr:row>
      <xdr:rowOff>0</xdr:rowOff>
    </xdr:from>
    <xdr:to>
      <xdr:col>9</xdr:col>
      <xdr:colOff>0</xdr:colOff>
      <xdr:row>462</xdr:row>
      <xdr:rowOff>0</xdr:rowOff>
    </xdr:to>
    <xdr:sp>
      <xdr:nvSpPr>
        <xdr:cNvPr id="8" name="TextBox 13"/>
        <xdr:cNvSpPr txBox="1">
          <a:spLocks noChangeArrowheads="1"/>
        </xdr:cNvSpPr>
      </xdr:nvSpPr>
      <xdr:spPr>
        <a:xfrm>
          <a:off x="504825" y="75390375"/>
          <a:ext cx="589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Company had instituted a claim against a third party for an amount of RM6.92 million being the balance due pursuant to a Settlement Agreement dated 6 January 1999 entered into between the parties.  </a:t>
          </a:r>
          <a:r>
            <a:rPr lang="en-US" cap="none" sz="1000" b="0" i="0" u="none" baseline="0">
              <a:latin typeface="Arial"/>
              <a:ea typeface="Arial"/>
              <a:cs typeface="Arial"/>
            </a:rPr>
            <a:t>The Company has agreed to participate in a proposed scheme of arrangement of the third party. This proposed scheme of arrangement was implemented in July 2003.</a:t>
          </a:r>
        </a:p>
      </xdr:txBody>
    </xdr:sp>
    <xdr:clientData/>
  </xdr:twoCellAnchor>
  <xdr:twoCellAnchor>
    <xdr:from>
      <xdr:col>1</xdr:col>
      <xdr:colOff>19050</xdr:colOff>
      <xdr:row>462</xdr:row>
      <xdr:rowOff>0</xdr:rowOff>
    </xdr:from>
    <xdr:to>
      <xdr:col>1</xdr:col>
      <xdr:colOff>247650</xdr:colOff>
      <xdr:row>462</xdr:row>
      <xdr:rowOff>0</xdr:rowOff>
    </xdr:to>
    <xdr:sp>
      <xdr:nvSpPr>
        <xdr:cNvPr id="9" name="TextBox 16"/>
        <xdr:cNvSpPr txBox="1">
          <a:spLocks noChangeArrowheads="1"/>
        </xdr:cNvSpPr>
      </xdr:nvSpPr>
      <xdr:spPr>
        <a:xfrm>
          <a:off x="285750" y="75390375"/>
          <a:ext cx="2286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a:t>
          </a:r>
        </a:p>
      </xdr:txBody>
    </xdr:sp>
    <xdr:clientData/>
  </xdr:twoCellAnchor>
  <xdr:twoCellAnchor>
    <xdr:from>
      <xdr:col>1</xdr:col>
      <xdr:colOff>19050</xdr:colOff>
      <xdr:row>318</xdr:row>
      <xdr:rowOff>9525</xdr:rowOff>
    </xdr:from>
    <xdr:to>
      <xdr:col>9</xdr:col>
      <xdr:colOff>466725</xdr:colOff>
      <xdr:row>319</xdr:row>
      <xdr:rowOff>57150</xdr:rowOff>
    </xdr:to>
    <xdr:sp>
      <xdr:nvSpPr>
        <xdr:cNvPr id="10" name="TextBox 18"/>
        <xdr:cNvSpPr txBox="1">
          <a:spLocks noChangeArrowheads="1"/>
        </xdr:cNvSpPr>
      </xdr:nvSpPr>
      <xdr:spPr>
        <a:xfrm>
          <a:off x="285750" y="51958875"/>
          <a:ext cx="6581775" cy="209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information is prepared on the geographical segments as the Group principally operates within Malaysia.</a:t>
          </a:r>
        </a:p>
      </xdr:txBody>
    </xdr:sp>
    <xdr:clientData/>
  </xdr:twoCellAnchor>
  <xdr:twoCellAnchor>
    <xdr:from>
      <xdr:col>1</xdr:col>
      <xdr:colOff>9525</xdr:colOff>
      <xdr:row>259</xdr:row>
      <xdr:rowOff>19050</xdr:rowOff>
    </xdr:from>
    <xdr:to>
      <xdr:col>10</xdr:col>
      <xdr:colOff>771525</xdr:colOff>
      <xdr:row>271</xdr:row>
      <xdr:rowOff>66675</xdr:rowOff>
    </xdr:to>
    <xdr:sp>
      <xdr:nvSpPr>
        <xdr:cNvPr id="11" name="TextBox 20"/>
        <xdr:cNvSpPr txBox="1">
          <a:spLocks noChangeArrowheads="1"/>
        </xdr:cNvSpPr>
      </xdr:nvSpPr>
      <xdr:spPr>
        <a:xfrm>
          <a:off x="276225" y="42395775"/>
          <a:ext cx="7543800" cy="1990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audit report of the Group's annual financial statements for the year ended 31 December 2006 was qualified as follows:-
"As disclosed in Note 33(b) to the financial statements, during the year, investment property ("The Atria Shopping Centre") with a carrying value of RM91,666,000 was classified as held for sale. At the point of reclassification to held for sale, FRS 136 : Impairment of Assets requires such assets to be tested for impairment when there are indications of impairment. As the indicative selling price of RM75,000,000 of "The Atria Shopping Centre" is below the carrying amount, an impairment amount of RM16,666,000 should have been recognised in the profit or loss for the year of the Group. This non-recognition of the impairment amount during the year is not in accordance with the requirements of the FRS 136. Had the impairment loss of RM16,666,000 been recognised during the year, the Group's loss for the year would have increased by RM16,666,000 and the carrying amount of non-current assets held for sale would have decreased by the same amount."
The Group has recognised the net loss from the sale of 'The Atria Shopping Centre' in the current quarter's income statement</a:t>
          </a:r>
        </a:p>
      </xdr:txBody>
    </xdr:sp>
    <xdr:clientData/>
  </xdr:twoCellAnchor>
  <xdr:oneCellAnchor>
    <xdr:from>
      <xdr:col>7</xdr:col>
      <xdr:colOff>295275</xdr:colOff>
      <xdr:row>49</xdr:row>
      <xdr:rowOff>114300</xdr:rowOff>
    </xdr:from>
    <xdr:ext cx="76200" cy="200025"/>
    <xdr:sp>
      <xdr:nvSpPr>
        <xdr:cNvPr id="12" name="TextBox 23"/>
        <xdr:cNvSpPr txBox="1">
          <a:spLocks noChangeArrowheads="1"/>
        </xdr:cNvSpPr>
      </xdr:nvSpPr>
      <xdr:spPr>
        <a:xfrm>
          <a:off x="5286375" y="8401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469</xdr:row>
      <xdr:rowOff>19050</xdr:rowOff>
    </xdr:from>
    <xdr:to>
      <xdr:col>10</xdr:col>
      <xdr:colOff>752475</xdr:colOff>
      <xdr:row>473</xdr:row>
      <xdr:rowOff>104775</xdr:rowOff>
    </xdr:to>
    <xdr:sp>
      <xdr:nvSpPr>
        <xdr:cNvPr id="13" name="TextBox 24"/>
        <xdr:cNvSpPr txBox="1">
          <a:spLocks noChangeArrowheads="1"/>
        </xdr:cNvSpPr>
      </xdr:nvSpPr>
      <xdr:spPr>
        <a:xfrm>
          <a:off x="295275" y="76542900"/>
          <a:ext cx="7505700" cy="733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calculation of loss per share is based on loss after tax and minority interest and the weighted average number of shares in issue during the period of 352,490,000 (2006 : 303,824,000). 
</a:t>
          </a:r>
        </a:p>
      </xdr:txBody>
    </xdr:sp>
    <xdr:clientData/>
  </xdr:twoCellAnchor>
  <xdr:twoCellAnchor>
    <xdr:from>
      <xdr:col>1</xdr:col>
      <xdr:colOff>9525</xdr:colOff>
      <xdr:row>350</xdr:row>
      <xdr:rowOff>9525</xdr:rowOff>
    </xdr:from>
    <xdr:to>
      <xdr:col>11</xdr:col>
      <xdr:colOff>0</xdr:colOff>
      <xdr:row>355</xdr:row>
      <xdr:rowOff>57150</xdr:rowOff>
    </xdr:to>
    <xdr:sp>
      <xdr:nvSpPr>
        <xdr:cNvPr id="14" name="TextBox 25"/>
        <xdr:cNvSpPr txBox="1">
          <a:spLocks noChangeArrowheads="1"/>
        </xdr:cNvSpPr>
      </xdr:nvSpPr>
      <xdr:spPr>
        <a:xfrm>
          <a:off x="276225" y="57254775"/>
          <a:ext cx="7562850" cy="857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 the current quarter, the Group recorded a profit of RM2.8 million on a revenue base of RM19.1 million compared to a loss of RM11.2 million on the back of a revenue of RM25.6 million in the corresponding quarter last year. The lower revenue is mainly due to the discontinuance of income contribution from properties divested in the current quarter.  The improved result is attributable to reduced finance cost following the repayment of the Group's borrowings upon the completion of the Group's asset divestment plan.
</a:t>
          </a:r>
        </a:p>
      </xdr:txBody>
    </xdr:sp>
    <xdr:clientData/>
  </xdr:twoCellAnchor>
  <xdr:twoCellAnchor>
    <xdr:from>
      <xdr:col>1</xdr:col>
      <xdr:colOff>19050</xdr:colOff>
      <xdr:row>357</xdr:row>
      <xdr:rowOff>9525</xdr:rowOff>
    </xdr:from>
    <xdr:to>
      <xdr:col>10</xdr:col>
      <xdr:colOff>752475</xdr:colOff>
      <xdr:row>363</xdr:row>
      <xdr:rowOff>76200</xdr:rowOff>
    </xdr:to>
    <xdr:sp>
      <xdr:nvSpPr>
        <xdr:cNvPr id="15" name="TextBox 26"/>
        <xdr:cNvSpPr txBox="1">
          <a:spLocks noChangeArrowheads="1"/>
        </xdr:cNvSpPr>
      </xdr:nvSpPr>
      <xdr:spPr>
        <a:xfrm>
          <a:off x="285750" y="58388250"/>
          <a:ext cx="7515225" cy="1038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Revenue for the current quarter is RM19.1 million as compared to RM24.1 million for the immediate preceding quarter. The  lower revenue is mainly attributable to decrease in contribution from the property investment division due to the completed sale of properties in the current quarter.
The profit of RM2.8 million in the current quarter as compared to a loss of RM7.8 million in the immediate preceding quarter is mainly due to lower finance cost, partially offset by the net loss arising from the sale of subsidiaries and properties in the current quarter.
</a:t>
          </a:r>
        </a:p>
      </xdr:txBody>
    </xdr:sp>
    <xdr:clientData/>
  </xdr:twoCellAnchor>
  <xdr:twoCellAnchor>
    <xdr:from>
      <xdr:col>1</xdr:col>
      <xdr:colOff>9525</xdr:colOff>
      <xdr:row>366</xdr:row>
      <xdr:rowOff>19050</xdr:rowOff>
    </xdr:from>
    <xdr:to>
      <xdr:col>11</xdr:col>
      <xdr:colOff>0</xdr:colOff>
      <xdr:row>369</xdr:row>
      <xdr:rowOff>142875</xdr:rowOff>
    </xdr:to>
    <xdr:sp>
      <xdr:nvSpPr>
        <xdr:cNvPr id="16" name="TextBox 27"/>
        <xdr:cNvSpPr txBox="1">
          <a:spLocks noChangeArrowheads="1"/>
        </xdr:cNvSpPr>
      </xdr:nvSpPr>
      <xdr:spPr>
        <a:xfrm>
          <a:off x="276225" y="59855100"/>
          <a:ext cx="7562850" cy="609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results for this financial year is expected to improve as a result of lower finance costs following the completion of the Group's asset divestment plan in the current quarter.</a:t>
          </a:r>
        </a:p>
      </xdr:txBody>
    </xdr:sp>
    <xdr:clientData/>
  </xdr:twoCellAnchor>
  <xdr:twoCellAnchor>
    <xdr:from>
      <xdr:col>0</xdr:col>
      <xdr:colOff>238125</xdr:colOff>
      <xdr:row>455</xdr:row>
      <xdr:rowOff>0</xdr:rowOff>
    </xdr:from>
    <xdr:to>
      <xdr:col>1</xdr:col>
      <xdr:colOff>200025</xdr:colOff>
      <xdr:row>458</xdr:row>
      <xdr:rowOff>76200</xdr:rowOff>
    </xdr:to>
    <xdr:sp>
      <xdr:nvSpPr>
        <xdr:cNvPr id="17" name="TextBox 28"/>
        <xdr:cNvSpPr txBox="1">
          <a:spLocks noChangeArrowheads="1"/>
        </xdr:cNvSpPr>
      </xdr:nvSpPr>
      <xdr:spPr>
        <a:xfrm>
          <a:off x="238125" y="74256900"/>
          <a:ext cx="228600" cy="561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a:t>
          </a:r>
        </a:p>
      </xdr:txBody>
    </xdr:sp>
    <xdr:clientData/>
  </xdr:twoCellAnchor>
  <xdr:twoCellAnchor>
    <xdr:from>
      <xdr:col>1</xdr:col>
      <xdr:colOff>209550</xdr:colOff>
      <xdr:row>455</xdr:row>
      <xdr:rowOff>0</xdr:rowOff>
    </xdr:from>
    <xdr:to>
      <xdr:col>10</xdr:col>
      <xdr:colOff>762000</xdr:colOff>
      <xdr:row>462</xdr:row>
      <xdr:rowOff>0</xdr:rowOff>
    </xdr:to>
    <xdr:sp>
      <xdr:nvSpPr>
        <xdr:cNvPr id="18" name="TextBox 29"/>
        <xdr:cNvSpPr txBox="1">
          <a:spLocks noChangeArrowheads="1"/>
        </xdr:cNvSpPr>
      </xdr:nvSpPr>
      <xdr:spPr>
        <a:xfrm>
          <a:off x="476250" y="74256900"/>
          <a:ext cx="7334250" cy="1133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19 November 2002, the Company was served with a writ of summons by two third parties claiming the refund of the sum of RM5.0 million which was paid in relation to the sale and purchase agreement entered into between them and the Company on 3 March 1997.  The said sale and purchase agreement had since lapsed due to non-fulfillment of the terms therein by the third parties. 
</a:t>
          </a:r>
          <a:r>
            <a:rPr lang="en-US" cap="none" sz="1000" b="0" i="0" u="none" baseline="0">
              <a:latin typeface="Arial"/>
              <a:ea typeface="Arial"/>
              <a:cs typeface="Arial"/>
            </a:rPr>
            <a:t>The Board of Directors of the Company is of the opinion that there is no valid basis for this claim and has filed defence and counterclaim against these parties.</a:t>
          </a:r>
        </a:p>
      </xdr:txBody>
    </xdr:sp>
    <xdr:clientData/>
  </xdr:twoCellAnchor>
  <xdr:twoCellAnchor>
    <xdr:from>
      <xdr:col>1</xdr:col>
      <xdr:colOff>19050</xdr:colOff>
      <xdr:row>328</xdr:row>
      <xdr:rowOff>19050</xdr:rowOff>
    </xdr:from>
    <xdr:to>
      <xdr:col>10</xdr:col>
      <xdr:colOff>752475</xdr:colOff>
      <xdr:row>331</xdr:row>
      <xdr:rowOff>85725</xdr:rowOff>
    </xdr:to>
    <xdr:sp>
      <xdr:nvSpPr>
        <xdr:cNvPr id="19" name="TextBox 32"/>
        <xdr:cNvSpPr txBox="1">
          <a:spLocks noChangeArrowheads="1"/>
        </xdr:cNvSpPr>
      </xdr:nvSpPr>
      <xdr:spPr>
        <a:xfrm>
          <a:off x="285750" y="53587650"/>
          <a:ext cx="7515225" cy="552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Subsequent to the end of the interim period, the Company acquired an additional 13,000,000 ordinary shares of RM1.00 each in the capital of Perduren (M) Berhad for a consideration of RM11,700,000 resulting in the Company having a direct shareholding of 28,000,000 ordinary shares representing 20.56% of the issued and paid-up capital of Perduren (M) Berhad.</a:t>
          </a:r>
        </a:p>
      </xdr:txBody>
    </xdr:sp>
    <xdr:clientData/>
  </xdr:twoCellAnchor>
  <xdr:twoCellAnchor>
    <xdr:from>
      <xdr:col>1</xdr:col>
      <xdr:colOff>9525</xdr:colOff>
      <xdr:row>462</xdr:row>
      <xdr:rowOff>0</xdr:rowOff>
    </xdr:from>
    <xdr:to>
      <xdr:col>1</xdr:col>
      <xdr:colOff>219075</xdr:colOff>
      <xdr:row>462</xdr:row>
      <xdr:rowOff>0</xdr:rowOff>
    </xdr:to>
    <xdr:sp>
      <xdr:nvSpPr>
        <xdr:cNvPr id="20" name="TextBox 34"/>
        <xdr:cNvSpPr txBox="1">
          <a:spLocks noChangeArrowheads="1"/>
        </xdr:cNvSpPr>
      </xdr:nvSpPr>
      <xdr:spPr>
        <a:xfrm>
          <a:off x="276225" y="75390375"/>
          <a:ext cx="2095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a:t>
          </a:r>
        </a:p>
      </xdr:txBody>
    </xdr:sp>
    <xdr:clientData/>
  </xdr:twoCellAnchor>
  <xdr:twoCellAnchor>
    <xdr:from>
      <xdr:col>1</xdr:col>
      <xdr:colOff>200025</xdr:colOff>
      <xdr:row>462</xdr:row>
      <xdr:rowOff>0</xdr:rowOff>
    </xdr:from>
    <xdr:to>
      <xdr:col>8</xdr:col>
      <xdr:colOff>771525</xdr:colOff>
      <xdr:row>462</xdr:row>
      <xdr:rowOff>0</xdr:rowOff>
    </xdr:to>
    <xdr:sp>
      <xdr:nvSpPr>
        <xdr:cNvPr id="21" name="TextBox 35"/>
        <xdr:cNvSpPr txBox="1">
          <a:spLocks noChangeArrowheads="1"/>
        </xdr:cNvSpPr>
      </xdr:nvSpPr>
      <xdr:spPr>
        <a:xfrm>
          <a:off x="466725" y="75390375"/>
          <a:ext cx="59340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27 December 2001, the Company was served a writ of summons by the trustee for the holders of the Redeemable Secured Loan Stocks ("Loan Stocks") as a result of default on the repayment of the Loan Stocks and payment of interest due.  The trustee has also applied for a court order to foreclose the Company's freehold land and building, Kompleks Lien Hoe which was charged as collateral for the Loan Stocks.
On 30 January 2003, the Loan Stocks together with the outstanding interest was fully redeemed and settled. Accordingly, the suits against the Company were withdrawn.</a:t>
          </a:r>
        </a:p>
      </xdr:txBody>
    </xdr:sp>
    <xdr:clientData/>
  </xdr:twoCellAnchor>
  <xdr:twoCellAnchor>
    <xdr:from>
      <xdr:col>1</xdr:col>
      <xdr:colOff>19050</xdr:colOff>
      <xdr:row>335</xdr:row>
      <xdr:rowOff>0</xdr:rowOff>
    </xdr:from>
    <xdr:to>
      <xdr:col>10</xdr:col>
      <xdr:colOff>714375</xdr:colOff>
      <xdr:row>338</xdr:row>
      <xdr:rowOff>9525</xdr:rowOff>
    </xdr:to>
    <xdr:sp>
      <xdr:nvSpPr>
        <xdr:cNvPr id="22" name="TextBox 36"/>
        <xdr:cNvSpPr txBox="1">
          <a:spLocks noChangeArrowheads="1"/>
        </xdr:cNvSpPr>
      </xdr:nvSpPr>
      <xdr:spPr>
        <a:xfrm>
          <a:off x="285750" y="54702075"/>
          <a:ext cx="7477125" cy="495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During the current quarter, the Group has completed the sale of 100% equity interest in Advantage Equity Sdn Bhd, Billiontex Industries Sdn Bhd and Lien Hoe Tower Sdn Bhd
</a:t>
          </a:r>
        </a:p>
      </xdr:txBody>
    </xdr:sp>
    <xdr:clientData/>
  </xdr:twoCellAnchor>
  <xdr:twoCellAnchor>
    <xdr:from>
      <xdr:col>1</xdr:col>
      <xdr:colOff>9525</xdr:colOff>
      <xdr:row>379</xdr:row>
      <xdr:rowOff>0</xdr:rowOff>
    </xdr:from>
    <xdr:to>
      <xdr:col>10</xdr:col>
      <xdr:colOff>733425</xdr:colOff>
      <xdr:row>381</xdr:row>
      <xdr:rowOff>133350</xdr:rowOff>
    </xdr:to>
    <xdr:sp>
      <xdr:nvSpPr>
        <xdr:cNvPr id="23" name="TextBox 39"/>
        <xdr:cNvSpPr txBox="1">
          <a:spLocks noChangeArrowheads="1"/>
        </xdr:cNvSpPr>
      </xdr:nvSpPr>
      <xdr:spPr>
        <a:xfrm>
          <a:off x="276225" y="61941075"/>
          <a:ext cx="7505700" cy="4572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During the current quarter, profit from the sale of investments in subsidiaries amounted to RM9.9 million and loss from the sale of properties is RM13.3 million. 
</a:t>
          </a:r>
        </a:p>
      </xdr:txBody>
    </xdr:sp>
    <xdr:clientData/>
  </xdr:twoCellAnchor>
  <xdr:twoCellAnchor>
    <xdr:from>
      <xdr:col>1</xdr:col>
      <xdr:colOff>276225</xdr:colOff>
      <xdr:row>390</xdr:row>
      <xdr:rowOff>57150</xdr:rowOff>
    </xdr:from>
    <xdr:to>
      <xdr:col>10</xdr:col>
      <xdr:colOff>781050</xdr:colOff>
      <xdr:row>396</xdr:row>
      <xdr:rowOff>152400</xdr:rowOff>
    </xdr:to>
    <xdr:sp>
      <xdr:nvSpPr>
        <xdr:cNvPr id="24" name="TextBox 46"/>
        <xdr:cNvSpPr txBox="1">
          <a:spLocks noChangeArrowheads="1"/>
        </xdr:cNvSpPr>
      </xdr:nvSpPr>
      <xdr:spPr>
        <a:xfrm>
          <a:off x="542925" y="63779400"/>
          <a:ext cx="7286625" cy="10668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13 April 2006, a wholly owned subsidiary, Russella Teguh Sdn Bhd ('RTSB') entered into a joint venture development agreement with Stellar View Development Sdn Bhd ('Developer') for the purpose of carrying out a joint venture commercial development on a portion of RTSB's land measuring approximately 50 acres forming part of the piece of land held under PT No. 45265, Mukim and Daerah of Petaling, Selangor. The gross development value for the intended development is estimated at RM280 million.
There has been no change on the status of the joint venture since the last announcement.
</a:t>
          </a:r>
        </a:p>
      </xdr:txBody>
    </xdr:sp>
    <xdr:clientData/>
  </xdr:twoCellAnchor>
  <xdr:twoCellAnchor>
    <xdr:from>
      <xdr:col>1</xdr:col>
      <xdr:colOff>9525</xdr:colOff>
      <xdr:row>390</xdr:row>
      <xdr:rowOff>47625</xdr:rowOff>
    </xdr:from>
    <xdr:to>
      <xdr:col>1</xdr:col>
      <xdr:colOff>257175</xdr:colOff>
      <xdr:row>392</xdr:row>
      <xdr:rowOff>66675</xdr:rowOff>
    </xdr:to>
    <xdr:sp>
      <xdr:nvSpPr>
        <xdr:cNvPr id="25" name="TextBox 48"/>
        <xdr:cNvSpPr txBox="1">
          <a:spLocks noChangeArrowheads="1"/>
        </xdr:cNvSpPr>
      </xdr:nvSpPr>
      <xdr:spPr>
        <a:xfrm>
          <a:off x="276225" y="63769875"/>
          <a:ext cx="247650" cy="3429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a:t>
          </a:r>
        </a:p>
      </xdr:txBody>
    </xdr:sp>
    <xdr:clientData/>
  </xdr:twoCellAnchor>
  <xdr:twoCellAnchor>
    <xdr:from>
      <xdr:col>1</xdr:col>
      <xdr:colOff>0</xdr:colOff>
      <xdr:row>449</xdr:row>
      <xdr:rowOff>0</xdr:rowOff>
    </xdr:from>
    <xdr:to>
      <xdr:col>1</xdr:col>
      <xdr:colOff>209550</xdr:colOff>
      <xdr:row>450</xdr:row>
      <xdr:rowOff>114300</xdr:rowOff>
    </xdr:to>
    <xdr:sp>
      <xdr:nvSpPr>
        <xdr:cNvPr id="26" name="TextBox 70"/>
        <xdr:cNvSpPr txBox="1">
          <a:spLocks noChangeArrowheads="1"/>
        </xdr:cNvSpPr>
      </xdr:nvSpPr>
      <xdr:spPr>
        <a:xfrm>
          <a:off x="266700" y="73285350"/>
          <a:ext cx="209550" cy="276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a:t>
          </a:r>
        </a:p>
      </xdr:txBody>
    </xdr:sp>
    <xdr:clientData/>
  </xdr:twoCellAnchor>
  <xdr:twoCellAnchor>
    <xdr:from>
      <xdr:col>1</xdr:col>
      <xdr:colOff>219075</xdr:colOff>
      <xdr:row>449</xdr:row>
      <xdr:rowOff>9525</xdr:rowOff>
    </xdr:from>
    <xdr:to>
      <xdr:col>11</xdr:col>
      <xdr:colOff>9525</xdr:colOff>
      <xdr:row>454</xdr:row>
      <xdr:rowOff>66675</xdr:rowOff>
    </xdr:to>
    <xdr:sp>
      <xdr:nvSpPr>
        <xdr:cNvPr id="27" name="TextBox 71"/>
        <xdr:cNvSpPr txBox="1">
          <a:spLocks noChangeArrowheads="1"/>
        </xdr:cNvSpPr>
      </xdr:nvSpPr>
      <xdr:spPr>
        <a:xfrm>
          <a:off x="485775" y="73294875"/>
          <a:ext cx="7362825" cy="866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26 May 2005 and 31 May 2005, the Company was served with writs of summons by two financial institutions for a sum of RM3.3 million and RM2.6 million respectively pursuant to corporate guarantees issued in respect of banking facilities granted to former subsidiaries.
These cases are pending trial.</a:t>
          </a:r>
        </a:p>
      </xdr:txBody>
    </xdr:sp>
    <xdr:clientData/>
  </xdr:twoCellAnchor>
  <xdr:twoCellAnchor>
    <xdr:from>
      <xdr:col>1</xdr:col>
      <xdr:colOff>47625</xdr:colOff>
      <xdr:row>398</xdr:row>
      <xdr:rowOff>19050</xdr:rowOff>
    </xdr:from>
    <xdr:to>
      <xdr:col>1</xdr:col>
      <xdr:colOff>247650</xdr:colOff>
      <xdr:row>399</xdr:row>
      <xdr:rowOff>142875</xdr:rowOff>
    </xdr:to>
    <xdr:sp>
      <xdr:nvSpPr>
        <xdr:cNvPr id="28" name="TextBox 73"/>
        <xdr:cNvSpPr txBox="1">
          <a:spLocks noChangeArrowheads="1"/>
        </xdr:cNvSpPr>
      </xdr:nvSpPr>
      <xdr:spPr>
        <a:xfrm>
          <a:off x="314325" y="65036700"/>
          <a:ext cx="200025" cy="2857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a:t>
          </a:r>
        </a:p>
      </xdr:txBody>
    </xdr:sp>
    <xdr:clientData/>
  </xdr:twoCellAnchor>
  <xdr:twoCellAnchor>
    <xdr:from>
      <xdr:col>1</xdr:col>
      <xdr:colOff>276225</xdr:colOff>
      <xdr:row>398</xdr:row>
      <xdr:rowOff>38100</xdr:rowOff>
    </xdr:from>
    <xdr:to>
      <xdr:col>10</xdr:col>
      <xdr:colOff>781050</xdr:colOff>
      <xdr:row>404</xdr:row>
      <xdr:rowOff>104775</xdr:rowOff>
    </xdr:to>
    <xdr:sp>
      <xdr:nvSpPr>
        <xdr:cNvPr id="29" name="TextBox 74"/>
        <xdr:cNvSpPr txBox="1">
          <a:spLocks noChangeArrowheads="1"/>
        </xdr:cNvSpPr>
      </xdr:nvSpPr>
      <xdr:spPr>
        <a:xfrm>
          <a:off x="542925" y="65055750"/>
          <a:ext cx="7286625" cy="1038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7 July 2006, the Company entered into a sale and purchase agreement with E-Globalfocus Sdn Bhd for the disposal of the entire issued and paid-up capital of Lien Hoe Tower Sdn Bhd, a wholly owned subsidiary, for a consideration of RM1 and the obligation to pay the settlement sum for credit facilities which has a total outstanding amount estimated at RM53 million owing by the Company at the date of completion of the transaction.
This transaction was completed in September 2007.</a:t>
          </a:r>
        </a:p>
      </xdr:txBody>
    </xdr:sp>
    <xdr:clientData/>
  </xdr:twoCellAnchor>
  <xdr:oneCellAnchor>
    <xdr:from>
      <xdr:col>3</xdr:col>
      <xdr:colOff>66675</xdr:colOff>
      <xdr:row>411</xdr:row>
      <xdr:rowOff>38100</xdr:rowOff>
    </xdr:from>
    <xdr:ext cx="76200" cy="200025"/>
    <xdr:sp>
      <xdr:nvSpPr>
        <xdr:cNvPr id="30" name="TextBox 76"/>
        <xdr:cNvSpPr txBox="1">
          <a:spLocks noChangeArrowheads="1"/>
        </xdr:cNvSpPr>
      </xdr:nvSpPr>
      <xdr:spPr>
        <a:xfrm>
          <a:off x="1914525" y="67160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57150</xdr:colOff>
      <xdr:row>406</xdr:row>
      <xdr:rowOff>47625</xdr:rowOff>
    </xdr:from>
    <xdr:to>
      <xdr:col>1</xdr:col>
      <xdr:colOff>257175</xdr:colOff>
      <xdr:row>407</xdr:row>
      <xdr:rowOff>95250</xdr:rowOff>
    </xdr:to>
    <xdr:sp>
      <xdr:nvSpPr>
        <xdr:cNvPr id="31" name="TextBox 77"/>
        <xdr:cNvSpPr txBox="1">
          <a:spLocks noChangeArrowheads="1"/>
        </xdr:cNvSpPr>
      </xdr:nvSpPr>
      <xdr:spPr>
        <a:xfrm>
          <a:off x="323850" y="66360675"/>
          <a:ext cx="200025" cy="209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a:t>
          </a:r>
        </a:p>
      </xdr:txBody>
    </xdr:sp>
    <xdr:clientData/>
  </xdr:twoCellAnchor>
  <xdr:twoCellAnchor>
    <xdr:from>
      <xdr:col>1</xdr:col>
      <xdr:colOff>276225</xdr:colOff>
      <xdr:row>406</xdr:row>
      <xdr:rowOff>66675</xdr:rowOff>
    </xdr:from>
    <xdr:to>
      <xdr:col>11</xdr:col>
      <xdr:colOff>0</xdr:colOff>
      <xdr:row>411</xdr:row>
      <xdr:rowOff>104775</xdr:rowOff>
    </xdr:to>
    <xdr:sp>
      <xdr:nvSpPr>
        <xdr:cNvPr id="32" name="TextBox 78"/>
        <xdr:cNvSpPr txBox="1">
          <a:spLocks noChangeArrowheads="1"/>
        </xdr:cNvSpPr>
      </xdr:nvSpPr>
      <xdr:spPr>
        <a:xfrm>
          <a:off x="542925" y="66379725"/>
          <a:ext cx="7296150" cy="847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9 January 2007, LH Commercials Pte Ltd, a wholly owned subsidiary, entered into a sale and purchase agreement with Perduren (M) Berhad for the disposal of the entire issued and paid-up capital of Advantage Equity Sdn Bhd for a cash consideration of RM94,709,627.
This transaction was completed in July 2007.
</a:t>
          </a:r>
        </a:p>
      </xdr:txBody>
    </xdr:sp>
    <xdr:clientData/>
  </xdr:twoCellAnchor>
  <xdr:twoCellAnchor>
    <xdr:from>
      <xdr:col>1</xdr:col>
      <xdr:colOff>38100</xdr:colOff>
      <xdr:row>413</xdr:row>
      <xdr:rowOff>85725</xdr:rowOff>
    </xdr:from>
    <xdr:to>
      <xdr:col>1</xdr:col>
      <xdr:colOff>266700</xdr:colOff>
      <xdr:row>414</xdr:row>
      <xdr:rowOff>123825</xdr:rowOff>
    </xdr:to>
    <xdr:sp>
      <xdr:nvSpPr>
        <xdr:cNvPr id="33" name="TextBox 80"/>
        <xdr:cNvSpPr txBox="1">
          <a:spLocks noChangeArrowheads="1"/>
        </xdr:cNvSpPr>
      </xdr:nvSpPr>
      <xdr:spPr>
        <a:xfrm>
          <a:off x="304800" y="67532250"/>
          <a:ext cx="228600" cy="2000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d.)</a:t>
          </a:r>
        </a:p>
      </xdr:txBody>
    </xdr:sp>
    <xdr:clientData/>
  </xdr:twoCellAnchor>
  <xdr:twoCellAnchor>
    <xdr:from>
      <xdr:col>1</xdr:col>
      <xdr:colOff>276225</xdr:colOff>
      <xdr:row>413</xdr:row>
      <xdr:rowOff>95250</xdr:rowOff>
    </xdr:from>
    <xdr:to>
      <xdr:col>10</xdr:col>
      <xdr:colOff>781050</xdr:colOff>
      <xdr:row>419</xdr:row>
      <xdr:rowOff>133350</xdr:rowOff>
    </xdr:to>
    <xdr:sp>
      <xdr:nvSpPr>
        <xdr:cNvPr id="34" name="TextBox 81"/>
        <xdr:cNvSpPr txBox="1">
          <a:spLocks noChangeArrowheads="1"/>
        </xdr:cNvSpPr>
      </xdr:nvSpPr>
      <xdr:spPr>
        <a:xfrm>
          <a:off x="542925" y="67541775"/>
          <a:ext cx="7286625" cy="1009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7 March 2007, Atria Properties Sdn Bhd, an indirect wholly owned subsidiary, entered into a sale and purchase agreement with OSK Property Holdings Berhad for the disposal of 5 contiguous lots of freehold land held under lots PT No. 9089, PT No, 9090, PT No. 10166, PT No. 10197 and PT No. 10198 all in the Mukim of Sungai Buloh, District of Petaling, Selangor together with a commercial building erected thereon known as 'The Atria Shopping Centre' for a cash consideration of RM75,000,000.
This transaction was completed in July 2007.</a:t>
          </a:r>
        </a:p>
      </xdr:txBody>
    </xdr:sp>
    <xdr:clientData/>
  </xdr:twoCellAnchor>
  <xdr:twoCellAnchor>
    <xdr:from>
      <xdr:col>1</xdr:col>
      <xdr:colOff>47625</xdr:colOff>
      <xdr:row>421</xdr:row>
      <xdr:rowOff>0</xdr:rowOff>
    </xdr:from>
    <xdr:to>
      <xdr:col>1</xdr:col>
      <xdr:colOff>285750</xdr:colOff>
      <xdr:row>422</xdr:row>
      <xdr:rowOff>28575</xdr:rowOff>
    </xdr:to>
    <xdr:sp>
      <xdr:nvSpPr>
        <xdr:cNvPr id="35" name="TextBox 84"/>
        <xdr:cNvSpPr txBox="1">
          <a:spLocks noChangeArrowheads="1"/>
        </xdr:cNvSpPr>
      </xdr:nvSpPr>
      <xdr:spPr>
        <a:xfrm>
          <a:off x="314325" y="68741925"/>
          <a:ext cx="238125" cy="190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a:t>
          </a:r>
        </a:p>
      </xdr:txBody>
    </xdr:sp>
    <xdr:clientData/>
  </xdr:twoCellAnchor>
  <xdr:twoCellAnchor>
    <xdr:from>
      <xdr:col>1</xdr:col>
      <xdr:colOff>285750</xdr:colOff>
      <xdr:row>420</xdr:row>
      <xdr:rowOff>142875</xdr:rowOff>
    </xdr:from>
    <xdr:to>
      <xdr:col>10</xdr:col>
      <xdr:colOff>771525</xdr:colOff>
      <xdr:row>425</xdr:row>
      <xdr:rowOff>57150</xdr:rowOff>
    </xdr:to>
    <xdr:sp>
      <xdr:nvSpPr>
        <xdr:cNvPr id="36" name="TextBox 85"/>
        <xdr:cNvSpPr txBox="1">
          <a:spLocks noChangeArrowheads="1"/>
        </xdr:cNvSpPr>
      </xdr:nvSpPr>
      <xdr:spPr>
        <a:xfrm>
          <a:off x="552450" y="68722875"/>
          <a:ext cx="7267575" cy="723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25 April 2007, the Company entered into a sale and puchase agreement with Perfect Eagle Development Sdn Bhd for the disposal of the entire issued and paid-up capital of Billiontex Industries Sdn Bhd for a cash consideration of RM65,000,000.
This transaction was completed in August 2007.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69"/>
  <sheetViews>
    <sheetView tabSelected="1" workbookViewId="0" topLeftCell="B348">
      <selection activeCell="H366" sqref="H366"/>
    </sheetView>
  </sheetViews>
  <sheetFormatPr defaultColWidth="9.140625" defaultRowHeight="12.75"/>
  <cols>
    <col min="1" max="1" width="4.00390625" style="0" customWidth="1"/>
    <col min="2" max="2" width="9.57421875" style="0" customWidth="1"/>
    <col min="3" max="3" width="14.140625" style="0" customWidth="1"/>
    <col min="4" max="4" width="11.8515625" style="0" customWidth="1"/>
    <col min="5" max="5" width="12.7109375" style="0" customWidth="1"/>
    <col min="6" max="6" width="12.140625" style="0" customWidth="1"/>
    <col min="7" max="7" width="10.421875" style="0" customWidth="1"/>
    <col min="8" max="8" width="9.57421875" style="0" customWidth="1"/>
    <col min="9" max="9" width="11.57421875" style="0" customWidth="1"/>
    <col min="10" max="10" width="9.7109375" style="0" customWidth="1"/>
    <col min="11" max="11" width="11.8515625" style="0" customWidth="1"/>
    <col min="12" max="12" width="10.7109375" style="0" customWidth="1"/>
  </cols>
  <sheetData>
    <row r="1" s="15" customFormat="1" ht="18">
      <c r="B1" s="15" t="s">
        <v>0</v>
      </c>
    </row>
    <row r="2" s="4" customFormat="1" ht="15.75">
      <c r="B2" s="4" t="s">
        <v>1</v>
      </c>
    </row>
    <row r="3" s="4" customFormat="1" ht="15.75"/>
    <row r="5" s="2" customFormat="1" ht="15">
      <c r="B5" s="2" t="s">
        <v>187</v>
      </c>
    </row>
    <row r="6" s="2" customFormat="1" ht="15">
      <c r="B6" s="2" t="s">
        <v>2</v>
      </c>
    </row>
    <row r="7" s="2" customFormat="1" ht="15"/>
    <row r="8" s="5" customFormat="1" ht="14.25"/>
    <row r="9" s="2" customFormat="1" ht="15">
      <c r="B9" s="2" t="s">
        <v>86</v>
      </c>
    </row>
    <row r="10" s="2" customFormat="1" ht="15"/>
    <row r="12" spans="6:10" s="2" customFormat="1" ht="15">
      <c r="F12" s="2" t="s">
        <v>118</v>
      </c>
      <c r="I12" s="2" t="s">
        <v>11</v>
      </c>
      <c r="J12" s="3"/>
    </row>
    <row r="13" spans="7:10" s="3" customFormat="1" ht="12.75">
      <c r="G13" s="3" t="s">
        <v>7</v>
      </c>
      <c r="J13" s="3" t="s">
        <v>7</v>
      </c>
    </row>
    <row r="14" spans="6:10" s="3" customFormat="1" ht="12.75">
      <c r="F14" s="3" t="s">
        <v>3</v>
      </c>
      <c r="G14" s="3" t="s">
        <v>4</v>
      </c>
      <c r="I14" s="3" t="s">
        <v>3</v>
      </c>
      <c r="J14" s="3" t="s">
        <v>4</v>
      </c>
    </row>
    <row r="15" spans="6:10" s="3" customFormat="1" ht="12.75">
      <c r="F15" s="3" t="s">
        <v>4</v>
      </c>
      <c r="G15" s="24" t="s">
        <v>6</v>
      </c>
      <c r="I15" s="3" t="s">
        <v>4</v>
      </c>
      <c r="J15" s="24" t="s">
        <v>6</v>
      </c>
    </row>
    <row r="16" spans="6:10" s="3" customFormat="1" ht="12.75">
      <c r="F16" s="3" t="s">
        <v>5</v>
      </c>
      <c r="G16" s="3" t="s">
        <v>5</v>
      </c>
      <c r="I16" s="3" t="s">
        <v>8</v>
      </c>
      <c r="J16" s="3" t="s">
        <v>9</v>
      </c>
    </row>
    <row r="17" spans="6:10" s="3" customFormat="1" ht="12.75">
      <c r="F17" s="3" t="s">
        <v>188</v>
      </c>
      <c r="G17" s="3" t="s">
        <v>189</v>
      </c>
      <c r="I17" s="3" t="s">
        <v>188</v>
      </c>
      <c r="J17" s="3" t="s">
        <v>189</v>
      </c>
    </row>
    <row r="18" spans="6:10" ht="12.75">
      <c r="F18" s="3" t="s">
        <v>10</v>
      </c>
      <c r="G18" s="3" t="s">
        <v>10</v>
      </c>
      <c r="I18" s="3" t="s">
        <v>10</v>
      </c>
      <c r="J18" s="3" t="s">
        <v>10</v>
      </c>
    </row>
    <row r="20" ht="12.75">
      <c r="B20" t="s">
        <v>168</v>
      </c>
    </row>
    <row r="21" spans="2:10" ht="12.75">
      <c r="B21" t="s">
        <v>12</v>
      </c>
      <c r="F21" s="6">
        <f>I21-33438</f>
        <v>18076</v>
      </c>
      <c r="G21" s="6">
        <v>22077</v>
      </c>
      <c r="H21" s="6"/>
      <c r="I21" s="6">
        <v>51514</v>
      </c>
      <c r="J21" s="6">
        <v>76027</v>
      </c>
    </row>
    <row r="22" spans="6:10" ht="12.75">
      <c r="F22" s="6"/>
      <c r="G22" s="6"/>
      <c r="H22" s="6"/>
      <c r="I22" s="6"/>
      <c r="J22" s="6"/>
    </row>
    <row r="23" spans="2:10" ht="12.75">
      <c r="B23" t="s">
        <v>13</v>
      </c>
      <c r="F23" s="6">
        <v>-16018</v>
      </c>
      <c r="G23" s="6">
        <v>-20832</v>
      </c>
      <c r="H23" s="6"/>
      <c r="I23" s="6">
        <v>-47179</v>
      </c>
      <c r="J23" s="6">
        <f>-75927+2889</f>
        <v>-73038</v>
      </c>
    </row>
    <row r="24" spans="6:10" ht="12.75">
      <c r="F24" s="6"/>
      <c r="G24" s="6"/>
      <c r="H24" s="6"/>
      <c r="I24" s="6"/>
      <c r="J24" s="6"/>
    </row>
    <row r="25" spans="2:10" ht="12.75">
      <c r="B25" t="s">
        <v>185</v>
      </c>
      <c r="F25" s="7">
        <f>SUM(F21:F24)</f>
        <v>2058</v>
      </c>
      <c r="G25" s="7">
        <f>SUM(G21:G24)</f>
        <v>1245</v>
      </c>
      <c r="H25" s="6"/>
      <c r="I25" s="7">
        <f>SUM(I21:I24)</f>
        <v>4335</v>
      </c>
      <c r="J25" s="7">
        <f>SUM(J21:J24)</f>
        <v>2989</v>
      </c>
    </row>
    <row r="26" spans="6:10" ht="12.75">
      <c r="F26" s="20"/>
      <c r="G26" s="20"/>
      <c r="H26" s="6"/>
      <c r="I26" s="20"/>
      <c r="J26" s="20"/>
    </row>
    <row r="27" spans="2:10" ht="12.75">
      <c r="B27" t="s">
        <v>209</v>
      </c>
      <c r="F27" s="20">
        <f>I27</f>
        <v>3178</v>
      </c>
      <c r="G27" s="20">
        <v>-2889</v>
      </c>
      <c r="H27" s="6"/>
      <c r="I27" s="20">
        <v>3178</v>
      </c>
      <c r="J27" s="20">
        <v>-2889</v>
      </c>
    </row>
    <row r="28" spans="6:10" ht="12.75">
      <c r="F28" s="20"/>
      <c r="G28" s="20"/>
      <c r="H28" s="6"/>
      <c r="I28" s="20"/>
      <c r="J28" s="20"/>
    </row>
    <row r="29" spans="2:10" ht="12.75">
      <c r="B29" t="s">
        <v>121</v>
      </c>
      <c r="F29" s="6">
        <f>I29+22609</f>
        <v>-2581</v>
      </c>
      <c r="G29" s="6">
        <v>-10920</v>
      </c>
      <c r="H29" s="6"/>
      <c r="I29" s="6">
        <v>-25190</v>
      </c>
      <c r="J29" s="6">
        <v>-32077</v>
      </c>
    </row>
    <row r="30" spans="6:10" ht="12.75">
      <c r="F30" s="6"/>
      <c r="G30" s="6"/>
      <c r="H30" s="6"/>
      <c r="I30" s="6"/>
      <c r="J30" s="6"/>
    </row>
    <row r="31" spans="2:10" ht="12.75">
      <c r="B31" t="s">
        <v>204</v>
      </c>
      <c r="F31" s="7">
        <f>SUM(F25:F30)</f>
        <v>2655</v>
      </c>
      <c r="G31" s="7">
        <f>SUM(G25:G30)</f>
        <v>-12564</v>
      </c>
      <c r="H31" s="6"/>
      <c r="I31" s="7">
        <f>SUM(I25:I30)</f>
        <v>-17677</v>
      </c>
      <c r="J31" s="7">
        <f>SUM(J25:J30)</f>
        <v>-31977</v>
      </c>
    </row>
    <row r="32" spans="6:10" ht="12.75">
      <c r="F32" s="6"/>
      <c r="G32" s="6"/>
      <c r="H32" s="6"/>
      <c r="I32" s="6"/>
      <c r="J32" s="6"/>
    </row>
    <row r="33" spans="2:10" ht="12.75">
      <c r="B33" t="s">
        <v>14</v>
      </c>
      <c r="F33" s="8">
        <f>I33-55</f>
        <v>27</v>
      </c>
      <c r="G33" s="6">
        <v>26</v>
      </c>
      <c r="H33" s="6"/>
      <c r="I33" s="8">
        <v>82</v>
      </c>
      <c r="J33" s="6">
        <v>83</v>
      </c>
    </row>
    <row r="34" spans="6:10" ht="12.75">
      <c r="F34" s="6"/>
      <c r="G34" s="6"/>
      <c r="H34" s="6"/>
      <c r="I34" s="6"/>
      <c r="J34" s="6"/>
    </row>
    <row r="35" spans="2:10" ht="12.75">
      <c r="B35" t="s">
        <v>205</v>
      </c>
      <c r="F35" s="7">
        <f>SUM(F31:F34)</f>
        <v>2682</v>
      </c>
      <c r="G35" s="7">
        <f>SUM(G31:G34)</f>
        <v>-12538</v>
      </c>
      <c r="H35" s="20"/>
      <c r="I35" s="7">
        <f>SUM(I31:I34)</f>
        <v>-17595</v>
      </c>
      <c r="J35" s="7">
        <f>SUM(J31:J34)</f>
        <v>-31894</v>
      </c>
    </row>
    <row r="36" spans="6:10" ht="12.75">
      <c r="F36" s="6"/>
      <c r="G36" s="6"/>
      <c r="H36" s="6"/>
      <c r="I36" s="6"/>
      <c r="J36" s="6"/>
    </row>
    <row r="37" ht="12.75">
      <c r="B37" t="s">
        <v>196</v>
      </c>
    </row>
    <row r="38" spans="2:10" ht="12.75">
      <c r="B38" t="s">
        <v>197</v>
      </c>
      <c r="F38" s="6">
        <v>148</v>
      </c>
      <c r="G38" s="12">
        <v>1320</v>
      </c>
      <c r="I38" s="6">
        <v>2888</v>
      </c>
      <c r="J38" s="12">
        <v>3439</v>
      </c>
    </row>
    <row r="41" spans="2:10" ht="13.5" thickBot="1">
      <c r="B41" t="s">
        <v>206</v>
      </c>
      <c r="F41" s="14">
        <f>SUM(F35:F40)</f>
        <v>2830</v>
      </c>
      <c r="G41" s="14">
        <f>SUM(G35:G40)</f>
        <v>-11218</v>
      </c>
      <c r="I41" s="14">
        <f>SUM(I35:I40)</f>
        <v>-14707</v>
      </c>
      <c r="J41" s="14">
        <f>SUM(J35:J40)</f>
        <v>-28455</v>
      </c>
    </row>
    <row r="42" ht="12.75">
      <c r="B42" t="s">
        <v>166</v>
      </c>
    </row>
    <row r="45" ht="12.75">
      <c r="B45" t="s">
        <v>201</v>
      </c>
    </row>
    <row r="46" spans="2:10" ht="12.75">
      <c r="B46" t="s">
        <v>202</v>
      </c>
      <c r="F46" s="16">
        <f>F35/352490*100</f>
        <v>0.7608726488694715</v>
      </c>
      <c r="G46" s="16">
        <v>-4.12</v>
      </c>
      <c r="I46" s="16">
        <f>I35/352490*100</f>
        <v>-4.991630968254419</v>
      </c>
      <c r="J46" s="16">
        <v>-10.5</v>
      </c>
    </row>
    <row r="47" spans="2:10" ht="12.75">
      <c r="B47" t="s">
        <v>198</v>
      </c>
      <c r="F47" s="16">
        <f>F38/352490*100</f>
        <v>0.041987006723595</v>
      </c>
      <c r="G47" s="16">
        <v>0.43</v>
      </c>
      <c r="I47" s="16">
        <f>I38/352490*100</f>
        <v>0.8193140230928536</v>
      </c>
      <c r="J47">
        <v>1.13</v>
      </c>
    </row>
    <row r="49" spans="6:10" ht="13.5" thickBot="1">
      <c r="F49" s="28">
        <f>SUM(F46:F48)</f>
        <v>0.8028596555930665</v>
      </c>
      <c r="G49" s="28">
        <f>SUM(G46:G48)</f>
        <v>-3.69</v>
      </c>
      <c r="I49" s="28">
        <f>SUM(I46:I48)</f>
        <v>-4.172316945161565</v>
      </c>
      <c r="J49" s="28">
        <f>SUM(J46:J48)</f>
        <v>-9.370000000000001</v>
      </c>
    </row>
    <row r="65" ht="12.75">
      <c r="B65" t="s">
        <v>152</v>
      </c>
    </row>
    <row r="66" ht="12.75">
      <c r="B66" t="s">
        <v>175</v>
      </c>
    </row>
    <row r="68" ht="15">
      <c r="B68" s="2" t="s">
        <v>75</v>
      </c>
    </row>
    <row r="69" ht="12.75">
      <c r="I69" s="3" t="s">
        <v>107</v>
      </c>
    </row>
    <row r="70" spans="7:9" s="3" customFormat="1" ht="12.75">
      <c r="G70" s="3" t="s">
        <v>17</v>
      </c>
      <c r="I70" s="3" t="s">
        <v>17</v>
      </c>
    </row>
    <row r="71" spans="7:9" s="3" customFormat="1" ht="12.75">
      <c r="G71" s="3" t="s">
        <v>18</v>
      </c>
      <c r="I71" s="3" t="s">
        <v>7</v>
      </c>
    </row>
    <row r="72" spans="7:9" s="3" customFormat="1" ht="12.75">
      <c r="G72" s="3" t="s">
        <v>3</v>
      </c>
      <c r="I72" s="3" t="s">
        <v>15</v>
      </c>
    </row>
    <row r="73" spans="7:9" s="3" customFormat="1" ht="12.75">
      <c r="G73" s="3" t="s">
        <v>5</v>
      </c>
      <c r="I73" s="3" t="s">
        <v>16</v>
      </c>
    </row>
    <row r="74" spans="7:9" s="3" customFormat="1" ht="12.75">
      <c r="G74" s="3" t="s">
        <v>188</v>
      </c>
      <c r="I74" s="3" t="s">
        <v>167</v>
      </c>
    </row>
    <row r="75" spans="7:9" s="3" customFormat="1" ht="12.75">
      <c r="G75" s="3" t="s">
        <v>10</v>
      </c>
      <c r="I75" s="3" t="s">
        <v>10</v>
      </c>
    </row>
    <row r="76" ht="12.75">
      <c r="B76" s="22" t="s">
        <v>143</v>
      </c>
    </row>
    <row r="77" ht="12.75">
      <c r="B77" t="s">
        <v>126</v>
      </c>
    </row>
    <row r="78" spans="2:9" ht="12.75">
      <c r="B78" t="s">
        <v>87</v>
      </c>
      <c r="G78" s="6">
        <f>128178-17127</f>
        <v>111051</v>
      </c>
      <c r="H78" s="6"/>
      <c r="I78" s="6">
        <v>115590</v>
      </c>
    </row>
    <row r="79" spans="2:9" ht="12.75">
      <c r="B79" t="s">
        <v>127</v>
      </c>
      <c r="G79" s="6">
        <v>84026</v>
      </c>
      <c r="H79" s="6"/>
      <c r="I79" s="6">
        <v>164818</v>
      </c>
    </row>
    <row r="80" spans="2:9" ht="12.75">
      <c r="B80" t="s">
        <v>154</v>
      </c>
      <c r="G80" s="6">
        <v>7788</v>
      </c>
      <c r="H80" s="6"/>
      <c r="I80" s="6">
        <v>7788</v>
      </c>
    </row>
    <row r="81" spans="2:9" ht="12.75">
      <c r="B81" t="s">
        <v>174</v>
      </c>
      <c r="G81" s="6">
        <f>17273-73-73</f>
        <v>17127</v>
      </c>
      <c r="H81" s="6"/>
      <c r="I81" s="6">
        <v>17346</v>
      </c>
    </row>
    <row r="82" spans="2:9" ht="12.75">
      <c r="B82" t="s">
        <v>24</v>
      </c>
      <c r="G82" s="6">
        <v>4748</v>
      </c>
      <c r="H82" s="6"/>
      <c r="I82" s="6">
        <v>5561</v>
      </c>
    </row>
    <row r="83" spans="2:9" ht="12.75">
      <c r="B83" t="s">
        <v>192</v>
      </c>
      <c r="G83" s="6">
        <v>14898</v>
      </c>
      <c r="H83" s="6"/>
      <c r="I83" s="6"/>
    </row>
    <row r="84" spans="7:9" ht="7.5" customHeight="1">
      <c r="G84" s="6"/>
      <c r="H84" s="6"/>
      <c r="I84" s="6"/>
    </row>
    <row r="85" spans="7:9" ht="12.75">
      <c r="G85" s="18">
        <f>SUM(G78:G83)</f>
        <v>239638</v>
      </c>
      <c r="H85" s="6"/>
      <c r="I85" s="18">
        <f>SUM(I78:I82)</f>
        <v>311103</v>
      </c>
    </row>
    <row r="86" spans="2:9" ht="12.75">
      <c r="B86" t="s">
        <v>130</v>
      </c>
      <c r="G86" s="6"/>
      <c r="H86" s="6"/>
      <c r="I86" s="6"/>
    </row>
    <row r="87" spans="2:9" ht="12.75">
      <c r="B87" t="s">
        <v>139</v>
      </c>
      <c r="G87" s="8">
        <v>10841</v>
      </c>
      <c r="H87" s="6"/>
      <c r="I87" s="6">
        <v>12034</v>
      </c>
    </row>
    <row r="88" spans="2:9" ht="12.75">
      <c r="B88" t="s">
        <v>19</v>
      </c>
      <c r="G88" s="20">
        <v>11184</v>
      </c>
      <c r="H88" s="20"/>
      <c r="I88" s="20">
        <v>10784</v>
      </c>
    </row>
    <row r="89" spans="2:9" ht="12.75">
      <c r="B89" t="s">
        <v>72</v>
      </c>
      <c r="G89" s="21">
        <v>1074</v>
      </c>
      <c r="H89" s="20"/>
      <c r="I89" s="21">
        <v>48</v>
      </c>
    </row>
    <row r="90" spans="2:9" ht="12.75">
      <c r="B90" t="s">
        <v>20</v>
      </c>
      <c r="G90" s="20">
        <f>14084+10875</f>
        <v>24959</v>
      </c>
      <c r="H90" s="20"/>
      <c r="I90" s="20">
        <v>20395</v>
      </c>
    </row>
    <row r="91" spans="2:9" ht="12.75">
      <c r="B91" t="s">
        <v>76</v>
      </c>
      <c r="G91" s="20">
        <v>2013</v>
      </c>
      <c r="H91" s="20"/>
      <c r="I91" s="20">
        <v>1507</v>
      </c>
    </row>
    <row r="92" spans="2:9" ht="12.75">
      <c r="B92" t="s">
        <v>21</v>
      </c>
      <c r="G92" s="20">
        <v>354</v>
      </c>
      <c r="H92" s="20"/>
      <c r="I92" s="20">
        <v>354</v>
      </c>
    </row>
    <row r="93" spans="2:9" ht="12.75">
      <c r="B93" t="s">
        <v>77</v>
      </c>
      <c r="G93" s="20">
        <v>20270</v>
      </c>
      <c r="H93" s="20"/>
      <c r="I93" s="20">
        <v>7620</v>
      </c>
    </row>
    <row r="94" spans="7:9" ht="12.75">
      <c r="G94" s="20"/>
      <c r="H94" s="20"/>
      <c r="I94" s="20"/>
    </row>
    <row r="95" spans="7:9" ht="12.75">
      <c r="G95" s="7">
        <f>SUM(G86:G93)</f>
        <v>70695</v>
      </c>
      <c r="H95" s="20"/>
      <c r="I95" s="7">
        <f>SUM(I87:I93)</f>
        <v>52742</v>
      </c>
    </row>
    <row r="96" spans="7:9" ht="12.75">
      <c r="G96" s="20"/>
      <c r="H96" s="20"/>
      <c r="I96" s="20"/>
    </row>
    <row r="97" spans="2:9" ht="12.75">
      <c r="B97" t="s">
        <v>176</v>
      </c>
      <c r="G97" s="20">
        <f>6058</f>
        <v>6058</v>
      </c>
      <c r="H97" s="20"/>
      <c r="I97" s="20">
        <v>238610</v>
      </c>
    </row>
    <row r="98" spans="2:9" ht="12.75">
      <c r="B98" t="s">
        <v>177</v>
      </c>
      <c r="G98" s="20"/>
      <c r="H98" s="20"/>
      <c r="I98" s="20"/>
    </row>
    <row r="99" spans="7:9" ht="12.75">
      <c r="G99" s="18">
        <f>SUM(G95:G98)</f>
        <v>76753</v>
      </c>
      <c r="H99" s="20"/>
      <c r="I99" s="18">
        <f>SUM(I95:I98)</f>
        <v>291352</v>
      </c>
    </row>
    <row r="100" spans="7:9" ht="12.75">
      <c r="G100" s="20"/>
      <c r="H100" s="20"/>
      <c r="I100" s="20"/>
    </row>
    <row r="101" spans="2:9" ht="13.5" thickBot="1">
      <c r="B101" t="s">
        <v>144</v>
      </c>
      <c r="G101" s="23">
        <f>G85+G99</f>
        <v>316391</v>
      </c>
      <c r="H101" s="20"/>
      <c r="I101" s="23">
        <f>I85+I99</f>
        <v>602455</v>
      </c>
    </row>
    <row r="102" spans="7:9" ht="12.75">
      <c r="G102" s="20"/>
      <c r="H102" s="20"/>
      <c r="I102" s="20"/>
    </row>
    <row r="103" spans="2:9" ht="12.75">
      <c r="B103" t="s">
        <v>145</v>
      </c>
      <c r="G103" s="6"/>
      <c r="H103" s="6"/>
      <c r="I103" s="6"/>
    </row>
    <row r="104" spans="2:9" ht="12.75">
      <c r="B104" t="s">
        <v>157</v>
      </c>
      <c r="G104" s="6"/>
      <c r="H104" s="6"/>
      <c r="I104" s="6"/>
    </row>
    <row r="105" spans="2:9" ht="12.75">
      <c r="B105" t="s">
        <v>25</v>
      </c>
      <c r="G105" s="6">
        <v>361742</v>
      </c>
      <c r="H105" s="6"/>
      <c r="I105" s="6">
        <v>334132</v>
      </c>
    </row>
    <row r="106" spans="2:9" ht="12.75">
      <c r="B106" t="s">
        <v>26</v>
      </c>
      <c r="G106" s="6">
        <f>F228+G228+H228</f>
        <v>-161571</v>
      </c>
      <c r="H106" s="6"/>
      <c r="I106" s="6">
        <f>72451-219376</f>
        <v>-146925</v>
      </c>
    </row>
    <row r="107" spans="7:9" ht="12.75">
      <c r="G107" s="6"/>
      <c r="H107" s="6"/>
      <c r="I107" s="6"/>
    </row>
    <row r="108" spans="2:9" ht="12.75">
      <c r="B108" t="s">
        <v>146</v>
      </c>
      <c r="G108" s="18">
        <f>SUM(G105:G106)</f>
        <v>200171</v>
      </c>
      <c r="H108" s="6"/>
      <c r="I108" s="18">
        <f>SUM(I105:I106)</f>
        <v>187207</v>
      </c>
    </row>
    <row r="109" spans="7:9" ht="12.75">
      <c r="G109" s="6"/>
      <c r="H109" s="6"/>
      <c r="I109" s="6"/>
    </row>
    <row r="110" spans="2:9" ht="12.75">
      <c r="B110" t="s">
        <v>155</v>
      </c>
      <c r="G110" s="6"/>
      <c r="H110" s="6"/>
      <c r="I110" s="6"/>
    </row>
    <row r="111" spans="2:9" ht="12.75">
      <c r="B111" t="s">
        <v>131</v>
      </c>
      <c r="G111" s="6">
        <v>24555</v>
      </c>
      <c r="H111" s="6"/>
      <c r="I111" s="6">
        <v>38883</v>
      </c>
    </row>
    <row r="112" spans="2:9" ht="12.75">
      <c r="B112" t="s">
        <v>128</v>
      </c>
      <c r="G112" s="6">
        <v>533</v>
      </c>
      <c r="H112" s="6"/>
      <c r="I112" s="6">
        <v>405</v>
      </c>
    </row>
    <row r="113" spans="7:9" ht="12.75">
      <c r="G113" s="6"/>
      <c r="H113" s="6"/>
      <c r="I113" s="8"/>
    </row>
    <row r="114" spans="7:9" ht="12.75">
      <c r="G114" s="18">
        <f>SUM(G111:G112)</f>
        <v>25088</v>
      </c>
      <c r="H114" s="6"/>
      <c r="I114" s="18">
        <f>SUM(I111:I112)</f>
        <v>39288</v>
      </c>
    </row>
    <row r="115" spans="7:9" ht="12.75">
      <c r="G115" s="20"/>
      <c r="H115" s="6"/>
      <c r="I115" s="20"/>
    </row>
    <row r="116" ht="12.75">
      <c r="B116" t="s">
        <v>156</v>
      </c>
    </row>
    <row r="117" spans="2:9" ht="12.75">
      <c r="B117" t="s">
        <v>140</v>
      </c>
      <c r="G117" s="20">
        <v>1177</v>
      </c>
      <c r="H117" s="20"/>
      <c r="I117" s="20">
        <v>33</v>
      </c>
    </row>
    <row r="118" spans="2:9" ht="12.75">
      <c r="B118" t="s">
        <v>22</v>
      </c>
      <c r="G118" s="20">
        <f>14785+18526</f>
        <v>33311</v>
      </c>
      <c r="H118" s="20"/>
      <c r="I118" s="20">
        <v>45059</v>
      </c>
    </row>
    <row r="119" spans="2:9" ht="12.75">
      <c r="B119" t="s">
        <v>129</v>
      </c>
      <c r="G119" s="20">
        <v>99</v>
      </c>
      <c r="H119" s="20"/>
      <c r="I119" s="20">
        <v>1485</v>
      </c>
    </row>
    <row r="120" spans="2:9" ht="12.75">
      <c r="B120" t="s">
        <v>125</v>
      </c>
      <c r="G120" s="6"/>
      <c r="H120" s="6"/>
      <c r="I120" s="8">
        <v>27610</v>
      </c>
    </row>
    <row r="121" spans="2:9" ht="12.75">
      <c r="B121" t="s">
        <v>128</v>
      </c>
      <c r="G121" s="20">
        <f>308+15660+29271</f>
        <v>45239</v>
      </c>
      <c r="H121" s="20"/>
      <c r="I121" s="20">
        <v>88810</v>
      </c>
    </row>
    <row r="122" spans="2:9" ht="12.75">
      <c r="B122" t="s">
        <v>79</v>
      </c>
      <c r="G122" s="20">
        <v>11306</v>
      </c>
      <c r="H122" s="20"/>
      <c r="I122" s="20">
        <v>13422</v>
      </c>
    </row>
    <row r="123" spans="7:9" ht="8.25" customHeight="1">
      <c r="G123" s="20"/>
      <c r="H123" s="20"/>
      <c r="I123" s="20"/>
    </row>
    <row r="124" spans="7:9" ht="12.75">
      <c r="G124" s="7">
        <f>SUM(G117:G122)</f>
        <v>91132</v>
      </c>
      <c r="H124" s="17"/>
      <c r="I124" s="7">
        <f>SUM(I117:I122)</f>
        <v>176419</v>
      </c>
    </row>
    <row r="125" spans="7:9" ht="12.75">
      <c r="G125" s="20"/>
      <c r="H125" s="17"/>
      <c r="I125" s="20"/>
    </row>
    <row r="126" spans="2:9" ht="12.75">
      <c r="B126" t="s">
        <v>178</v>
      </c>
      <c r="G126" s="20"/>
      <c r="H126" s="17"/>
      <c r="I126" s="20">
        <v>199541</v>
      </c>
    </row>
    <row r="127" spans="2:9" ht="12.75">
      <c r="B127" t="s">
        <v>179</v>
      </c>
      <c r="G127" s="20"/>
      <c r="I127" s="20"/>
    </row>
    <row r="128" spans="7:9" ht="12.75">
      <c r="G128" s="18">
        <f>SUM(G124:G127)</f>
        <v>91132</v>
      </c>
      <c r="I128" s="18">
        <f>SUM(I124:I127)</f>
        <v>375960</v>
      </c>
    </row>
    <row r="129" spans="7:9" ht="12.75">
      <c r="G129" s="20"/>
      <c r="I129" s="20"/>
    </row>
    <row r="130" spans="2:9" ht="12.75">
      <c r="B130" t="s">
        <v>147</v>
      </c>
      <c r="G130" s="20">
        <f>G114+G128</f>
        <v>116220</v>
      </c>
      <c r="I130" s="20">
        <f>I114+I128</f>
        <v>415248</v>
      </c>
    </row>
    <row r="131" spans="7:9" ht="12.75">
      <c r="G131" s="20"/>
      <c r="I131" s="20"/>
    </row>
    <row r="132" spans="2:9" ht="13.5" thickBot="1">
      <c r="B132" t="s">
        <v>148</v>
      </c>
      <c r="G132" s="14">
        <f>G108+G130</f>
        <v>316391</v>
      </c>
      <c r="I132" s="14">
        <f>I108+I130</f>
        <v>602455</v>
      </c>
    </row>
    <row r="133" spans="7:9" ht="12.75">
      <c r="G133" s="20"/>
      <c r="I133" s="20"/>
    </row>
    <row r="134" spans="2:9" ht="12.75">
      <c r="B134" t="s">
        <v>142</v>
      </c>
      <c r="G134" s="12">
        <f>G108/G105*100</f>
        <v>55.33529421521416</v>
      </c>
      <c r="H134" s="12"/>
      <c r="I134" s="12">
        <f>I108/I105*100</f>
        <v>56.02785725401937</v>
      </c>
    </row>
    <row r="135" spans="6:8" ht="12.75">
      <c r="F135" s="12"/>
      <c r="G135" s="12"/>
      <c r="H135" s="12"/>
    </row>
    <row r="136" ht="12.75">
      <c r="B136" t="s">
        <v>153</v>
      </c>
    </row>
    <row r="137" ht="12.75">
      <c r="B137" t="s">
        <v>175</v>
      </c>
    </row>
    <row r="139" ht="15">
      <c r="B139" s="2" t="s">
        <v>27</v>
      </c>
    </row>
    <row r="140" ht="15">
      <c r="B140" s="2"/>
    </row>
    <row r="141" ht="12.75">
      <c r="I141" s="3" t="s">
        <v>7</v>
      </c>
    </row>
    <row r="142" spans="7:9" ht="12.75">
      <c r="G142" s="3" t="s">
        <v>3</v>
      </c>
      <c r="I142" s="3" t="s">
        <v>4</v>
      </c>
    </row>
    <row r="143" spans="7:9" ht="12.75">
      <c r="G143" s="3" t="s">
        <v>4</v>
      </c>
      <c r="I143" s="3" t="s">
        <v>6</v>
      </c>
    </row>
    <row r="144" spans="7:9" ht="12.75">
      <c r="G144" s="3" t="s">
        <v>8</v>
      </c>
      <c r="I144" s="3" t="s">
        <v>9</v>
      </c>
    </row>
    <row r="145" spans="7:9" ht="12.75">
      <c r="G145" s="3" t="s">
        <v>188</v>
      </c>
      <c r="I145" s="3" t="s">
        <v>189</v>
      </c>
    </row>
    <row r="146" spans="7:9" ht="12.75">
      <c r="G146" s="3" t="s">
        <v>10</v>
      </c>
      <c r="I146" s="3" t="s">
        <v>10</v>
      </c>
    </row>
    <row r="148" spans="2:7" ht="12.75">
      <c r="B148" t="s">
        <v>28</v>
      </c>
      <c r="G148" s="6"/>
    </row>
    <row r="149" ht="12.75">
      <c r="G149" s="6"/>
    </row>
    <row r="150" spans="2:7" ht="12.75">
      <c r="B150" t="s">
        <v>169</v>
      </c>
      <c r="G150" s="6"/>
    </row>
    <row r="151" spans="2:9" ht="12.75">
      <c r="B151" t="s">
        <v>170</v>
      </c>
      <c r="G151" s="6">
        <f>I31</f>
        <v>-17677</v>
      </c>
      <c r="I151" s="6">
        <f>J31</f>
        <v>-31977</v>
      </c>
    </row>
    <row r="152" spans="2:9" ht="12.75">
      <c r="B152" t="s">
        <v>199</v>
      </c>
      <c r="G152" s="6">
        <f>I38</f>
        <v>2888</v>
      </c>
      <c r="I152" s="6">
        <f>J38</f>
        <v>3439</v>
      </c>
    </row>
    <row r="153" spans="7:9" ht="12.75">
      <c r="G153" s="6"/>
      <c r="I153" s="6"/>
    </row>
    <row r="154" spans="2:9" ht="12.75">
      <c r="B154" t="s">
        <v>29</v>
      </c>
      <c r="G154" s="6"/>
      <c r="I154" s="6"/>
    </row>
    <row r="155" spans="2:9" ht="12.75">
      <c r="B155" t="s">
        <v>159</v>
      </c>
      <c r="G155" s="6">
        <f>4836+182+381+60+1</f>
        <v>5460</v>
      </c>
      <c r="I155" s="6">
        <v>5563</v>
      </c>
    </row>
    <row r="156" spans="2:9" ht="12.75">
      <c r="B156" t="s">
        <v>160</v>
      </c>
      <c r="G156" s="6">
        <f>2692+419+15593-16256+6437+13290-117-1</f>
        <v>22057</v>
      </c>
      <c r="I156" s="6">
        <v>34966</v>
      </c>
    </row>
    <row r="157" spans="7:9" ht="12.75">
      <c r="G157" s="6"/>
      <c r="I157" s="6"/>
    </row>
    <row r="158" spans="2:9" ht="12.75">
      <c r="B158" t="s">
        <v>73</v>
      </c>
      <c r="G158" s="7">
        <f>SUM(G150:G157)</f>
        <v>12728</v>
      </c>
      <c r="I158" s="7">
        <f>SUM(I151:I157)</f>
        <v>11991</v>
      </c>
    </row>
    <row r="159" spans="7:9" ht="12.75">
      <c r="G159" s="6"/>
      <c r="I159" s="6"/>
    </row>
    <row r="160" spans="2:9" ht="12.75">
      <c r="B160" t="s">
        <v>30</v>
      </c>
      <c r="G160" s="6"/>
      <c r="I160" s="6"/>
    </row>
    <row r="161" spans="2:9" ht="12.75">
      <c r="B161" t="s">
        <v>161</v>
      </c>
      <c r="G161" s="6">
        <f>-1813+1193+119-400-5206-1</f>
        <v>-6108</v>
      </c>
      <c r="I161" s="6">
        <v>6481</v>
      </c>
    </row>
    <row r="162" spans="2:9" ht="12.75">
      <c r="B162" t="s">
        <v>162</v>
      </c>
      <c r="G162" s="6">
        <v>-11288</v>
      </c>
      <c r="I162" s="6">
        <v>-3871</v>
      </c>
    </row>
    <row r="163" spans="2:9" ht="12.75">
      <c r="B163" t="s">
        <v>163</v>
      </c>
      <c r="G163" s="6">
        <v>-1892</v>
      </c>
      <c r="I163" s="6">
        <v>-102</v>
      </c>
    </row>
    <row r="164" spans="7:9" ht="12.75">
      <c r="G164" s="6"/>
      <c r="I164" s="6"/>
    </row>
    <row r="165" spans="2:9" ht="12.75">
      <c r="B165" t="s">
        <v>124</v>
      </c>
      <c r="G165" s="7">
        <f>SUM(G158:G164)</f>
        <v>-6560</v>
      </c>
      <c r="I165" s="7">
        <f>SUM(I158:I164)</f>
        <v>14499</v>
      </c>
    </row>
    <row r="166" spans="7:9" ht="12.75">
      <c r="G166" s="6"/>
      <c r="I166" s="6"/>
    </row>
    <row r="167" spans="7:9" ht="12.75">
      <c r="G167" s="6"/>
      <c r="I167" s="6"/>
    </row>
    <row r="168" spans="2:9" ht="12.75">
      <c r="B168" t="s">
        <v>31</v>
      </c>
      <c r="G168" s="9"/>
      <c r="I168" s="9"/>
    </row>
    <row r="169" spans="2:9" ht="12.75">
      <c r="B169" t="s">
        <v>183</v>
      </c>
      <c r="G169" s="10">
        <v>-1033</v>
      </c>
      <c r="I169" s="10">
        <v>-2644</v>
      </c>
    </row>
    <row r="170" spans="2:9" ht="12.75">
      <c r="B170" t="s">
        <v>193</v>
      </c>
      <c r="G170" s="10">
        <v>-14898</v>
      </c>
      <c r="I170" s="10"/>
    </row>
    <row r="171" spans="2:9" ht="12.75">
      <c r="B171" t="s">
        <v>190</v>
      </c>
      <c r="G171" s="10">
        <f>93644+65000+42809</f>
        <v>201453</v>
      </c>
      <c r="I171" s="10"/>
    </row>
    <row r="172" spans="2:9" ht="12.75">
      <c r="B172" t="s">
        <v>184</v>
      </c>
      <c r="G172" s="10">
        <f>75000+2877</f>
        <v>77877</v>
      </c>
      <c r="I172" s="10">
        <v>5611</v>
      </c>
    </row>
    <row r="173" spans="7:9" ht="12.75">
      <c r="G173" s="11"/>
      <c r="I173" s="11"/>
    </row>
    <row r="174" spans="2:9" ht="12.75">
      <c r="B174" t="s">
        <v>74</v>
      </c>
      <c r="G174" s="6">
        <f>SUM(G168:G173)</f>
        <v>263399</v>
      </c>
      <c r="I174" s="6">
        <f>SUM(I168:I173)</f>
        <v>2967</v>
      </c>
    </row>
    <row r="175" spans="7:9" ht="12.75">
      <c r="G175" s="6"/>
      <c r="I175" s="6"/>
    </row>
    <row r="176" spans="7:9" ht="12.75">
      <c r="G176" s="6"/>
      <c r="I176" s="6"/>
    </row>
    <row r="177" spans="2:9" ht="12.75">
      <c r="B177" t="s">
        <v>32</v>
      </c>
      <c r="G177" s="9"/>
      <c r="I177" s="9"/>
    </row>
    <row r="178" spans="2:9" ht="12.75">
      <c r="B178" t="s">
        <v>164</v>
      </c>
      <c r="G178" s="10">
        <v>-243331</v>
      </c>
      <c r="I178" s="10">
        <v>-18152</v>
      </c>
    </row>
    <row r="179" spans="7:9" ht="12.75">
      <c r="G179" s="11"/>
      <c r="I179" s="11"/>
    </row>
    <row r="180" spans="2:9" ht="12.75">
      <c r="B180" t="s">
        <v>108</v>
      </c>
      <c r="G180" s="6">
        <f>SUM(G177:G179)</f>
        <v>-243331</v>
      </c>
      <c r="I180" s="6">
        <f>SUM(I177:I179)</f>
        <v>-18152</v>
      </c>
    </row>
    <row r="181" spans="7:9" ht="12.75">
      <c r="G181" s="6"/>
      <c r="I181" s="6"/>
    </row>
    <row r="182" spans="7:9" ht="12.75">
      <c r="G182" s="6"/>
      <c r="I182" s="6"/>
    </row>
    <row r="183" spans="2:9" ht="12.75">
      <c r="B183" t="s">
        <v>33</v>
      </c>
      <c r="G183" s="7">
        <f>G165+G174+G180</f>
        <v>13508</v>
      </c>
      <c r="I183" s="7">
        <f>I165+I174+I180</f>
        <v>-686</v>
      </c>
    </row>
    <row r="184" spans="7:9" ht="12.75">
      <c r="G184" s="6"/>
      <c r="I184" s="6"/>
    </row>
    <row r="185" spans="2:9" ht="12.75">
      <c r="B185" t="s">
        <v>92</v>
      </c>
      <c r="G185" s="6">
        <v>-4544</v>
      </c>
      <c r="I185" s="6">
        <v>-11125</v>
      </c>
    </row>
    <row r="186" spans="7:9" ht="12.75">
      <c r="G186" s="6"/>
      <c r="I186" s="6"/>
    </row>
    <row r="187" spans="2:9" ht="13.5" thickBot="1">
      <c r="B187" t="s">
        <v>141</v>
      </c>
      <c r="G187" s="14">
        <f>SUM(G183:G186)</f>
        <v>8964</v>
      </c>
      <c r="I187" s="14">
        <f>SUM(I183:I186)</f>
        <v>-11811</v>
      </c>
    </row>
    <row r="188" spans="7:9" ht="12.75">
      <c r="G188" s="6"/>
      <c r="I188" s="6"/>
    </row>
    <row r="189" spans="7:9" ht="12.75">
      <c r="G189" s="6"/>
      <c r="I189" s="6"/>
    </row>
    <row r="190" ht="12.75">
      <c r="B190" t="s">
        <v>78</v>
      </c>
    </row>
    <row r="191" spans="7:9" ht="12.75">
      <c r="G191" s="6"/>
      <c r="I191" s="6"/>
    </row>
    <row r="192" spans="2:9" ht="12.75">
      <c r="B192" t="s">
        <v>77</v>
      </c>
      <c r="G192" s="6">
        <f>G93</f>
        <v>20270</v>
      </c>
      <c r="I192" s="6">
        <v>1969</v>
      </c>
    </row>
    <row r="193" spans="2:9" ht="12.75">
      <c r="B193" t="s">
        <v>79</v>
      </c>
      <c r="G193" s="6">
        <f>-G122</f>
        <v>-11306</v>
      </c>
      <c r="I193" s="6">
        <v>-14979</v>
      </c>
    </row>
    <row r="194" spans="2:9" ht="12.75">
      <c r="B194" t="s">
        <v>171</v>
      </c>
      <c r="G194" s="6"/>
      <c r="I194" s="6">
        <v>1199</v>
      </c>
    </row>
    <row r="195" spans="7:9" ht="12.75">
      <c r="G195" s="6"/>
      <c r="I195" s="6"/>
    </row>
    <row r="196" spans="7:9" ht="13.5" thickBot="1">
      <c r="G196" s="14">
        <f>SUM(G192:G195)</f>
        <v>8964</v>
      </c>
      <c r="I196" s="14">
        <f>SUM(I192:I194)</f>
        <v>-11811</v>
      </c>
    </row>
    <row r="205" ht="12.75">
      <c r="B205" t="s">
        <v>151</v>
      </c>
    </row>
    <row r="206" ht="12.75">
      <c r="B206" t="s">
        <v>175</v>
      </c>
    </row>
    <row r="209" ht="15">
      <c r="B209" s="2" t="s">
        <v>34</v>
      </c>
    </row>
    <row r="211" spans="5:9" s="3" customFormat="1" ht="12.75">
      <c r="E211" s="26"/>
      <c r="F211" s="26" t="s">
        <v>36</v>
      </c>
      <c r="G211" s="26"/>
      <c r="H211" s="26"/>
      <c r="I211" s="26"/>
    </row>
    <row r="212" spans="5:9" s="3" customFormat="1" ht="12.75">
      <c r="E212" s="26"/>
      <c r="F212" s="26" t="s">
        <v>35</v>
      </c>
      <c r="G212" s="26" t="s">
        <v>38</v>
      </c>
      <c r="H212" s="27" t="s">
        <v>39</v>
      </c>
      <c r="I212" s="26"/>
    </row>
    <row r="213" spans="5:9" s="3" customFormat="1" ht="12.75">
      <c r="E213" s="26" t="s">
        <v>25</v>
      </c>
      <c r="F213" s="26" t="s">
        <v>37</v>
      </c>
      <c r="G213" s="26" t="s">
        <v>37</v>
      </c>
      <c r="H213" s="26" t="s">
        <v>40</v>
      </c>
      <c r="I213" s="26" t="s">
        <v>41</v>
      </c>
    </row>
    <row r="214" spans="5:9" s="3" customFormat="1" ht="12.75">
      <c r="E214" s="3" t="s">
        <v>10</v>
      </c>
      <c r="F214" s="3" t="s">
        <v>10</v>
      </c>
      <c r="G214" s="3" t="s">
        <v>10</v>
      </c>
      <c r="H214" s="3" t="s">
        <v>10</v>
      </c>
      <c r="I214" s="3" t="s">
        <v>10</v>
      </c>
    </row>
    <row r="216" spans="2:9" ht="12.75">
      <c r="B216" t="s">
        <v>149</v>
      </c>
      <c r="E216" s="6">
        <v>303156</v>
      </c>
      <c r="F216" s="6">
        <v>56309</v>
      </c>
      <c r="G216" s="6">
        <v>17839</v>
      </c>
      <c r="H216" s="6">
        <v>-165643</v>
      </c>
      <c r="I216" s="6">
        <f>SUM(E216:H216)</f>
        <v>211661</v>
      </c>
    </row>
    <row r="217" spans="5:9" ht="12.75">
      <c r="E217" s="6"/>
      <c r="F217" s="6"/>
      <c r="G217" s="6"/>
      <c r="H217" s="6"/>
      <c r="I217" s="6"/>
    </row>
    <row r="218" spans="2:9" ht="12.75">
      <c r="B218" t="s">
        <v>181</v>
      </c>
      <c r="E218" s="6">
        <v>1300</v>
      </c>
      <c r="F218" s="6">
        <v>-2874</v>
      </c>
      <c r="G218" s="6"/>
      <c r="H218" s="6">
        <v>-28455</v>
      </c>
      <c r="I218" s="6">
        <f>SUM(E218:H218)</f>
        <v>-30029</v>
      </c>
    </row>
    <row r="219" spans="5:9" ht="12.75">
      <c r="E219" s="6"/>
      <c r="F219" s="6"/>
      <c r="G219" s="6"/>
      <c r="H219" s="6"/>
      <c r="I219" s="6"/>
    </row>
    <row r="220" spans="2:9" ht="13.5" thickBot="1">
      <c r="B220" t="s">
        <v>191</v>
      </c>
      <c r="E220" s="14">
        <f>SUM(E216:E219)</f>
        <v>304456</v>
      </c>
      <c r="F220" s="14">
        <f>SUM(F216:F219)</f>
        <v>53435</v>
      </c>
      <c r="G220" s="14">
        <f>SUM(G216:G219)</f>
        <v>17839</v>
      </c>
      <c r="H220" s="14">
        <f>SUM(H216:H219)</f>
        <v>-194098</v>
      </c>
      <c r="I220" s="14">
        <f>SUM(I216:I219)</f>
        <v>181632</v>
      </c>
    </row>
    <row r="224" spans="2:9" ht="12.75">
      <c r="B224" t="s">
        <v>180</v>
      </c>
      <c r="E224" s="6">
        <v>334132</v>
      </c>
      <c r="F224" s="6">
        <v>54612</v>
      </c>
      <c r="G224" s="6">
        <v>17839</v>
      </c>
      <c r="H224" s="6">
        <v>-219376</v>
      </c>
      <c r="I224" s="6">
        <f>SUM(E224:H224)</f>
        <v>187207</v>
      </c>
    </row>
    <row r="225" spans="5:9" ht="12.75">
      <c r="E225" s="6"/>
      <c r="F225" s="6"/>
      <c r="G225" s="6"/>
      <c r="H225" s="6"/>
      <c r="I225" s="6"/>
    </row>
    <row r="226" spans="2:9" ht="12.75">
      <c r="B226" t="s">
        <v>181</v>
      </c>
      <c r="E226" s="6">
        <v>27610</v>
      </c>
      <c r="F226" s="6">
        <v>61</v>
      </c>
      <c r="G226" s="6"/>
      <c r="H226" s="6">
        <f>I41</f>
        <v>-14707</v>
      </c>
      <c r="I226" s="6">
        <f>SUM(E226:H226)</f>
        <v>12964</v>
      </c>
    </row>
    <row r="227" spans="5:9" ht="12.75">
      <c r="E227" s="6"/>
      <c r="F227" s="6"/>
      <c r="G227" s="6"/>
      <c r="H227" s="6"/>
      <c r="I227" s="6"/>
    </row>
    <row r="228" spans="2:9" ht="13.5" thickBot="1">
      <c r="B228" t="s">
        <v>203</v>
      </c>
      <c r="E228" s="14">
        <f>SUM(E224:E227)</f>
        <v>361742</v>
      </c>
      <c r="F228" s="14">
        <f>SUM(F224:F227)</f>
        <v>54673</v>
      </c>
      <c r="G228" s="14">
        <f>SUM(G224:G227)</f>
        <v>17839</v>
      </c>
      <c r="H228" s="14">
        <f>SUM(H224:H227)</f>
        <v>-234083</v>
      </c>
      <c r="I228" s="14">
        <f>SUM(I224:I227)</f>
        <v>200171</v>
      </c>
    </row>
    <row r="231" ht="12.75">
      <c r="B231" t="s">
        <v>165</v>
      </c>
    </row>
    <row r="232" ht="12.75">
      <c r="B232" t="s">
        <v>182</v>
      </c>
    </row>
    <row r="242" ht="15.75">
      <c r="A242" s="4" t="s">
        <v>42</v>
      </c>
    </row>
    <row r="244" spans="1:2" ht="12.75">
      <c r="A244" t="s">
        <v>43</v>
      </c>
      <c r="B244" s="1" t="s">
        <v>44</v>
      </c>
    </row>
    <row r="257" spans="4:6" ht="12.75">
      <c r="D257" s="6"/>
      <c r="E257" s="6"/>
      <c r="F257" s="6"/>
    </row>
    <row r="258" spans="4:6" ht="12.75">
      <c r="D258" s="6"/>
      <c r="E258" s="6"/>
      <c r="F258" s="6"/>
    </row>
    <row r="259" spans="1:2" ht="12.75">
      <c r="A259" t="s">
        <v>45</v>
      </c>
      <c r="B259" s="1" t="s">
        <v>88</v>
      </c>
    </row>
    <row r="274" spans="1:2" ht="12.75">
      <c r="A274" t="s">
        <v>46</v>
      </c>
      <c r="B274" s="1" t="s">
        <v>47</v>
      </c>
    </row>
    <row r="275" ht="12.75">
      <c r="B275" t="s">
        <v>158</v>
      </c>
    </row>
    <row r="277" spans="1:2" ht="12.75">
      <c r="A277" t="s">
        <v>48</v>
      </c>
      <c r="B277" s="1" t="s">
        <v>49</v>
      </c>
    </row>
    <row r="281" spans="1:2" ht="12.75">
      <c r="A281" t="s">
        <v>50</v>
      </c>
      <c r="B281" s="1" t="s">
        <v>51</v>
      </c>
    </row>
    <row r="282" ht="12.75">
      <c r="B282" t="s">
        <v>150</v>
      </c>
    </row>
    <row r="285" spans="1:2" ht="12.75">
      <c r="A285" t="s">
        <v>52</v>
      </c>
      <c r="B285" s="1" t="s">
        <v>53</v>
      </c>
    </row>
    <row r="290" spans="1:2" ht="12.75">
      <c r="A290" t="s">
        <v>54</v>
      </c>
      <c r="B290" s="1" t="s">
        <v>89</v>
      </c>
    </row>
    <row r="291" ht="12.75">
      <c r="B291" t="s">
        <v>212</v>
      </c>
    </row>
    <row r="294" spans="1:2" ht="12.75">
      <c r="A294" t="s">
        <v>55</v>
      </c>
      <c r="B294" s="1" t="s">
        <v>56</v>
      </c>
    </row>
    <row r="295" ht="12.75">
      <c r="B295" t="s">
        <v>109</v>
      </c>
    </row>
    <row r="297" ht="12.75">
      <c r="D297" s="1" t="s">
        <v>173</v>
      </c>
    </row>
    <row r="298" spans="4:12" s="3" customFormat="1" ht="12.75">
      <c r="D298" s="3" t="s">
        <v>110</v>
      </c>
      <c r="E298" s="3" t="s">
        <v>112</v>
      </c>
      <c r="G298" s="3" t="s">
        <v>106</v>
      </c>
      <c r="J298"/>
      <c r="K298" s="25" t="s">
        <v>200</v>
      </c>
      <c r="L298" s="3" t="s">
        <v>41</v>
      </c>
    </row>
    <row r="299" spans="4:12" s="3" customFormat="1" ht="12.75">
      <c r="D299" s="3" t="s">
        <v>111</v>
      </c>
      <c r="E299" s="3" t="s">
        <v>113</v>
      </c>
      <c r="F299" s="3" t="s">
        <v>80</v>
      </c>
      <c r="G299" s="3" t="s">
        <v>114</v>
      </c>
      <c r="H299" s="3" t="s">
        <v>115</v>
      </c>
      <c r="I299" s="3" t="s">
        <v>116</v>
      </c>
      <c r="J299" s="3" t="s">
        <v>41</v>
      </c>
      <c r="K299" s="3" t="s">
        <v>172</v>
      </c>
      <c r="L299" s="3" t="s">
        <v>172</v>
      </c>
    </row>
    <row r="300" spans="4:11" s="3" customFormat="1" ht="12.75">
      <c r="D300" s="3" t="s">
        <v>10</v>
      </c>
      <c r="E300" s="3" t="s">
        <v>10</v>
      </c>
      <c r="F300" s="3" t="s">
        <v>10</v>
      </c>
      <c r="G300" s="3" t="s">
        <v>10</v>
      </c>
      <c r="H300" s="3" t="s">
        <v>10</v>
      </c>
      <c r="I300" s="3" t="s">
        <v>10</v>
      </c>
      <c r="J300" s="3" t="s">
        <v>10</v>
      </c>
      <c r="K300" s="3" t="s">
        <v>10</v>
      </c>
    </row>
    <row r="302" ht="12.75">
      <c r="B302" s="13" t="s">
        <v>12</v>
      </c>
    </row>
    <row r="303" spans="2:12" ht="12.75">
      <c r="B303" t="s">
        <v>12</v>
      </c>
      <c r="D303" s="6">
        <v>8035</v>
      </c>
      <c r="E303" s="19">
        <v>1000</v>
      </c>
      <c r="F303" s="6">
        <v>24479</v>
      </c>
      <c r="G303" s="6">
        <v>18200</v>
      </c>
      <c r="H303" s="6">
        <v>70</v>
      </c>
      <c r="I303" s="6">
        <v>-270</v>
      </c>
      <c r="J303" s="6">
        <f>SUM(D303:I303)</f>
        <v>51514</v>
      </c>
      <c r="K303" s="6">
        <v>8209</v>
      </c>
      <c r="L303" s="6">
        <f>SUM(J303:K303)</f>
        <v>59723</v>
      </c>
    </row>
    <row r="304" spans="2:11" ht="12.75">
      <c r="B304" t="s">
        <v>117</v>
      </c>
      <c r="D304" s="6">
        <v>-270</v>
      </c>
      <c r="E304" s="19"/>
      <c r="F304" s="6"/>
      <c r="G304" s="6"/>
      <c r="H304" s="6"/>
      <c r="I304" s="6">
        <v>270</v>
      </c>
      <c r="J304" s="6">
        <f>SUM(D304:I304)</f>
        <v>0</v>
      </c>
      <c r="K304" s="6"/>
    </row>
    <row r="305" spans="4:11" ht="12.75">
      <c r="D305" s="6"/>
      <c r="E305" s="19"/>
      <c r="F305" s="6"/>
      <c r="G305" s="6"/>
      <c r="H305" s="6"/>
      <c r="I305" s="6"/>
      <c r="J305" s="6"/>
      <c r="K305" s="6"/>
    </row>
    <row r="306" spans="4:12" ht="13.5" thickBot="1">
      <c r="D306" s="14">
        <f aca="true" t="shared" si="0" ref="D306:K306">SUM(D303:D305)</f>
        <v>7765</v>
      </c>
      <c r="E306" s="14">
        <f t="shared" si="0"/>
        <v>1000</v>
      </c>
      <c r="F306" s="14">
        <f t="shared" si="0"/>
        <v>24479</v>
      </c>
      <c r="G306" s="14">
        <f t="shared" si="0"/>
        <v>18200</v>
      </c>
      <c r="H306" s="14">
        <f t="shared" si="0"/>
        <v>70</v>
      </c>
      <c r="I306" s="14">
        <f t="shared" si="0"/>
        <v>0</v>
      </c>
      <c r="J306" s="14">
        <f t="shared" si="0"/>
        <v>51514</v>
      </c>
      <c r="K306" s="14">
        <f t="shared" si="0"/>
        <v>8209</v>
      </c>
      <c r="L306" s="14">
        <f>SUM(L303:L305)</f>
        <v>59723</v>
      </c>
    </row>
    <row r="308" ht="12.75">
      <c r="B308" s="13" t="s">
        <v>119</v>
      </c>
    </row>
    <row r="309" spans="2:12" ht="12.75">
      <c r="B309" t="s">
        <v>120</v>
      </c>
      <c r="D309" s="6">
        <v>1295</v>
      </c>
      <c r="E309" s="6">
        <v>-893</v>
      </c>
      <c r="F309" s="6">
        <v>1572</v>
      </c>
      <c r="G309" s="6">
        <v>5745</v>
      </c>
      <c r="H309" s="6">
        <v>-98</v>
      </c>
      <c r="I309" s="6">
        <v>-270</v>
      </c>
      <c r="J309" s="6">
        <f>SUM(D309:I309)</f>
        <v>7351</v>
      </c>
      <c r="K309" s="6">
        <v>2933</v>
      </c>
      <c r="L309" s="6">
        <f>SUM(J309:K309)</f>
        <v>10284</v>
      </c>
    </row>
    <row r="310" spans="2:12" ht="12.75">
      <c r="B310" t="s">
        <v>121</v>
      </c>
      <c r="D310" s="6"/>
      <c r="E310" s="6"/>
      <c r="F310" s="6"/>
      <c r="G310" s="6"/>
      <c r="H310" s="6"/>
      <c r="J310" s="6">
        <v>-25190</v>
      </c>
      <c r="K310" s="6">
        <v>-45</v>
      </c>
      <c r="L310" s="6">
        <f>SUM(J310:K310)</f>
        <v>-25235</v>
      </c>
    </row>
    <row r="311" spans="2:12" ht="12.75">
      <c r="B311" t="s">
        <v>194</v>
      </c>
      <c r="D311" s="6"/>
      <c r="E311" s="6"/>
      <c r="F311" s="6"/>
      <c r="G311" s="6"/>
      <c r="H311" s="6"/>
      <c r="J311" s="6">
        <v>162</v>
      </c>
      <c r="K311" s="6"/>
      <c r="L311" s="6">
        <f>SUM(J311:K311)</f>
        <v>162</v>
      </c>
    </row>
    <row r="312" spans="4:12" ht="12.75">
      <c r="D312" s="6"/>
      <c r="E312" s="6"/>
      <c r="F312" s="6"/>
      <c r="G312" s="6"/>
      <c r="H312" s="6"/>
      <c r="J312" s="6"/>
      <c r="K312" s="6"/>
      <c r="L312" s="6"/>
    </row>
    <row r="313" spans="2:12" ht="12.75">
      <c r="B313" t="s">
        <v>207</v>
      </c>
      <c r="D313" s="6"/>
      <c r="E313" s="6"/>
      <c r="F313" s="6"/>
      <c r="G313" s="6"/>
      <c r="H313" s="6"/>
      <c r="J313" s="7">
        <f>SUM(J309:J312)</f>
        <v>-17677</v>
      </c>
      <c r="K313" s="7">
        <f>SUM(K309:K312)</f>
        <v>2888</v>
      </c>
      <c r="L313" s="7">
        <f>SUM(L309:L312)</f>
        <v>-14789</v>
      </c>
    </row>
    <row r="314" spans="4:11" ht="12.75">
      <c r="D314" s="6"/>
      <c r="E314" s="6"/>
      <c r="F314" s="6"/>
      <c r="G314" s="6"/>
      <c r="H314" s="6"/>
      <c r="J314" s="6"/>
      <c r="K314" s="6"/>
    </row>
    <row r="315" spans="2:12" ht="12.75">
      <c r="B315" t="s">
        <v>90</v>
      </c>
      <c r="D315" s="6"/>
      <c r="E315" s="6"/>
      <c r="F315" s="6"/>
      <c r="G315" s="6"/>
      <c r="H315" s="6"/>
      <c r="J315" s="6">
        <v>82</v>
      </c>
      <c r="K315" s="8"/>
      <c r="L315" s="6">
        <f>SUM(J315:K315)</f>
        <v>82</v>
      </c>
    </row>
    <row r="316" spans="4:11" ht="12.75">
      <c r="D316" s="6"/>
      <c r="E316" s="6"/>
      <c r="F316" s="6"/>
      <c r="G316" s="6"/>
      <c r="H316" s="6"/>
      <c r="J316" s="6"/>
      <c r="K316" s="6"/>
    </row>
    <row r="317" spans="2:12" ht="13.5" thickBot="1">
      <c r="B317" t="s">
        <v>208</v>
      </c>
      <c r="D317" s="6"/>
      <c r="E317" s="6"/>
      <c r="F317" s="6"/>
      <c r="G317" s="6"/>
      <c r="H317" s="6"/>
      <c r="J317" s="14">
        <f>SUM(J313:J316)</f>
        <v>-17595</v>
      </c>
      <c r="K317" s="14">
        <f>SUM(K313:K316)</f>
        <v>2888</v>
      </c>
      <c r="L317" s="14">
        <f>SUM(L313:L316)</f>
        <v>-14707</v>
      </c>
    </row>
    <row r="323" spans="1:2" ht="12.75">
      <c r="A323" t="s">
        <v>57</v>
      </c>
      <c r="B323" s="1" t="s">
        <v>58</v>
      </c>
    </row>
    <row r="328" spans="1:2" ht="12.75">
      <c r="A328" t="s">
        <v>59</v>
      </c>
      <c r="B328" s="1" t="s">
        <v>60</v>
      </c>
    </row>
    <row r="329" ht="12.75">
      <c r="A329" s="17"/>
    </row>
    <row r="330" ht="12.75">
      <c r="A330" s="17"/>
    </row>
    <row r="331" ht="12.75">
      <c r="A331" s="17"/>
    </row>
    <row r="332" ht="12.75">
      <c r="A332" s="17"/>
    </row>
    <row r="333" ht="12.75">
      <c r="A333" s="17"/>
    </row>
    <row r="334" ht="12.75">
      <c r="A334" s="17"/>
    </row>
    <row r="335" spans="1:2" ht="12.75">
      <c r="A335" t="s">
        <v>61</v>
      </c>
      <c r="B335" s="1" t="s">
        <v>62</v>
      </c>
    </row>
    <row r="336" ht="12.75">
      <c r="B336" s="1"/>
    </row>
    <row r="337" ht="12.75">
      <c r="B337" s="1"/>
    </row>
    <row r="338" ht="12.75">
      <c r="B338" s="1"/>
    </row>
    <row r="339" ht="12.75">
      <c r="B339" s="1"/>
    </row>
    <row r="341" spans="1:2" ht="12.75">
      <c r="A341" t="s">
        <v>63</v>
      </c>
      <c r="B341" s="1" t="s">
        <v>64</v>
      </c>
    </row>
    <row r="342" ht="12.75">
      <c r="B342" s="1"/>
    </row>
    <row r="343" ht="12.75">
      <c r="B343" s="1"/>
    </row>
    <row r="344" ht="12.75">
      <c r="B344" s="1"/>
    </row>
    <row r="345" ht="12.75">
      <c r="B345" s="1"/>
    </row>
    <row r="346" ht="12.75">
      <c r="B346" s="1"/>
    </row>
    <row r="347" ht="15.75">
      <c r="A347" s="4" t="s">
        <v>137</v>
      </c>
    </row>
    <row r="348" ht="15.75">
      <c r="A348" s="4" t="s">
        <v>138</v>
      </c>
    </row>
    <row r="349" ht="15.75">
      <c r="A349" s="4"/>
    </row>
    <row r="350" spans="1:2" ht="12.75">
      <c r="A350" t="s">
        <v>93</v>
      </c>
      <c r="B350" s="1" t="s">
        <v>65</v>
      </c>
    </row>
    <row r="357" spans="1:2" ht="12.75">
      <c r="A357" t="s">
        <v>94</v>
      </c>
      <c r="B357" s="1" t="s">
        <v>91</v>
      </c>
    </row>
    <row r="366" spans="1:2" ht="12.75">
      <c r="A366" t="s">
        <v>95</v>
      </c>
      <c r="B366" s="1" t="s">
        <v>136</v>
      </c>
    </row>
    <row r="371" spans="1:2" ht="12.75">
      <c r="A371" t="s">
        <v>96</v>
      </c>
      <c r="B371" s="1" t="s">
        <v>66</v>
      </c>
    </row>
    <row r="372" ht="12.75">
      <c r="B372" t="s">
        <v>186</v>
      </c>
    </row>
    <row r="375" spans="1:2" ht="12.75">
      <c r="A375" t="s">
        <v>97</v>
      </c>
      <c r="B375" s="1" t="s">
        <v>23</v>
      </c>
    </row>
    <row r="379" spans="1:2" ht="12.75">
      <c r="A379" t="s">
        <v>98</v>
      </c>
      <c r="B379" s="1" t="s">
        <v>135</v>
      </c>
    </row>
    <row r="385" spans="1:2" ht="12.75">
      <c r="A385" t="s">
        <v>99</v>
      </c>
      <c r="B385" s="1" t="s">
        <v>67</v>
      </c>
    </row>
    <row r="390" spans="1:2" ht="12.75">
      <c r="A390" t="s">
        <v>100</v>
      </c>
      <c r="B390" s="1" t="s">
        <v>68</v>
      </c>
    </row>
    <row r="428" spans="1:2" ht="12.75">
      <c r="A428" t="s">
        <v>101</v>
      </c>
      <c r="B428" s="1" t="s">
        <v>81</v>
      </c>
    </row>
    <row r="429" ht="12.75">
      <c r="B429" t="s">
        <v>195</v>
      </c>
    </row>
    <row r="431" spans="5:7" ht="12.75">
      <c r="E431" s="3" t="s">
        <v>83</v>
      </c>
      <c r="F431" s="3"/>
      <c r="G431" s="3" t="s">
        <v>84</v>
      </c>
    </row>
    <row r="432" spans="5:7" ht="12.75">
      <c r="E432" s="3" t="s">
        <v>10</v>
      </c>
      <c r="F432" s="3"/>
      <c r="G432" s="3" t="s">
        <v>10</v>
      </c>
    </row>
    <row r="433" spans="5:7" ht="12.75">
      <c r="E433" s="6"/>
      <c r="F433" s="6"/>
      <c r="G433" s="6"/>
    </row>
    <row r="434" spans="2:7" ht="12.75">
      <c r="B434" t="s">
        <v>82</v>
      </c>
      <c r="E434" s="6"/>
      <c r="F434" s="6"/>
      <c r="G434" s="6"/>
    </row>
    <row r="435" spans="2:7" ht="12.75">
      <c r="B435" t="s">
        <v>122</v>
      </c>
      <c r="E435" s="6">
        <f>G122</f>
        <v>11306</v>
      </c>
      <c r="F435" s="6"/>
      <c r="G435" s="6"/>
    </row>
    <row r="436" spans="2:7" ht="12.75">
      <c r="B436" t="s">
        <v>133</v>
      </c>
      <c r="E436" s="6">
        <v>10900</v>
      </c>
      <c r="F436" s="6"/>
      <c r="G436" s="6"/>
    </row>
    <row r="437" spans="2:7" ht="12.75">
      <c r="B437" t="s">
        <v>132</v>
      </c>
      <c r="E437" s="6">
        <v>4760</v>
      </c>
      <c r="F437" s="6"/>
      <c r="G437" s="6"/>
    </row>
    <row r="438" spans="2:7" ht="12.75">
      <c r="B438" t="s">
        <v>85</v>
      </c>
      <c r="E438" s="6">
        <v>29271</v>
      </c>
      <c r="F438" s="6"/>
      <c r="G438" s="6"/>
    </row>
    <row r="439" spans="2:7" ht="12.75">
      <c r="B439" t="s">
        <v>134</v>
      </c>
      <c r="E439" s="6">
        <v>308</v>
      </c>
      <c r="F439" s="6"/>
      <c r="G439" s="6">
        <v>533</v>
      </c>
    </row>
    <row r="440" spans="5:7" ht="12.75">
      <c r="E440" s="6"/>
      <c r="F440" s="6"/>
      <c r="G440" s="6"/>
    </row>
    <row r="441" spans="5:7" ht="13.5" thickBot="1">
      <c r="E441" s="14">
        <f>SUM(E433:E439)</f>
        <v>56545</v>
      </c>
      <c r="F441" s="6"/>
      <c r="G441" s="14">
        <f>SUM(G433:G439)</f>
        <v>533</v>
      </c>
    </row>
    <row r="445" spans="1:2" ht="12.75">
      <c r="A445" t="s">
        <v>102</v>
      </c>
      <c r="B445" s="1" t="s">
        <v>69</v>
      </c>
    </row>
    <row r="446" ht="12.75">
      <c r="B446" t="s">
        <v>210</v>
      </c>
    </row>
    <row r="449" spans="1:2" ht="12.75">
      <c r="A449" t="s">
        <v>103</v>
      </c>
      <c r="B449" s="1" t="s">
        <v>70</v>
      </c>
    </row>
    <row r="450" ht="12.75">
      <c r="B450" s="1"/>
    </row>
    <row r="451" ht="12.75">
      <c r="B451" s="1"/>
    </row>
    <row r="452" ht="12.75">
      <c r="B452" s="1"/>
    </row>
    <row r="453" ht="12.75">
      <c r="B453" s="1"/>
    </row>
    <row r="454" ht="12.75">
      <c r="B454" s="1"/>
    </row>
    <row r="455" ht="12.75">
      <c r="B455" s="1"/>
    </row>
    <row r="456" ht="12.75">
      <c r="B456" s="1"/>
    </row>
    <row r="457" ht="12.75">
      <c r="B457" s="1"/>
    </row>
    <row r="458" ht="12.75">
      <c r="B458" s="1"/>
    </row>
    <row r="459" ht="12.75">
      <c r="B459" s="1"/>
    </row>
    <row r="460" spans="1:9" ht="12.75">
      <c r="A460" s="17"/>
      <c r="B460" s="1"/>
      <c r="I460" s="17"/>
    </row>
    <row r="461" spans="1:9" ht="12.75">
      <c r="A461" s="17"/>
      <c r="B461" s="1"/>
      <c r="I461" s="17"/>
    </row>
    <row r="462" spans="1:9" ht="12.75">
      <c r="A462" s="17"/>
      <c r="B462" s="1"/>
      <c r="I462" s="17"/>
    </row>
    <row r="463" spans="1:9" ht="12.75">
      <c r="A463" s="17"/>
      <c r="B463" s="1"/>
      <c r="I463" s="17"/>
    </row>
    <row r="464" spans="1:9" ht="12.75">
      <c r="A464" s="17"/>
      <c r="B464" s="1"/>
      <c r="I464" s="17"/>
    </row>
    <row r="465" spans="1:2" ht="12.75">
      <c r="A465" t="s">
        <v>104</v>
      </c>
      <c r="B465" s="1" t="s">
        <v>71</v>
      </c>
    </row>
    <row r="466" ht="12.75">
      <c r="B466" t="s">
        <v>211</v>
      </c>
    </row>
    <row r="469" spans="1:2" ht="12.75">
      <c r="A469" t="s">
        <v>105</v>
      </c>
      <c r="B469" s="1" t="s">
        <v>123</v>
      </c>
    </row>
  </sheetData>
  <printOptions/>
  <pageMargins left="0" right="0" top="1" bottom="1" header="0.5" footer="0.5"/>
  <pageSetup horizontalDpi="600" verticalDpi="600" orientation="portrait" paperSize="9" scale="80" r:id="rId2"/>
  <headerFooter alignWithMargins="0">
    <oddFooter>&amp;CPage &amp;P of 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LIEN HOE CORPORATION BERHAD L</dc:creator>
  <cp:keywords/>
  <dc:description/>
  <cp:lastModifiedBy>Ngoke Meng Wong</cp:lastModifiedBy>
  <cp:lastPrinted>2007-11-15T07:11:36Z</cp:lastPrinted>
  <dcterms:created xsi:type="dcterms:W3CDTF">2002-11-05T06:24:10Z</dcterms:created>
  <dcterms:modified xsi:type="dcterms:W3CDTF">2007-11-15T07:12:24Z</dcterms:modified>
  <cp:category/>
  <cp:version/>
  <cp:contentType/>
  <cp:contentStatus/>
</cp:coreProperties>
</file>