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comments1.xml><?xml version="1.0" encoding="utf-8"?>
<comments xmlns="http://schemas.openxmlformats.org/spreadsheetml/2006/main">
  <authors>
    <author>Ngoke Meng Wong</author>
  </authors>
  <commentList>
    <comment ref="F22" authorId="0">
      <text>
        <r>
          <rPr>
            <b/>
            <sz val="8"/>
            <rFont val="Tahoma"/>
            <family val="0"/>
          </rPr>
          <t>Ngoke Meng Wong:</t>
        </r>
        <r>
          <rPr>
            <sz val="8"/>
            <rFont val="Tahoma"/>
            <family val="0"/>
          </rPr>
          <t xml:space="preserve">
1924 - arranger fee for july - sept reclass to finance cost</t>
        </r>
      </text>
    </comment>
    <comment ref="I26" authorId="0">
      <text>
        <r>
          <rPr>
            <b/>
            <sz val="8"/>
            <rFont val="Tahoma"/>
            <family val="0"/>
          </rPr>
          <t>Ngoke Meng Wong:</t>
        </r>
        <r>
          <rPr>
            <sz val="8"/>
            <rFont val="Tahoma"/>
            <family val="0"/>
          </rPr>
          <t xml:space="preserve">
5770 - arranger fee reclass to finance cost - be consistent with 2006 presentation</t>
        </r>
      </text>
    </comment>
  </commentList>
</comments>
</file>

<file path=xl/sharedStrings.xml><?xml version="1.0" encoding="utf-8"?>
<sst xmlns="http://schemas.openxmlformats.org/spreadsheetml/2006/main" count="264" uniqueCount="203">
  <si>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</si>
  <si>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</si>
  <si>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</si>
  <si>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</si>
  <si>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</si>
  <si>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</si>
  <si>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</si>
  <si>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</si>
  <si>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</si>
  <si>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</si>
  <si>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</si>
  <si>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</si>
  <si>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</si>
  <si>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</si>
  <si>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</si>
  <si>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</si>
  <si>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</si>
  <si>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</si>
  <si>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</si>
  <si>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</si>
  <si>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</si>
  <si>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</si>
  <si>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</si>
  <si>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</si>
  <si>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</si>
  <si>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</si>
  <si>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</si>
  <si>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</si>
  <si>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</si>
  <si>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</si>
  <si>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</si>
  <si>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</si>
  <si>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</si>
  <si>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</si>
  <si>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</si>
  <si>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</si>
  <si>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</si>
  <si>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</si>
  <si>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</si>
  <si>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</si>
  <si>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</si>
  <si>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</si>
  <si>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</si>
  <si>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</si>
  <si>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</si>
  <si>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</si>
  <si>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</si>
  <si>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</si>
  <si>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</si>
  <si>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</si>
  <si>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</si>
  <si>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</si>
  <si>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</si>
  <si>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</si>
  <si>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</si>
  <si>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</si>
  <si>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</si>
  <si>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</si>
  <si>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</si>
  <si>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</si>
  <si>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</si>
  <si>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</si>
  <si>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</si>
  <si>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</si>
  <si>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</si>
  <si>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</si>
  <si>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</si>
  <si>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</si>
  <si>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</si>
  <si>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</si>
  <si>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</si>
  <si>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</si>
  <si>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</si>
  <si>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</si>
  <si>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</si>
  <si>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</si>
  <si>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</si>
  <si>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</si>
  <si>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</si>
  <si>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</si>
  <si>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</si>
  <si>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</si>
  <si>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</si>
  <si>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</si>
  <si>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</si>
  <si>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</si>
  <si>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</si>
  <si>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</si>
  <si>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</si>
  <si>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Property, plant and equipment</t>
  </si>
  <si>
    <t>Audit Report</t>
  </si>
  <si>
    <t>Dividends Paid</t>
  </si>
  <si>
    <t>Tax</t>
  </si>
  <si>
    <t>Review of Current Quarter's Results Against Immediate Preceding Quarter</t>
  </si>
  <si>
    <t>Cash and cash equivalents at beginning of year</t>
  </si>
  <si>
    <t>I.)</t>
  </si>
  <si>
    <t>II.)</t>
  </si>
  <si>
    <t>III.)</t>
  </si>
  <si>
    <t>IV.)</t>
  </si>
  <si>
    <t>V.)</t>
  </si>
  <si>
    <t>VI.)</t>
  </si>
  <si>
    <t>VII.)</t>
  </si>
  <si>
    <t>VIII.)</t>
  </si>
  <si>
    <t>IX.)</t>
  </si>
  <si>
    <t>X.)</t>
  </si>
  <si>
    <t>XI.)</t>
  </si>
  <si>
    <t>XII.)</t>
  </si>
  <si>
    <t>XIII.)</t>
  </si>
  <si>
    <t>Hotel</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</si>
  <si>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</si>
  <si>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</si>
  <si>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</si>
  <si>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</si>
  <si>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</si>
  <si>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</si>
  <si>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</si>
  <si>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</si>
  <si>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</si>
  <si>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</si>
  <si>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</si>
  <si>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</si>
  <si>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</si>
  <si>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</si>
  <si>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</si>
  <si>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</si>
  <si>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</si>
  <si>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</si>
  <si>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</si>
  <si>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 xml:space="preserve">Loss Per Share </t>
  </si>
  <si>
    <t xml:space="preserve">   - ICULS</t>
  </si>
  <si>
    <t>Net cashflow from operating activities</t>
  </si>
  <si>
    <t>Irredeemable Convertible Unsecured Loan Stocks</t>
  </si>
  <si>
    <t>Non-Current Assets</t>
  </si>
  <si>
    <t>Land held for development</t>
  </si>
  <si>
    <t>Borrowings</t>
  </si>
  <si>
    <t>Tax payable</t>
  </si>
  <si>
    <t>Current Assets</t>
  </si>
  <si>
    <t>Deferred tax liabilities</t>
  </si>
  <si>
    <t>Movements during the period</t>
  </si>
  <si>
    <t xml:space="preserve">   - bankers' acceptances</t>
  </si>
  <si>
    <t xml:space="preserve">   - revolving credits</t>
  </si>
  <si>
    <t xml:space="preserve">   - hire purchase</t>
  </si>
  <si>
    <t>Loss per share (sen)</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</si>
  <si>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</si>
  <si>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</si>
  <si>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</si>
  <si>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</si>
  <si>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</si>
  <si>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</si>
  <si>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At 1 January 2005</t>
  </si>
  <si>
    <t xml:space="preserve">   - notes</t>
  </si>
  <si>
    <t>31.12.2005</t>
  </si>
  <si>
    <t>Cash and cash equivalents at end of year</t>
  </si>
  <si>
    <t>Profit from operations</t>
  </si>
  <si>
    <t>Net assets per share (sen)</t>
  </si>
  <si>
    <t>Loss for the period attributable</t>
  </si>
  <si>
    <t>ended 31 December 2005)</t>
  </si>
  <si>
    <t>ASSETS</t>
  </si>
  <si>
    <t>TOTAL ASSETS</t>
  </si>
  <si>
    <t>EQUITY AND LIABILITIES</t>
  </si>
  <si>
    <t>Total equity</t>
  </si>
  <si>
    <t>Total liabilities</t>
  </si>
  <si>
    <t>TOTAL EQUITY AND LIABILITIES</t>
  </si>
  <si>
    <t>At 1 January 2006</t>
  </si>
  <si>
    <t>There were no material changes in the estimates used for the preparation of the interim financial statements.</t>
  </si>
  <si>
    <t>There were no payment of dividends during the current financial quarter.</t>
  </si>
  <si>
    <t>(The condensed consolidated cash flow statements should be read in conjunction with the Audited Financial Statements for the year</t>
  </si>
  <si>
    <t>(The condensed consolidated income statements should be read in conjunction with the Audited Financial Statements for the year</t>
  </si>
  <si>
    <t>(The condensed consolidated balance sheet should be read in conjunction with the Audited Financial Statements for the year</t>
  </si>
  <si>
    <t>As previously</t>
  </si>
  <si>
    <t>reported</t>
  </si>
  <si>
    <t>Effects of</t>
  </si>
  <si>
    <t>reclassification</t>
  </si>
  <si>
    <t>As restated</t>
  </si>
  <si>
    <t xml:space="preserve">      Property plant &amp; equipment</t>
  </si>
  <si>
    <t>There were no off balance sheet financial instruments for the current financial quarter.</t>
  </si>
  <si>
    <t>There were no profit forecast or profit guarantee given for this financial year ending 31 December 2006.</t>
  </si>
  <si>
    <t>Investment property</t>
  </si>
  <si>
    <t>The Board of Directors did not recommend or paid any dividend for the current financial quarter.</t>
  </si>
  <si>
    <t xml:space="preserve">      Investment property</t>
  </si>
  <si>
    <t>Non-Current Liabilities</t>
  </si>
  <si>
    <t>Current Liabilities</t>
  </si>
  <si>
    <t>Equity Attributable to Equity Holders of the Parent</t>
  </si>
  <si>
    <t>The Group's performance is not affected by any seasonal or cyclical factors</t>
  </si>
  <si>
    <t>Interest income</t>
  </si>
  <si>
    <t>year ended 31 December 2005)</t>
  </si>
  <si>
    <t xml:space="preserve">     Non-cash items</t>
  </si>
  <si>
    <t xml:space="preserve">     Non-operating items (investing and financing)</t>
  </si>
  <si>
    <t xml:space="preserve">     Net change in current assets</t>
  </si>
  <si>
    <t xml:space="preserve">     Net change in current liabilities</t>
  </si>
  <si>
    <t xml:space="preserve">     Taxes paid</t>
  </si>
  <si>
    <t xml:space="preserve">     Acquisition of property plant &amp; equipment</t>
  </si>
  <si>
    <t xml:space="preserve">     Borrowings</t>
  </si>
  <si>
    <t xml:space="preserve">(The condensed consolidated statement of changes in equity should be read in conjunction with the Audited Financial Statements for the </t>
  </si>
  <si>
    <t xml:space="preserve">     to equity holders of the parent</t>
  </si>
  <si>
    <t xml:space="preserve">       - basic</t>
  </si>
  <si>
    <t>QUARTERLY REPORT ON CONSOLIDATED RESULTS FOR THE THIRD QUARTER ENDED 30 SEPTEMBER 2006</t>
  </si>
  <si>
    <t>30.9.2006</t>
  </si>
  <si>
    <t>30.9.2005</t>
  </si>
  <si>
    <t>At 30 September 2005</t>
  </si>
  <si>
    <t>At 30 September 2006</t>
  </si>
  <si>
    <t xml:space="preserve">     Proceeds from sale of property plant &amp; equipment</t>
  </si>
  <si>
    <t>Group borrowings / debt securities as at 30 September 2006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</si>
</sst>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sz val="8"/>
      <name val="Tahoma"/>
      <family val="0"/>
    </font>
    <font>
      <b/>
      <sz val="8"/>
      <name val="Tahoma"/>
      <family val="0"/>
    </font>
    <font>
      <b/>
      <sz val="8"/>
      <name val="Arial"/>
      <family val="2"/>
    </font>
  </fonts>
  <fills count="2">
    <fill>
      <patternFill/>
    </fill>
    <fill>
      <patternFill patternType="gray125"/>
    </fill>
  </fills>
  <borders count="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8" xfId="0" applyNumberFormat="1" applyBorder="1" applyAlignment="1">
      <alignment/>
    </xf>
    <xf numFmtId="0" fontId="0" fillId="0" borderId="0" xfId="0" applyAlignment="1">
      <alignment horizontal="center"/>
    </xf>
    <xf numFmtId="0" fontId="1" fillId="0" borderId="0" xfId="0" applyFont="1" applyAlignment="1">
      <alignment horizontal="left"/>
    </xf>
    <xf numFmtId="37"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232</xdr:row>
      <xdr:rowOff>19050</xdr:rowOff>
    </xdr:from>
    <xdr:to>
      <xdr:col>9</xdr:col>
      <xdr:colOff>0</xdr:colOff>
      <xdr:row>244</xdr:row>
      <xdr:rowOff>57150</xdr:rowOff>
    </xdr:to>
    <xdr:sp>
      <xdr:nvSpPr>
        <xdr:cNvPr id="1" name="TextBox 1"/>
        <xdr:cNvSpPr txBox="1">
          <a:spLocks noChangeArrowheads="1"/>
        </xdr:cNvSpPr>
      </xdr:nvSpPr>
      <xdr:spPr>
        <a:xfrm>
          <a:off x="266700" y="38138100"/>
          <a:ext cx="6858000" cy="1981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used in the preparation of the interim financial statements are consistent with those adopted in the audited financial statements for the year ended 31 December 2005 except for the adoption of the new/revised Financial Reporting Standards ('FRSs') effective for financial period beginning 1 January 2006.
The effects of the changes in accounting policies resulting from the adoption of the new/revised FRSs are as follows:-
</a:t>
          </a:r>
        </a:p>
      </xdr:txBody>
    </xdr:sp>
    <xdr:clientData/>
  </xdr:twoCellAnchor>
  <xdr:twoCellAnchor>
    <xdr:from>
      <xdr:col>1</xdr:col>
      <xdr:colOff>9525</xdr:colOff>
      <xdr:row>281</xdr:row>
      <xdr:rowOff>9525</xdr:rowOff>
    </xdr:from>
    <xdr:to>
      <xdr:col>9</xdr:col>
      <xdr:colOff>123825</xdr:colOff>
      <xdr:row>284</xdr:row>
      <xdr:rowOff>9525</xdr:rowOff>
    </xdr:to>
    <xdr:sp>
      <xdr:nvSpPr>
        <xdr:cNvPr id="2" name="TextBox 2"/>
        <xdr:cNvSpPr txBox="1">
          <a:spLocks noChangeArrowheads="1"/>
        </xdr:cNvSpPr>
      </xdr:nvSpPr>
      <xdr:spPr>
        <a:xfrm>
          <a:off x="276225" y="46062900"/>
          <a:ext cx="697230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unusual items affecting assets, liabilities, equity, net income or cash flows of the Group.</a:t>
          </a:r>
        </a:p>
      </xdr:txBody>
    </xdr:sp>
    <xdr:clientData/>
  </xdr:twoCellAnchor>
  <xdr:twoCellAnchor>
    <xdr:from>
      <xdr:col>1</xdr:col>
      <xdr:colOff>19050</xdr:colOff>
      <xdr:row>290</xdr:row>
      <xdr:rowOff>19050</xdr:rowOff>
    </xdr:from>
    <xdr:to>
      <xdr:col>8</xdr:col>
      <xdr:colOff>790575</xdr:colOff>
      <xdr:row>292</xdr:row>
      <xdr:rowOff>38100</xdr:rowOff>
    </xdr:to>
    <xdr:sp>
      <xdr:nvSpPr>
        <xdr:cNvPr id="3" name="TextBox 4"/>
        <xdr:cNvSpPr txBox="1">
          <a:spLocks noChangeArrowheads="1"/>
        </xdr:cNvSpPr>
      </xdr:nvSpPr>
      <xdr:spPr>
        <a:xfrm>
          <a:off x="285750" y="47529750"/>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RM1,300,000 Irredeemable Convertible Unsecured Loan Stocks were converted into 1,300,000 new ordinary shares of RM1.00 each at par in the Company.</a:t>
          </a:r>
        </a:p>
      </xdr:txBody>
    </xdr:sp>
    <xdr:clientData/>
  </xdr:twoCellAnchor>
  <xdr:twoCellAnchor>
    <xdr:from>
      <xdr:col>1</xdr:col>
      <xdr:colOff>19050</xdr:colOff>
      <xdr:row>326</xdr:row>
      <xdr:rowOff>9525</xdr:rowOff>
    </xdr:from>
    <xdr:to>
      <xdr:col>8</xdr:col>
      <xdr:colOff>800100</xdr:colOff>
      <xdr:row>329</xdr:row>
      <xdr:rowOff>0</xdr:rowOff>
    </xdr:to>
    <xdr:sp>
      <xdr:nvSpPr>
        <xdr:cNvPr id="4" name="TextBox 5"/>
        <xdr:cNvSpPr txBox="1">
          <a:spLocks noChangeArrowheads="1"/>
        </xdr:cNvSpPr>
      </xdr:nvSpPr>
      <xdr:spPr>
        <a:xfrm>
          <a:off x="285750" y="53368575"/>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property, plant and equipment has been brought forward without amendment from the previous annual financial statements.</a:t>
          </a:r>
        </a:p>
      </xdr:txBody>
    </xdr:sp>
    <xdr:clientData/>
  </xdr:twoCellAnchor>
  <xdr:twoCellAnchor>
    <xdr:from>
      <xdr:col>1</xdr:col>
      <xdr:colOff>28575</xdr:colOff>
      <xdr:row>382</xdr:row>
      <xdr:rowOff>9525</xdr:rowOff>
    </xdr:from>
    <xdr:to>
      <xdr:col>8</xdr:col>
      <xdr:colOff>409575</xdr:colOff>
      <xdr:row>383</xdr:row>
      <xdr:rowOff>76200</xdr:rowOff>
    </xdr:to>
    <xdr:sp>
      <xdr:nvSpPr>
        <xdr:cNvPr id="5" name="TextBox 7"/>
        <xdr:cNvSpPr txBox="1">
          <a:spLocks noChangeArrowheads="1"/>
        </xdr:cNvSpPr>
      </xdr:nvSpPr>
      <xdr:spPr>
        <a:xfrm>
          <a:off x="295275" y="62550675"/>
          <a:ext cx="64293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quarter.</a:t>
          </a:r>
        </a:p>
      </xdr:txBody>
    </xdr:sp>
    <xdr:clientData/>
  </xdr:twoCellAnchor>
  <xdr:twoCellAnchor>
    <xdr:from>
      <xdr:col>1</xdr:col>
      <xdr:colOff>28575</xdr:colOff>
      <xdr:row>341</xdr:row>
      <xdr:rowOff>9525</xdr:rowOff>
    </xdr:from>
    <xdr:to>
      <xdr:col>8</xdr:col>
      <xdr:colOff>771525</xdr:colOff>
      <xdr:row>343</xdr:row>
      <xdr:rowOff>47625</xdr:rowOff>
    </xdr:to>
    <xdr:sp>
      <xdr:nvSpPr>
        <xdr:cNvPr id="6" name="TextBox 8"/>
        <xdr:cNvSpPr txBox="1">
          <a:spLocks noChangeArrowheads="1"/>
        </xdr:cNvSpPr>
      </xdr:nvSpPr>
      <xdr:spPr>
        <a:xfrm>
          <a:off x="295275" y="55797450"/>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contingent liabilities amounting RM4.23 million comprising unsecured guarantees issued in respect of banking facilities granted to former subsidiary companies.</a:t>
          </a:r>
        </a:p>
      </xdr:txBody>
    </xdr:sp>
    <xdr:clientData/>
  </xdr:twoCellAnchor>
  <xdr:twoCellAnchor>
    <xdr:from>
      <xdr:col>1</xdr:col>
      <xdr:colOff>28575</xdr:colOff>
      <xdr:row>374</xdr:row>
      <xdr:rowOff>9525</xdr:rowOff>
    </xdr:from>
    <xdr:to>
      <xdr:col>8</xdr:col>
      <xdr:colOff>800100</xdr:colOff>
      <xdr:row>376</xdr:row>
      <xdr:rowOff>57150</xdr:rowOff>
    </xdr:to>
    <xdr:sp>
      <xdr:nvSpPr>
        <xdr:cNvPr id="7" name="TextBox 9"/>
        <xdr:cNvSpPr txBox="1">
          <a:spLocks noChangeArrowheads="1"/>
        </xdr:cNvSpPr>
      </xdr:nvSpPr>
      <xdr:spPr>
        <a:xfrm>
          <a:off x="295275" y="61255275"/>
          <a:ext cx="681990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relates to transfer from deferred tax account.</a:t>
          </a:r>
        </a:p>
      </xdr:txBody>
    </xdr:sp>
    <xdr:clientData/>
  </xdr:twoCellAnchor>
  <xdr:twoCellAnchor>
    <xdr:from>
      <xdr:col>1</xdr:col>
      <xdr:colOff>228600</xdr:colOff>
      <xdr:row>459</xdr:row>
      <xdr:rowOff>76200</xdr:rowOff>
    </xdr:from>
    <xdr:to>
      <xdr:col>8</xdr:col>
      <xdr:colOff>800100</xdr:colOff>
      <xdr:row>462</xdr:row>
      <xdr:rowOff>114300</xdr:rowOff>
    </xdr:to>
    <xdr:sp>
      <xdr:nvSpPr>
        <xdr:cNvPr id="8" name="TextBox 11"/>
        <xdr:cNvSpPr txBox="1">
          <a:spLocks noChangeArrowheads="1"/>
        </xdr:cNvSpPr>
      </xdr:nvSpPr>
      <xdr:spPr>
        <a:xfrm>
          <a:off x="495300" y="75095100"/>
          <a:ext cx="661987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409575</xdr:colOff>
      <xdr:row>462</xdr:row>
      <xdr:rowOff>85725</xdr:rowOff>
    </xdr:from>
    <xdr:to>
      <xdr:col>9</xdr:col>
      <xdr:colOff>9525</xdr:colOff>
      <xdr:row>471</xdr:row>
      <xdr:rowOff>0</xdr:rowOff>
    </xdr:to>
    <xdr:sp>
      <xdr:nvSpPr>
        <xdr:cNvPr id="9" name="TextBox 12"/>
        <xdr:cNvSpPr txBox="1">
          <a:spLocks noChangeArrowheads="1"/>
        </xdr:cNvSpPr>
      </xdr:nvSpPr>
      <xdr:spPr>
        <a:xfrm>
          <a:off x="676275" y="75590400"/>
          <a:ext cx="6457950" cy="1371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459</xdr:row>
      <xdr:rowOff>0</xdr:rowOff>
    </xdr:from>
    <xdr:to>
      <xdr:col>9</xdr:col>
      <xdr:colOff>0</xdr:colOff>
      <xdr:row>459</xdr:row>
      <xdr:rowOff>0</xdr:rowOff>
    </xdr:to>
    <xdr:sp>
      <xdr:nvSpPr>
        <xdr:cNvPr id="10" name="TextBox 13"/>
        <xdr:cNvSpPr txBox="1">
          <a:spLocks noChangeArrowheads="1"/>
        </xdr:cNvSpPr>
      </xdr:nvSpPr>
      <xdr:spPr>
        <a:xfrm>
          <a:off x="504825" y="75018900"/>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459</xdr:row>
      <xdr:rowOff>76200</xdr:rowOff>
    </xdr:from>
    <xdr:to>
      <xdr:col>1</xdr:col>
      <xdr:colOff>257175</xdr:colOff>
      <xdr:row>461</xdr:row>
      <xdr:rowOff>19050</xdr:rowOff>
    </xdr:to>
    <xdr:sp>
      <xdr:nvSpPr>
        <xdr:cNvPr id="11" name="TextBox 14"/>
        <xdr:cNvSpPr txBox="1">
          <a:spLocks noChangeArrowheads="1"/>
        </xdr:cNvSpPr>
      </xdr:nvSpPr>
      <xdr:spPr>
        <a:xfrm>
          <a:off x="285750" y="75095100"/>
          <a:ext cx="2381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19050</xdr:colOff>
      <xdr:row>459</xdr:row>
      <xdr:rowOff>0</xdr:rowOff>
    </xdr:from>
    <xdr:to>
      <xdr:col>1</xdr:col>
      <xdr:colOff>247650</xdr:colOff>
      <xdr:row>459</xdr:row>
      <xdr:rowOff>0</xdr:rowOff>
    </xdr:to>
    <xdr:sp>
      <xdr:nvSpPr>
        <xdr:cNvPr id="12" name="TextBox 16"/>
        <xdr:cNvSpPr txBox="1">
          <a:spLocks noChangeArrowheads="1"/>
        </xdr:cNvSpPr>
      </xdr:nvSpPr>
      <xdr:spPr>
        <a:xfrm>
          <a:off x="285750" y="7501890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171450</xdr:colOff>
      <xdr:row>462</xdr:row>
      <xdr:rowOff>85725</xdr:rowOff>
    </xdr:from>
    <xdr:to>
      <xdr:col>1</xdr:col>
      <xdr:colOff>381000</xdr:colOff>
      <xdr:row>468</xdr:row>
      <xdr:rowOff>85725</xdr:rowOff>
    </xdr:to>
    <xdr:sp>
      <xdr:nvSpPr>
        <xdr:cNvPr id="13" name="TextBox 17"/>
        <xdr:cNvSpPr txBox="1">
          <a:spLocks noChangeArrowheads="1"/>
        </xdr:cNvSpPr>
      </xdr:nvSpPr>
      <xdr:spPr>
        <a:xfrm>
          <a:off x="438150" y="7559040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322</xdr:row>
      <xdr:rowOff>9525</xdr:rowOff>
    </xdr:from>
    <xdr:to>
      <xdr:col>8</xdr:col>
      <xdr:colOff>800100</xdr:colOff>
      <xdr:row>324</xdr:row>
      <xdr:rowOff>19050</xdr:rowOff>
    </xdr:to>
    <xdr:sp>
      <xdr:nvSpPr>
        <xdr:cNvPr id="14" name="TextBox 18"/>
        <xdr:cNvSpPr txBox="1">
          <a:spLocks noChangeArrowheads="1"/>
        </xdr:cNvSpPr>
      </xdr:nvSpPr>
      <xdr:spPr>
        <a:xfrm>
          <a:off x="285750" y="52720875"/>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273</xdr:row>
      <xdr:rowOff>9525</xdr:rowOff>
    </xdr:from>
    <xdr:to>
      <xdr:col>9</xdr:col>
      <xdr:colOff>0</xdr:colOff>
      <xdr:row>274</xdr:row>
      <xdr:rowOff>19050</xdr:rowOff>
    </xdr:to>
    <xdr:sp>
      <xdr:nvSpPr>
        <xdr:cNvPr id="15" name="TextBox 20"/>
        <xdr:cNvSpPr txBox="1">
          <a:spLocks noChangeArrowheads="1"/>
        </xdr:cNvSpPr>
      </xdr:nvSpPr>
      <xdr:spPr>
        <a:xfrm>
          <a:off x="276225" y="44767500"/>
          <a:ext cx="68484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qualified.  </a:t>
          </a:r>
        </a:p>
      </xdr:txBody>
    </xdr:sp>
    <xdr:clientData/>
  </xdr:twoCellAnchor>
  <xdr:oneCellAnchor>
    <xdr:from>
      <xdr:col>7</xdr:col>
      <xdr:colOff>295275</xdr:colOff>
      <xdr:row>39</xdr:row>
      <xdr:rowOff>114300</xdr:rowOff>
    </xdr:from>
    <xdr:ext cx="76200" cy="200025"/>
    <xdr:sp>
      <xdr:nvSpPr>
        <xdr:cNvPr id="16" name="TextBox 23"/>
        <xdr:cNvSpPr txBox="1">
          <a:spLocks noChangeArrowheads="1"/>
        </xdr:cNvSpPr>
      </xdr:nvSpPr>
      <xdr:spPr>
        <a:xfrm>
          <a:off x="5762625" y="6772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479</xdr:row>
      <xdr:rowOff>19050</xdr:rowOff>
    </xdr:from>
    <xdr:to>
      <xdr:col>8</xdr:col>
      <xdr:colOff>790575</xdr:colOff>
      <xdr:row>483</xdr:row>
      <xdr:rowOff>104775</xdr:rowOff>
    </xdr:to>
    <xdr:sp>
      <xdr:nvSpPr>
        <xdr:cNvPr id="17" name="TextBox 24"/>
        <xdr:cNvSpPr txBox="1">
          <a:spLocks noChangeArrowheads="1"/>
        </xdr:cNvSpPr>
      </xdr:nvSpPr>
      <xdr:spPr>
        <a:xfrm>
          <a:off x="295275" y="78276450"/>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period of 303,824,000 (2005 : 302,237,000). The assumed conversion of outstanding ICULS for the current quarter and current financial period todate would be anitidilutive. Accordingly, the basic and fully diluted loss per share are the same.
</a:t>
          </a:r>
        </a:p>
      </xdr:txBody>
    </xdr:sp>
    <xdr:clientData/>
  </xdr:twoCellAnchor>
  <xdr:twoCellAnchor>
    <xdr:from>
      <xdr:col>1</xdr:col>
      <xdr:colOff>9525</xdr:colOff>
      <xdr:row>352</xdr:row>
      <xdr:rowOff>9525</xdr:rowOff>
    </xdr:from>
    <xdr:to>
      <xdr:col>8</xdr:col>
      <xdr:colOff>790575</xdr:colOff>
      <xdr:row>357</xdr:row>
      <xdr:rowOff>57150</xdr:rowOff>
    </xdr:to>
    <xdr:sp>
      <xdr:nvSpPr>
        <xdr:cNvPr id="18" name="TextBox 25"/>
        <xdr:cNvSpPr txBox="1">
          <a:spLocks noChangeArrowheads="1"/>
        </xdr:cNvSpPr>
      </xdr:nvSpPr>
      <xdr:spPr>
        <a:xfrm>
          <a:off x="276225" y="57692925"/>
          <a:ext cx="6829425"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posted a loss of RM11.24 million this quarter as compared to a loss of RM8.69 million in the corresponding quarter last year. The higher loss is mainly due to higher finance cost and loss from the sale of properties, partially offset by lower operating expenses.
Revenue for the quarter has dropped to RM25.61 million as compared to RM27.44 million in the corresponding quarter last year.  The decrease is mainly attributable to lower revenue recorded by the construction division.</a:t>
          </a:r>
        </a:p>
      </xdr:txBody>
    </xdr:sp>
    <xdr:clientData/>
  </xdr:twoCellAnchor>
  <xdr:twoCellAnchor>
    <xdr:from>
      <xdr:col>1</xdr:col>
      <xdr:colOff>19050</xdr:colOff>
      <xdr:row>360</xdr:row>
      <xdr:rowOff>9525</xdr:rowOff>
    </xdr:from>
    <xdr:to>
      <xdr:col>8</xdr:col>
      <xdr:colOff>800100</xdr:colOff>
      <xdr:row>363</xdr:row>
      <xdr:rowOff>0</xdr:rowOff>
    </xdr:to>
    <xdr:sp>
      <xdr:nvSpPr>
        <xdr:cNvPr id="19" name="TextBox 26"/>
        <xdr:cNvSpPr txBox="1">
          <a:spLocks noChangeArrowheads="1"/>
        </xdr:cNvSpPr>
      </xdr:nvSpPr>
      <xdr:spPr>
        <a:xfrm>
          <a:off x="285750" y="58988325"/>
          <a:ext cx="6829425"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higher loss of RM11.24 million in the current quarter as compared to a loss of RM8.45 million in the immediate preceding quarter is mainly due to a loss of RM2.89 million from the sale of properties.
</a:t>
          </a:r>
        </a:p>
      </xdr:txBody>
    </xdr:sp>
    <xdr:clientData/>
  </xdr:twoCellAnchor>
  <xdr:twoCellAnchor>
    <xdr:from>
      <xdr:col>1</xdr:col>
      <xdr:colOff>9525</xdr:colOff>
      <xdr:row>365</xdr:row>
      <xdr:rowOff>19050</xdr:rowOff>
    </xdr:from>
    <xdr:to>
      <xdr:col>8</xdr:col>
      <xdr:colOff>800100</xdr:colOff>
      <xdr:row>368</xdr:row>
      <xdr:rowOff>142875</xdr:rowOff>
    </xdr:to>
    <xdr:sp>
      <xdr:nvSpPr>
        <xdr:cNvPr id="20" name="TextBox 27"/>
        <xdr:cNvSpPr txBox="1">
          <a:spLocks noChangeArrowheads="1"/>
        </xdr:cNvSpPr>
      </xdr:nvSpPr>
      <xdr:spPr>
        <a:xfrm>
          <a:off x="276225" y="59807475"/>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this financial year because of high finance costs.  To reduce the Group's borrowings, the Group is looking at various avenues including the disposal of assets.</a:t>
          </a:r>
        </a:p>
      </xdr:txBody>
    </xdr:sp>
    <xdr:clientData/>
  </xdr:twoCellAnchor>
  <xdr:twoCellAnchor>
    <xdr:from>
      <xdr:col>0</xdr:col>
      <xdr:colOff>238125</xdr:colOff>
      <xdr:row>450</xdr:row>
      <xdr:rowOff>152400</xdr:rowOff>
    </xdr:from>
    <xdr:to>
      <xdr:col>1</xdr:col>
      <xdr:colOff>200025</xdr:colOff>
      <xdr:row>454</xdr:row>
      <xdr:rowOff>76200</xdr:rowOff>
    </xdr:to>
    <xdr:sp>
      <xdr:nvSpPr>
        <xdr:cNvPr id="21" name="TextBox 28"/>
        <xdr:cNvSpPr txBox="1">
          <a:spLocks noChangeArrowheads="1"/>
        </xdr:cNvSpPr>
      </xdr:nvSpPr>
      <xdr:spPr>
        <a:xfrm>
          <a:off x="238125" y="73713975"/>
          <a:ext cx="228600" cy="57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209550</xdr:colOff>
      <xdr:row>450</xdr:row>
      <xdr:rowOff>152400</xdr:rowOff>
    </xdr:from>
    <xdr:to>
      <xdr:col>8</xdr:col>
      <xdr:colOff>800100</xdr:colOff>
      <xdr:row>458</xdr:row>
      <xdr:rowOff>85725</xdr:rowOff>
    </xdr:to>
    <xdr:sp>
      <xdr:nvSpPr>
        <xdr:cNvPr id="22" name="TextBox 29"/>
        <xdr:cNvSpPr txBox="1">
          <a:spLocks noChangeArrowheads="1"/>
        </xdr:cNvSpPr>
      </xdr:nvSpPr>
      <xdr:spPr>
        <a:xfrm>
          <a:off x="476250" y="73713975"/>
          <a:ext cx="6638925" cy="1228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331</xdr:row>
      <xdr:rowOff>19050</xdr:rowOff>
    </xdr:from>
    <xdr:to>
      <xdr:col>8</xdr:col>
      <xdr:colOff>800100</xdr:colOff>
      <xdr:row>333</xdr:row>
      <xdr:rowOff>76200</xdr:rowOff>
    </xdr:to>
    <xdr:sp>
      <xdr:nvSpPr>
        <xdr:cNvPr id="23" name="TextBox 32"/>
        <xdr:cNvSpPr txBox="1">
          <a:spLocks noChangeArrowheads="1"/>
        </xdr:cNvSpPr>
      </xdr:nvSpPr>
      <xdr:spPr>
        <a:xfrm>
          <a:off x="285750" y="54187725"/>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from the end of the financial quarter to the date of this announcement that would affect substantially the results of the Group.</a:t>
          </a:r>
        </a:p>
      </xdr:txBody>
    </xdr:sp>
    <xdr:clientData/>
  </xdr:twoCellAnchor>
  <xdr:twoCellAnchor>
    <xdr:from>
      <xdr:col>1</xdr:col>
      <xdr:colOff>161925</xdr:colOff>
      <xdr:row>471</xdr:row>
      <xdr:rowOff>9525</xdr:rowOff>
    </xdr:from>
    <xdr:to>
      <xdr:col>8</xdr:col>
      <xdr:colOff>209550</xdr:colOff>
      <xdr:row>472</xdr:row>
      <xdr:rowOff>28575</xdr:rowOff>
    </xdr:to>
    <xdr:sp>
      <xdr:nvSpPr>
        <xdr:cNvPr id="24" name="TextBox 33"/>
        <xdr:cNvSpPr txBox="1">
          <a:spLocks noChangeArrowheads="1"/>
        </xdr:cNvSpPr>
      </xdr:nvSpPr>
      <xdr:spPr>
        <a:xfrm>
          <a:off x="428625" y="76971525"/>
          <a:ext cx="6096000"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459</xdr:row>
      <xdr:rowOff>0</xdr:rowOff>
    </xdr:from>
    <xdr:to>
      <xdr:col>1</xdr:col>
      <xdr:colOff>219075</xdr:colOff>
      <xdr:row>459</xdr:row>
      <xdr:rowOff>0</xdr:rowOff>
    </xdr:to>
    <xdr:sp>
      <xdr:nvSpPr>
        <xdr:cNvPr id="25" name="TextBox 34"/>
        <xdr:cNvSpPr txBox="1">
          <a:spLocks noChangeArrowheads="1"/>
        </xdr:cNvSpPr>
      </xdr:nvSpPr>
      <xdr:spPr>
        <a:xfrm>
          <a:off x="276225" y="7501890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459</xdr:row>
      <xdr:rowOff>0</xdr:rowOff>
    </xdr:from>
    <xdr:to>
      <xdr:col>8</xdr:col>
      <xdr:colOff>800100</xdr:colOff>
      <xdr:row>459</xdr:row>
      <xdr:rowOff>0</xdr:rowOff>
    </xdr:to>
    <xdr:sp>
      <xdr:nvSpPr>
        <xdr:cNvPr id="26" name="TextBox 35"/>
        <xdr:cNvSpPr txBox="1">
          <a:spLocks noChangeArrowheads="1"/>
        </xdr:cNvSpPr>
      </xdr:nvSpPr>
      <xdr:spPr>
        <a:xfrm>
          <a:off x="466725" y="75018900"/>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28575</xdr:colOff>
      <xdr:row>335</xdr:row>
      <xdr:rowOff>152400</xdr:rowOff>
    </xdr:from>
    <xdr:to>
      <xdr:col>8</xdr:col>
      <xdr:colOff>781050</xdr:colOff>
      <xdr:row>337</xdr:row>
      <xdr:rowOff>0</xdr:rowOff>
    </xdr:to>
    <xdr:sp>
      <xdr:nvSpPr>
        <xdr:cNvPr id="27" name="TextBox 36"/>
        <xdr:cNvSpPr txBox="1">
          <a:spLocks noChangeArrowheads="1"/>
        </xdr:cNvSpPr>
      </xdr:nvSpPr>
      <xdr:spPr>
        <a:xfrm>
          <a:off x="295275" y="54968775"/>
          <a:ext cx="68008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changes in the composition of the Group.
</a:t>
          </a:r>
        </a:p>
      </xdr:txBody>
    </xdr:sp>
    <xdr:clientData/>
  </xdr:twoCellAnchor>
  <xdr:twoCellAnchor>
    <xdr:from>
      <xdr:col>1</xdr:col>
      <xdr:colOff>9525</xdr:colOff>
      <xdr:row>378</xdr:row>
      <xdr:rowOff>0</xdr:rowOff>
    </xdr:from>
    <xdr:to>
      <xdr:col>8</xdr:col>
      <xdr:colOff>781050</xdr:colOff>
      <xdr:row>380</xdr:row>
      <xdr:rowOff>19050</xdr:rowOff>
    </xdr:to>
    <xdr:sp>
      <xdr:nvSpPr>
        <xdr:cNvPr id="28" name="TextBox 39"/>
        <xdr:cNvSpPr txBox="1">
          <a:spLocks noChangeArrowheads="1"/>
        </xdr:cNvSpPr>
      </xdr:nvSpPr>
      <xdr:spPr>
        <a:xfrm>
          <a:off x="276225" y="61893450"/>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Loss from the sale of properties during the current financial quarter is RM2.89 million.</a:t>
          </a:r>
        </a:p>
      </xdr:txBody>
    </xdr:sp>
    <xdr:clientData/>
  </xdr:twoCellAnchor>
  <xdr:twoCellAnchor>
    <xdr:from>
      <xdr:col>1</xdr:col>
      <xdr:colOff>276225</xdr:colOff>
      <xdr:row>395</xdr:row>
      <xdr:rowOff>57150</xdr:rowOff>
    </xdr:from>
    <xdr:to>
      <xdr:col>8</xdr:col>
      <xdr:colOff>800100</xdr:colOff>
      <xdr:row>407</xdr:row>
      <xdr:rowOff>76200</xdr:rowOff>
    </xdr:to>
    <xdr:sp>
      <xdr:nvSpPr>
        <xdr:cNvPr id="29" name="TextBox 46"/>
        <xdr:cNvSpPr txBox="1">
          <a:spLocks noChangeArrowheads="1"/>
        </xdr:cNvSpPr>
      </xdr:nvSpPr>
      <xdr:spPr>
        <a:xfrm>
          <a:off x="542925" y="64703325"/>
          <a:ext cx="6572250" cy="1962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April 2006, a wholly owned subsidiary, Russella Teguh Sdn Bhd ('RTSB') has entered into a joint venture development agreement with Stellar View Development Sdn Bhd ('Developer') for the purpose of carrying out a commercial development on a portion of RTSB's land measuring approximately 50 acres forming part of the piece of land held under PT No. 45265, Mukim and Daerah of Petaling, Selangor by way of a joint venture.
In consideration of the granting of development rights, RTSB shall be entitled from the Developer :-
(i)  a sum of RM1 million in cash upon signing of the joint venture development agreement; and
(ii) either 72 completed units of 3 storey shops at an average launching price of not less than RM850,000 per unit, or
     27.5% of the total gross development value (estimated at RM280 million) payable in cash or in kind; 
     whichever is higher.
There has been no change on the status of the joint venture since the last announcement.
</a:t>
          </a:r>
        </a:p>
      </xdr:txBody>
    </xdr:sp>
    <xdr:clientData/>
  </xdr:twoCellAnchor>
  <xdr:twoCellAnchor>
    <xdr:from>
      <xdr:col>1</xdr:col>
      <xdr:colOff>9525</xdr:colOff>
      <xdr:row>395</xdr:row>
      <xdr:rowOff>47625</xdr:rowOff>
    </xdr:from>
    <xdr:to>
      <xdr:col>1</xdr:col>
      <xdr:colOff>257175</xdr:colOff>
      <xdr:row>397</xdr:row>
      <xdr:rowOff>66675</xdr:rowOff>
    </xdr:to>
    <xdr:sp>
      <xdr:nvSpPr>
        <xdr:cNvPr id="30" name="TextBox 48"/>
        <xdr:cNvSpPr txBox="1">
          <a:spLocks noChangeArrowheads="1"/>
        </xdr:cNvSpPr>
      </xdr:nvSpPr>
      <xdr:spPr>
        <a:xfrm>
          <a:off x="276225" y="64693800"/>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28575</xdr:colOff>
      <xdr:row>387</xdr:row>
      <xdr:rowOff>9525</xdr:rowOff>
    </xdr:from>
    <xdr:to>
      <xdr:col>1</xdr:col>
      <xdr:colOff>266700</xdr:colOff>
      <xdr:row>388</xdr:row>
      <xdr:rowOff>38100</xdr:rowOff>
    </xdr:to>
    <xdr:sp>
      <xdr:nvSpPr>
        <xdr:cNvPr id="31" name="TextBox 66"/>
        <xdr:cNvSpPr txBox="1">
          <a:spLocks noChangeArrowheads="1"/>
        </xdr:cNvSpPr>
      </xdr:nvSpPr>
      <xdr:spPr>
        <a:xfrm>
          <a:off x="295275" y="63360300"/>
          <a:ext cx="2381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228600</xdr:colOff>
      <xdr:row>387</xdr:row>
      <xdr:rowOff>9525</xdr:rowOff>
    </xdr:from>
    <xdr:to>
      <xdr:col>8</xdr:col>
      <xdr:colOff>647700</xdr:colOff>
      <xdr:row>394</xdr:row>
      <xdr:rowOff>19050</xdr:rowOff>
    </xdr:to>
    <xdr:sp>
      <xdr:nvSpPr>
        <xdr:cNvPr id="32" name="TextBox 67"/>
        <xdr:cNvSpPr txBox="1">
          <a:spLocks noChangeArrowheads="1"/>
        </xdr:cNvSpPr>
      </xdr:nvSpPr>
      <xdr:spPr>
        <a:xfrm>
          <a:off x="495300" y="63360300"/>
          <a:ext cx="6467475" cy="1143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December 2005, Billiontex Industries Sdn Bhd, a wholly owned subsidiary, entered into a sale and purchase agreement with Tesco Stores (Malaysia) Sdn Bhd for the sale of 8.5 acres of the land forming part of a parcel of land held under PT No. 45264, Mukim of Petaling, Daerah Petaling, State of Selangor for a cash consideration of RM14,810,400.
The estimated time frame for the completion of this transaction would be 24 months from the date of the sale and purchase agreement.</a:t>
          </a:r>
        </a:p>
      </xdr:txBody>
    </xdr:sp>
    <xdr:clientData/>
  </xdr:twoCellAnchor>
  <xdr:twoCellAnchor>
    <xdr:from>
      <xdr:col>1</xdr:col>
      <xdr:colOff>9525</xdr:colOff>
      <xdr:row>244</xdr:row>
      <xdr:rowOff>95250</xdr:rowOff>
    </xdr:from>
    <xdr:to>
      <xdr:col>1</xdr:col>
      <xdr:colOff>219075</xdr:colOff>
      <xdr:row>258</xdr:row>
      <xdr:rowOff>123825</xdr:rowOff>
    </xdr:to>
    <xdr:sp>
      <xdr:nvSpPr>
        <xdr:cNvPr id="33" name="TextBox 68"/>
        <xdr:cNvSpPr txBox="1">
          <a:spLocks noChangeArrowheads="1"/>
        </xdr:cNvSpPr>
      </xdr:nvSpPr>
      <xdr:spPr>
        <a:xfrm>
          <a:off x="276225" y="40157400"/>
          <a:ext cx="209550" cy="2295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(b)</a:t>
          </a:r>
        </a:p>
      </xdr:txBody>
    </xdr:sp>
    <xdr:clientData/>
  </xdr:twoCellAnchor>
  <xdr:twoCellAnchor>
    <xdr:from>
      <xdr:col>1</xdr:col>
      <xdr:colOff>238125</xdr:colOff>
      <xdr:row>244</xdr:row>
      <xdr:rowOff>95250</xdr:rowOff>
    </xdr:from>
    <xdr:to>
      <xdr:col>8</xdr:col>
      <xdr:colOff>790575</xdr:colOff>
      <xdr:row>264</xdr:row>
      <xdr:rowOff>133350</xdr:rowOff>
    </xdr:to>
    <xdr:sp>
      <xdr:nvSpPr>
        <xdr:cNvPr id="34" name="TextBox 69"/>
        <xdr:cNvSpPr txBox="1">
          <a:spLocks noChangeArrowheads="1"/>
        </xdr:cNvSpPr>
      </xdr:nvSpPr>
      <xdr:spPr>
        <a:xfrm>
          <a:off x="504825" y="40157400"/>
          <a:ext cx="6600825" cy="3276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3 : Business Combinations and FRS 136 : Impairment of Assets
The adoption of these FRSs have resulted in the Group ceasing annual goodwill amortisation. Goodwill is carried at cost less accumulated impairment losses and is now tested for impairment annually, or more frequently if events or changes in circumstances indicate that it might be impaired, in accordance with FRS 136.  Any impairment loss is recognised in the income statement and subsequent reversal is not allowed. Prior to 1 January 2006, goodwill was amortised on a straight line basis over its estimated useful life of 20 years. In accordance with the transitional provision of FRS 3, the Group has applied the revised accounting policy for goodwill prospectively from 1 January 2006 and the Group has therefore ceased amortising goodwill from 1 January 2006.  This has the effect of reducing the amortisation charges by RM103,000 in the current financial quarter ended 30 September 2006.
FRS 140 : Investment Property
The adoption of FRS 140 has resulted in the reclassification of Investment Property from Property, Plant and Equipment and presented as a separate line item in non-current asset. Investment Property are stated at cost less accumulated depreciation and impairment losses.
As a result of the adoption of FRS 140, comparative amount as at 31 December 2005 have been reclassified as follows:-</a:t>
          </a:r>
        </a:p>
      </xdr:txBody>
    </xdr:sp>
    <xdr:clientData/>
  </xdr:twoCellAnchor>
  <xdr:twoCellAnchor>
    <xdr:from>
      <xdr:col>1</xdr:col>
      <xdr:colOff>0</xdr:colOff>
      <xdr:row>442</xdr:row>
      <xdr:rowOff>0</xdr:rowOff>
    </xdr:from>
    <xdr:to>
      <xdr:col>1</xdr:col>
      <xdr:colOff>209550</xdr:colOff>
      <xdr:row>443</xdr:row>
      <xdr:rowOff>114300</xdr:rowOff>
    </xdr:to>
    <xdr:sp>
      <xdr:nvSpPr>
        <xdr:cNvPr id="35" name="TextBox 70"/>
        <xdr:cNvSpPr txBox="1">
          <a:spLocks noChangeArrowheads="1"/>
        </xdr:cNvSpPr>
      </xdr:nvSpPr>
      <xdr:spPr>
        <a:xfrm>
          <a:off x="266700" y="72266175"/>
          <a:ext cx="2095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a:t>
          </a:r>
        </a:p>
      </xdr:txBody>
    </xdr:sp>
    <xdr:clientData/>
  </xdr:twoCellAnchor>
  <xdr:twoCellAnchor>
    <xdr:from>
      <xdr:col>1</xdr:col>
      <xdr:colOff>219075</xdr:colOff>
      <xdr:row>442</xdr:row>
      <xdr:rowOff>9525</xdr:rowOff>
    </xdr:from>
    <xdr:to>
      <xdr:col>8</xdr:col>
      <xdr:colOff>762000</xdr:colOff>
      <xdr:row>448</xdr:row>
      <xdr:rowOff>76200</xdr:rowOff>
    </xdr:to>
    <xdr:sp>
      <xdr:nvSpPr>
        <xdr:cNvPr id="36" name="TextBox 71"/>
        <xdr:cNvSpPr txBox="1">
          <a:spLocks noChangeArrowheads="1"/>
        </xdr:cNvSpPr>
      </xdr:nvSpPr>
      <xdr:spPr>
        <a:xfrm>
          <a:off x="485775" y="72275700"/>
          <a:ext cx="6591300"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May 2005 and 31 May 2005, the Company was served with writs of summons by two financial institutions for a sum of RM3.23 million and RM2.56 million respectively pursuant to corporate guarantees issued in respect of banking facilities granted to former subsidiaries.
These cases are pending trial.</a:t>
          </a:r>
        </a:p>
      </xdr:txBody>
    </xdr:sp>
    <xdr:clientData/>
  </xdr:twoCellAnchor>
  <xdr:twoCellAnchor>
    <xdr:from>
      <xdr:col>1</xdr:col>
      <xdr:colOff>47625</xdr:colOff>
      <xdr:row>407</xdr:row>
      <xdr:rowOff>19050</xdr:rowOff>
    </xdr:from>
    <xdr:to>
      <xdr:col>1</xdr:col>
      <xdr:colOff>247650</xdr:colOff>
      <xdr:row>408</xdr:row>
      <xdr:rowOff>142875</xdr:rowOff>
    </xdr:to>
    <xdr:sp>
      <xdr:nvSpPr>
        <xdr:cNvPr id="37" name="TextBox 73"/>
        <xdr:cNvSpPr txBox="1">
          <a:spLocks noChangeArrowheads="1"/>
        </xdr:cNvSpPr>
      </xdr:nvSpPr>
      <xdr:spPr>
        <a:xfrm>
          <a:off x="314325" y="66608325"/>
          <a:ext cx="200025" cy="285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266700</xdr:colOff>
      <xdr:row>407</xdr:row>
      <xdr:rowOff>57150</xdr:rowOff>
    </xdr:from>
    <xdr:to>
      <xdr:col>8</xdr:col>
      <xdr:colOff>790575</xdr:colOff>
      <xdr:row>413</xdr:row>
      <xdr:rowOff>114300</xdr:rowOff>
    </xdr:to>
    <xdr:sp>
      <xdr:nvSpPr>
        <xdr:cNvPr id="38" name="TextBox 74"/>
        <xdr:cNvSpPr txBox="1">
          <a:spLocks noChangeArrowheads="1"/>
        </xdr:cNvSpPr>
      </xdr:nvSpPr>
      <xdr:spPr>
        <a:xfrm>
          <a:off x="533400" y="66646425"/>
          <a:ext cx="6572250" cy="1028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July 2006, the Company has entered into a sale and purchase agreement with E-Globalfocus Sdn Bhd for the disposal of the entire issued and paid-up capital of Lien Hoe Tower Sdn Bhd, a wholly owned subsidiary, for a consideration of RM1 and the obligation to pay the settlement sum for credit facilities which has a total outstanding amount estimated at RM53 million owing by the Company at the date of completion of the transaction.
This transaction is subject to the approval of the Foreign Investment Committee and shareholders of the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9"/>
  <sheetViews>
    <sheetView tabSelected="1" workbookViewId="0" topLeftCell="A71">
      <selection activeCell="H77" sqref="H77"/>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B1" s="15" t="s">
        <v>0</v>
      </c>
    </row>
    <row r="2" s="4" customFormat="1" ht="15.75">
      <c r="B2" s="4" t="s">
        <v>1</v>
      </c>
    </row>
    <row r="3" s="4" customFormat="1" ht="15.75"/>
    <row r="5" s="2" customFormat="1" ht="15">
      <c r="B5" s="2" t="s">
        <v>196</v>
      </c>
    </row>
    <row r="6" s="2" customFormat="1" ht="15">
      <c r="B6" s="2" t="s">
        <v>2</v>
      </c>
    </row>
    <row r="7" s="2" customFormat="1" ht="15"/>
    <row r="8" s="5" customFormat="1" ht="14.25"/>
    <row r="9" s="2" customFormat="1" ht="15">
      <c r="B9" s="2" t="s">
        <v>88</v>
      </c>
    </row>
    <row r="10" s="2" customFormat="1" ht="15"/>
    <row r="12" spans="5:9" s="2" customFormat="1" ht="15">
      <c r="E12" s="2" t="s">
        <v>121</v>
      </c>
      <c r="H12" s="2" t="s">
        <v>11</v>
      </c>
      <c r="I12" s="3"/>
    </row>
    <row r="13" spans="6:9" s="3" customFormat="1" ht="12.75">
      <c r="F13" s="3" t="s">
        <v>7</v>
      </c>
      <c r="I13" s="3" t="s">
        <v>7</v>
      </c>
    </row>
    <row r="14" spans="5:9" s="3" customFormat="1" ht="12.75">
      <c r="E14" s="3" t="s">
        <v>3</v>
      </c>
      <c r="F14" s="3" t="s">
        <v>4</v>
      </c>
      <c r="H14" s="3" t="s">
        <v>3</v>
      </c>
      <c r="I14" s="3" t="s">
        <v>4</v>
      </c>
    </row>
    <row r="15" spans="5:9" s="3" customFormat="1" ht="12.75">
      <c r="E15" s="3" t="s">
        <v>4</v>
      </c>
      <c r="F15" s="3" t="s">
        <v>6</v>
      </c>
      <c r="H15" s="3" t="s">
        <v>4</v>
      </c>
      <c r="I15" s="26" t="s">
        <v>6</v>
      </c>
    </row>
    <row r="16" spans="5:9" s="3" customFormat="1" ht="12.75">
      <c r="E16" s="3" t="s">
        <v>5</v>
      </c>
      <c r="F16" s="3" t="s">
        <v>5</v>
      </c>
      <c r="H16" s="3" t="s">
        <v>8</v>
      </c>
      <c r="I16" s="3" t="s">
        <v>9</v>
      </c>
    </row>
    <row r="17" spans="5:9" s="3" customFormat="1" ht="12.75">
      <c r="E17" s="3" t="s">
        <v>197</v>
      </c>
      <c r="F17" s="3" t="s">
        <v>198</v>
      </c>
      <c r="H17" s="3" t="s">
        <v>197</v>
      </c>
      <c r="I17" s="3" t="s">
        <v>198</v>
      </c>
    </row>
    <row r="18" spans="5:9" ht="12.75">
      <c r="E18" s="3" t="s">
        <v>10</v>
      </c>
      <c r="F18" s="3" t="s">
        <v>10</v>
      </c>
      <c r="H18" s="3" t="s">
        <v>10</v>
      </c>
      <c r="I18" s="3" t="s">
        <v>10</v>
      </c>
    </row>
    <row r="20" spans="2:9" ht="12.75">
      <c r="B20" t="s">
        <v>12</v>
      </c>
      <c r="E20" s="6">
        <f>H20-61141</f>
        <v>25606</v>
      </c>
      <c r="F20" s="6">
        <v>27443</v>
      </c>
      <c r="G20" s="6"/>
      <c r="H20" s="6">
        <v>86747</v>
      </c>
      <c r="I20" s="6">
        <v>71060</v>
      </c>
    </row>
    <row r="21" spans="5:9" ht="12.75">
      <c r="E21" s="6"/>
      <c r="F21" s="6"/>
      <c r="G21" s="6"/>
      <c r="H21" s="6"/>
      <c r="I21" s="6"/>
    </row>
    <row r="22" spans="2:9" ht="12.75">
      <c r="B22" t="s">
        <v>13</v>
      </c>
      <c r="E22" s="6">
        <f>H22+57278</f>
        <v>-25930</v>
      </c>
      <c r="F22" s="6">
        <f>-27886+1924</f>
        <v>-25962</v>
      </c>
      <c r="G22" s="6"/>
      <c r="H22" s="6">
        <v>-83208</v>
      </c>
      <c r="I22" s="6">
        <f>-70990+5770</f>
        <v>-65220</v>
      </c>
    </row>
    <row r="23" spans="5:9" ht="12.75">
      <c r="E23" s="6"/>
      <c r="F23" s="6"/>
      <c r="G23" s="6"/>
      <c r="H23" s="6"/>
      <c r="I23" s="6"/>
    </row>
    <row r="24" spans="2:9" ht="12.75">
      <c r="B24" t="s">
        <v>153</v>
      </c>
      <c r="E24" s="7">
        <f>SUM(E20:E23)</f>
        <v>-324</v>
      </c>
      <c r="F24" s="7">
        <f>SUM(F20:F23)</f>
        <v>1481</v>
      </c>
      <c r="G24" s="6"/>
      <c r="H24" s="7">
        <f>SUM(H20:H23)</f>
        <v>3539</v>
      </c>
      <c r="I24" s="7">
        <f>SUM(I20:I23)</f>
        <v>5840</v>
      </c>
    </row>
    <row r="25" spans="5:9" ht="12.75">
      <c r="E25" s="21"/>
      <c r="F25" s="21"/>
      <c r="G25" s="6"/>
      <c r="H25" s="21"/>
      <c r="I25" s="21"/>
    </row>
    <row r="26" spans="2:9" ht="12.75">
      <c r="B26" t="s">
        <v>124</v>
      </c>
      <c r="E26" s="6">
        <f>H26+21157</f>
        <v>-10920</v>
      </c>
      <c r="F26" s="6">
        <f>-8246-1924</f>
        <v>-10170</v>
      </c>
      <c r="G26" s="6"/>
      <c r="H26" s="6">
        <v>-32077</v>
      </c>
      <c r="I26" s="6">
        <f>-21512-5770</f>
        <v>-27282</v>
      </c>
    </row>
    <row r="27" spans="5:9" ht="12.75">
      <c r="E27" s="6"/>
      <c r="F27" s="6"/>
      <c r="G27" s="6"/>
      <c r="H27" s="6"/>
      <c r="I27" s="6"/>
    </row>
    <row r="28" spans="2:9" ht="12.75">
      <c r="B28" t="s">
        <v>125</v>
      </c>
      <c r="E28" s="7">
        <f>SUM(E24:E27)</f>
        <v>-11244</v>
      </c>
      <c r="F28" s="7">
        <f>SUM(F24:F27)</f>
        <v>-8689</v>
      </c>
      <c r="G28" s="6"/>
      <c r="H28" s="7">
        <f>SUM(H24:H27)</f>
        <v>-28538</v>
      </c>
      <c r="I28" s="7">
        <f>SUM(I24:I27)</f>
        <v>-21442</v>
      </c>
    </row>
    <row r="29" spans="5:9" ht="12.75">
      <c r="E29" s="6"/>
      <c r="F29" s="6"/>
      <c r="G29" s="6"/>
      <c r="H29" s="6"/>
      <c r="I29" s="6"/>
    </row>
    <row r="30" spans="2:9" ht="12.75">
      <c r="B30" t="s">
        <v>14</v>
      </c>
      <c r="E30" s="8">
        <f>H30-57</f>
        <v>26</v>
      </c>
      <c r="F30" s="6">
        <v>-572</v>
      </c>
      <c r="G30" s="6"/>
      <c r="H30" s="8">
        <v>83</v>
      </c>
      <c r="I30" s="6">
        <v>-1273</v>
      </c>
    </row>
    <row r="31" spans="5:9" ht="12.75">
      <c r="E31" s="6"/>
      <c r="F31" s="6"/>
      <c r="G31" s="6"/>
      <c r="H31" s="6"/>
      <c r="I31" s="6"/>
    </row>
    <row r="32" spans="2:9" ht="13.5" thickBot="1">
      <c r="B32" t="s">
        <v>155</v>
      </c>
      <c r="E32" s="14">
        <f>SUM(E28:E31)</f>
        <v>-11218</v>
      </c>
      <c r="F32" s="14">
        <f>SUM(F28:F31)</f>
        <v>-9261</v>
      </c>
      <c r="G32" s="6"/>
      <c r="H32" s="14">
        <f>SUM(H28:H31)</f>
        <v>-28455</v>
      </c>
      <c r="I32" s="14">
        <f>SUM(I28:I31)</f>
        <v>-22715</v>
      </c>
    </row>
    <row r="33" spans="2:9" ht="12.75">
      <c r="B33" t="s">
        <v>194</v>
      </c>
      <c r="E33" s="6"/>
      <c r="F33" s="6"/>
      <c r="G33" s="6"/>
      <c r="H33" s="6"/>
      <c r="I33" s="6"/>
    </row>
    <row r="35" ht="12.75">
      <c r="B35" t="s">
        <v>142</v>
      </c>
    </row>
    <row r="36" spans="2:9" ht="12.75">
      <c r="B36" t="s">
        <v>195</v>
      </c>
      <c r="E36" s="16">
        <f>E32/303824*100</f>
        <v>-3.6922692084891255</v>
      </c>
      <c r="F36" s="16">
        <v>-3.06</v>
      </c>
      <c r="H36" s="16">
        <f>H32/303824*100</f>
        <v>-9.365619569224288</v>
      </c>
      <c r="I36" s="16">
        <v>-7.52</v>
      </c>
    </row>
    <row r="60" ht="12.75">
      <c r="B60" t="s">
        <v>167</v>
      </c>
    </row>
    <row r="61" ht="12.75">
      <c r="B61" t="s">
        <v>156</v>
      </c>
    </row>
    <row r="64" ht="15">
      <c r="B64" s="2" t="s">
        <v>76</v>
      </c>
    </row>
    <row r="65" ht="12.75">
      <c r="H65" s="3" t="s">
        <v>109</v>
      </c>
    </row>
    <row r="66" spans="6:8" s="3" customFormat="1" ht="12.75">
      <c r="F66" s="3" t="s">
        <v>17</v>
      </c>
      <c r="H66" s="3" t="s">
        <v>17</v>
      </c>
    </row>
    <row r="67" spans="6:8" s="3" customFormat="1" ht="12.75">
      <c r="F67" s="3" t="s">
        <v>18</v>
      </c>
      <c r="H67" s="3" t="s">
        <v>7</v>
      </c>
    </row>
    <row r="68" spans="6:8" s="3" customFormat="1" ht="12.75">
      <c r="F68" s="3" t="s">
        <v>3</v>
      </c>
      <c r="H68" s="3" t="s">
        <v>15</v>
      </c>
    </row>
    <row r="69" spans="6:8" s="3" customFormat="1" ht="12.75">
      <c r="F69" s="3" t="s">
        <v>5</v>
      </c>
      <c r="H69" s="3" t="s">
        <v>16</v>
      </c>
    </row>
    <row r="70" spans="6:8" s="3" customFormat="1" ht="12.75">
      <c r="F70" s="3" t="s">
        <v>197</v>
      </c>
      <c r="H70" s="3" t="s">
        <v>151</v>
      </c>
    </row>
    <row r="71" spans="6:8" s="3" customFormat="1" ht="12.75">
      <c r="F71" s="3" t="s">
        <v>10</v>
      </c>
      <c r="H71" s="3" t="s">
        <v>10</v>
      </c>
    </row>
    <row r="72" ht="12.75">
      <c r="B72" s="23" t="s">
        <v>157</v>
      </c>
    </row>
    <row r="73" ht="12.75">
      <c r="B73" t="s">
        <v>132</v>
      </c>
    </row>
    <row r="74" spans="2:8" ht="12.75">
      <c r="B74" t="s">
        <v>89</v>
      </c>
      <c r="F74" s="6">
        <v>222025</v>
      </c>
      <c r="G74" s="6"/>
      <c r="H74" s="6">
        <v>228919</v>
      </c>
    </row>
    <row r="75" spans="2:8" ht="12.75">
      <c r="B75" t="s">
        <v>133</v>
      </c>
      <c r="F75" s="6">
        <v>192522</v>
      </c>
      <c r="G75" s="6"/>
      <c r="H75" s="6">
        <v>190745</v>
      </c>
    </row>
    <row r="76" spans="2:8" ht="12.75">
      <c r="B76" t="s">
        <v>177</v>
      </c>
      <c r="F76" s="6">
        <v>151906</v>
      </c>
      <c r="G76" s="6"/>
      <c r="H76" s="6">
        <v>152539</v>
      </c>
    </row>
    <row r="77" spans="2:8" ht="12.75">
      <c r="B77" t="s">
        <v>24</v>
      </c>
      <c r="F77" s="6">
        <v>6426</v>
      </c>
      <c r="G77" s="6"/>
      <c r="H77" s="6">
        <v>6426</v>
      </c>
    </row>
    <row r="78" spans="6:8" ht="12.75">
      <c r="F78" s="6"/>
      <c r="G78" s="6"/>
      <c r="H78" s="6"/>
    </row>
    <row r="79" spans="6:8" ht="12.75">
      <c r="F79" s="18">
        <f>SUM(F74:F78)</f>
        <v>572879</v>
      </c>
      <c r="G79" s="6"/>
      <c r="H79" s="18">
        <f>SUM(H74:H78)</f>
        <v>578629</v>
      </c>
    </row>
    <row r="80" spans="6:8" ht="12.75">
      <c r="F80" s="6"/>
      <c r="G80" s="6"/>
      <c r="H80" s="6"/>
    </row>
    <row r="81" spans="2:8" ht="12.75">
      <c r="B81" t="s">
        <v>136</v>
      </c>
      <c r="F81" s="6"/>
      <c r="G81" s="6"/>
      <c r="H81" s="6"/>
    </row>
    <row r="82" spans="2:8" ht="12.75">
      <c r="B82" t="s">
        <v>147</v>
      </c>
      <c r="F82" s="27" t="s">
        <v>72</v>
      </c>
      <c r="G82" s="6"/>
      <c r="H82" s="6">
        <v>5939</v>
      </c>
    </row>
    <row r="83" spans="2:8" ht="12.75">
      <c r="B83" t="s">
        <v>19</v>
      </c>
      <c r="F83" s="21">
        <v>21801</v>
      </c>
      <c r="G83" s="21"/>
      <c r="H83" s="21">
        <v>21835</v>
      </c>
    </row>
    <row r="84" spans="2:8" ht="12.75">
      <c r="B84" t="s">
        <v>73</v>
      </c>
      <c r="F84" s="22">
        <v>4045</v>
      </c>
      <c r="G84" s="21"/>
      <c r="H84" s="22">
        <v>2976</v>
      </c>
    </row>
    <row r="85" spans="2:8" ht="12.75">
      <c r="B85" t="s">
        <v>20</v>
      </c>
      <c r="F85" s="21">
        <f>18540+12089+1</f>
        <v>30630</v>
      </c>
      <c r="G85" s="21"/>
      <c r="H85" s="21">
        <v>39177</v>
      </c>
    </row>
    <row r="86" spans="2:8" ht="12.75">
      <c r="B86" t="s">
        <v>77</v>
      </c>
      <c r="F86" s="21">
        <v>1507</v>
      </c>
      <c r="G86" s="21"/>
      <c r="H86" s="21">
        <v>1507</v>
      </c>
    </row>
    <row r="87" spans="2:8" ht="12.75">
      <c r="B87" t="s">
        <v>21</v>
      </c>
      <c r="F87" s="21">
        <v>564</v>
      </c>
      <c r="G87" s="21"/>
      <c r="H87" s="21">
        <v>544</v>
      </c>
    </row>
    <row r="88" spans="2:8" ht="12.75">
      <c r="B88" t="s">
        <v>78</v>
      </c>
      <c r="F88" s="21">
        <v>3168</v>
      </c>
      <c r="G88" s="21"/>
      <c r="H88" s="21">
        <v>4637</v>
      </c>
    </row>
    <row r="89" spans="6:8" ht="12.75">
      <c r="F89" s="21"/>
      <c r="G89" s="21"/>
      <c r="H89" s="21"/>
    </row>
    <row r="90" spans="6:8" ht="12.75">
      <c r="F90" s="18">
        <f>SUM(F81:F89)</f>
        <v>61715</v>
      </c>
      <c r="G90" s="21"/>
      <c r="H90" s="18">
        <f>SUM(H82:H89)</f>
        <v>76615</v>
      </c>
    </row>
    <row r="91" spans="6:8" ht="12.75">
      <c r="F91" s="21"/>
      <c r="G91" s="21"/>
      <c r="H91" s="21"/>
    </row>
    <row r="92" spans="2:8" ht="13.5" thickBot="1">
      <c r="B92" t="s">
        <v>158</v>
      </c>
      <c r="F92" s="24">
        <f>F79+F90</f>
        <v>634594</v>
      </c>
      <c r="G92" s="21"/>
      <c r="H92" s="24">
        <f>H79+H90</f>
        <v>655244</v>
      </c>
    </row>
    <row r="93" spans="6:8" ht="12.75">
      <c r="F93" s="21"/>
      <c r="G93" s="21"/>
      <c r="H93" s="21"/>
    </row>
    <row r="94" spans="6:8" ht="12.75">
      <c r="F94" s="6"/>
      <c r="G94" s="6"/>
      <c r="H94" s="6"/>
    </row>
    <row r="95" spans="2:8" ht="12.75">
      <c r="B95" t="s">
        <v>159</v>
      </c>
      <c r="F95" s="6"/>
      <c r="G95" s="6"/>
      <c r="H95" s="6"/>
    </row>
    <row r="96" spans="2:8" ht="12.75">
      <c r="B96" t="s">
        <v>182</v>
      </c>
      <c r="F96" s="6"/>
      <c r="G96" s="6"/>
      <c r="H96" s="6"/>
    </row>
    <row r="97" spans="2:8" ht="12.75">
      <c r="B97" t="s">
        <v>25</v>
      </c>
      <c r="F97" s="6">
        <v>304456</v>
      </c>
      <c r="G97" s="6"/>
      <c r="H97" s="6">
        <v>303156</v>
      </c>
    </row>
    <row r="98" spans="2:8" ht="12.75">
      <c r="B98" t="s">
        <v>26</v>
      </c>
      <c r="F98" s="6">
        <f>F212+G212+H212</f>
        <v>-122824</v>
      </c>
      <c r="G98" s="6"/>
      <c r="H98" s="6">
        <f>74148-165643</f>
        <v>-91495</v>
      </c>
    </row>
    <row r="99" spans="6:8" ht="12.75">
      <c r="F99" s="6"/>
      <c r="G99" s="6"/>
      <c r="H99" s="6"/>
    </row>
    <row r="100" spans="2:8" ht="12.75">
      <c r="B100" t="s">
        <v>160</v>
      </c>
      <c r="F100" s="18">
        <f>SUM(F97:F99)</f>
        <v>181632</v>
      </c>
      <c r="G100" s="6"/>
      <c r="H100" s="18">
        <f>SUM(H97:H99)</f>
        <v>211661</v>
      </c>
    </row>
    <row r="101" spans="6:8" ht="12.75">
      <c r="F101" s="6"/>
      <c r="G101" s="6"/>
      <c r="H101" s="6"/>
    </row>
    <row r="102" spans="2:8" ht="12.75">
      <c r="B102" t="s">
        <v>180</v>
      </c>
      <c r="F102" s="6"/>
      <c r="G102" s="6"/>
      <c r="H102" s="6"/>
    </row>
    <row r="103" spans="2:8" ht="12.75">
      <c r="B103" t="s">
        <v>137</v>
      </c>
      <c r="F103" s="6">
        <v>41913</v>
      </c>
      <c r="G103" s="6"/>
      <c r="H103" s="6">
        <v>41985</v>
      </c>
    </row>
    <row r="104" spans="2:8" ht="12.75">
      <c r="B104" t="s">
        <v>134</v>
      </c>
      <c r="F104" s="6">
        <f>609+10945</f>
        <v>11554</v>
      </c>
      <c r="G104" s="6"/>
      <c r="H104" s="6">
        <v>127929</v>
      </c>
    </row>
    <row r="105" spans="2:8" ht="12.75">
      <c r="B105" t="s">
        <v>131</v>
      </c>
      <c r="F105" s="6">
        <v>57286</v>
      </c>
      <c r="G105" s="6"/>
      <c r="H105" s="8">
        <v>58586</v>
      </c>
    </row>
    <row r="106" spans="6:8" ht="12.75">
      <c r="F106" s="6"/>
      <c r="G106" s="6"/>
      <c r="H106" s="6"/>
    </row>
    <row r="107" spans="6:8" ht="12.75">
      <c r="F107" s="18">
        <f>SUM(F103:F106)</f>
        <v>110753</v>
      </c>
      <c r="G107" s="6"/>
      <c r="H107" s="18">
        <f>SUM(H103:H106)</f>
        <v>228500</v>
      </c>
    </row>
    <row r="109" ht="12.75">
      <c r="B109" t="s">
        <v>181</v>
      </c>
    </row>
    <row r="110" spans="2:8" ht="12.75">
      <c r="B110" t="s">
        <v>148</v>
      </c>
      <c r="F110" s="21">
        <v>74</v>
      </c>
      <c r="G110" s="21"/>
      <c r="H110" s="21">
        <v>1268</v>
      </c>
    </row>
    <row r="111" spans="2:8" ht="12.75">
      <c r="B111" t="s">
        <v>22</v>
      </c>
      <c r="F111" s="21">
        <f>23374+45641</f>
        <v>69015</v>
      </c>
      <c r="G111" s="21"/>
      <c r="H111" s="21">
        <v>67622</v>
      </c>
    </row>
    <row r="112" spans="2:8" ht="12.75">
      <c r="B112" t="s">
        <v>135</v>
      </c>
      <c r="F112" s="21">
        <v>1606</v>
      </c>
      <c r="G112" s="21"/>
      <c r="H112" s="21">
        <v>1719</v>
      </c>
    </row>
    <row r="113" spans="2:8" ht="12.75">
      <c r="B113" t="s">
        <v>134</v>
      </c>
      <c r="F113" s="21">
        <f>459+30375+97912+127789</f>
        <v>256535</v>
      </c>
      <c r="G113" s="21"/>
      <c r="H113" s="21">
        <v>128712</v>
      </c>
    </row>
    <row r="114" spans="2:8" ht="12.75">
      <c r="B114" t="s">
        <v>80</v>
      </c>
      <c r="F114" s="21">
        <v>14979</v>
      </c>
      <c r="G114" s="21"/>
      <c r="H114" s="21">
        <v>15762</v>
      </c>
    </row>
    <row r="116" spans="6:8" ht="12.75">
      <c r="F116" s="18">
        <f>SUM(F110:F115)</f>
        <v>342209</v>
      </c>
      <c r="H116" s="18">
        <f>SUM(H110:H115)</f>
        <v>215083</v>
      </c>
    </row>
    <row r="117" spans="6:8" ht="12.75">
      <c r="F117" s="21"/>
      <c r="H117" s="21"/>
    </row>
    <row r="118" spans="2:8" ht="12.75">
      <c r="B118" t="s">
        <v>161</v>
      </c>
      <c r="F118" s="21">
        <f>F107+F116</f>
        <v>452962</v>
      </c>
      <c r="H118" s="21">
        <f>H107+H116</f>
        <v>443583</v>
      </c>
    </row>
    <row r="119" spans="6:8" ht="12.75">
      <c r="F119" s="21"/>
      <c r="H119" s="21"/>
    </row>
    <row r="120" spans="2:8" ht="13.5" thickBot="1">
      <c r="B120" t="s">
        <v>162</v>
      </c>
      <c r="F120" s="14">
        <f>F100+F118</f>
        <v>634594</v>
      </c>
      <c r="H120" s="14">
        <f>H100+H118</f>
        <v>655244</v>
      </c>
    </row>
    <row r="121" spans="6:8" ht="12.75">
      <c r="F121" s="21"/>
      <c r="H121" s="21"/>
    </row>
    <row r="122" spans="6:8" ht="12.75">
      <c r="F122" s="21"/>
      <c r="H122" s="21"/>
    </row>
    <row r="123" spans="2:8" ht="12.75">
      <c r="B123" t="s">
        <v>154</v>
      </c>
      <c r="F123" s="12">
        <f>F100/F97*100</f>
        <v>59.65788159865465</v>
      </c>
      <c r="G123" s="12"/>
      <c r="H123" s="12">
        <f>H100/H97*100</f>
        <v>69.8191690086952</v>
      </c>
    </row>
    <row r="124" spans="6:8" ht="12.75">
      <c r="F124" s="12"/>
      <c r="G124" s="12"/>
      <c r="H124" s="12"/>
    </row>
    <row r="125" spans="6:8" ht="12.75">
      <c r="F125" s="12"/>
      <c r="G125" s="12"/>
      <c r="H125" s="12"/>
    </row>
    <row r="126" ht="12.75">
      <c r="B126" t="s">
        <v>168</v>
      </c>
    </row>
    <row r="127" ht="12.75">
      <c r="B127" t="s">
        <v>156</v>
      </c>
    </row>
    <row r="130" ht="15">
      <c r="B130" s="2" t="s">
        <v>27</v>
      </c>
    </row>
    <row r="131" ht="15">
      <c r="B131" s="2"/>
    </row>
    <row r="132" ht="12.75">
      <c r="H132" s="3" t="s">
        <v>7</v>
      </c>
    </row>
    <row r="133" spans="6:8" ht="12.75">
      <c r="F133" s="3" t="s">
        <v>3</v>
      </c>
      <c r="H133" s="3" t="s">
        <v>4</v>
      </c>
    </row>
    <row r="134" spans="6:8" ht="12.75">
      <c r="F134" s="3" t="s">
        <v>4</v>
      </c>
      <c r="H134" s="3" t="s">
        <v>6</v>
      </c>
    </row>
    <row r="135" spans="6:8" ht="12.75">
      <c r="F135" s="3" t="s">
        <v>8</v>
      </c>
      <c r="H135" s="3" t="s">
        <v>9</v>
      </c>
    </row>
    <row r="136" spans="6:8" ht="12.75">
      <c r="F136" s="3" t="s">
        <v>197</v>
      </c>
      <c r="H136" s="3" t="s">
        <v>198</v>
      </c>
    </row>
    <row r="137" spans="6:8" ht="12.75">
      <c r="F137" s="3" t="s">
        <v>10</v>
      </c>
      <c r="H137" s="3" t="s">
        <v>10</v>
      </c>
    </row>
    <row r="139" spans="2:6" ht="12.75">
      <c r="B139" t="s">
        <v>28</v>
      </c>
      <c r="F139" s="6"/>
    </row>
    <row r="140" ht="12.75">
      <c r="F140" s="6"/>
    </row>
    <row r="141" spans="2:8" ht="12.75">
      <c r="B141" t="s">
        <v>125</v>
      </c>
      <c r="F141" s="6">
        <f>H28</f>
        <v>-28538</v>
      </c>
      <c r="H141" s="6">
        <v>-21442</v>
      </c>
    </row>
    <row r="142" spans="6:8" ht="12.75">
      <c r="F142" s="6"/>
      <c r="H142" s="6"/>
    </row>
    <row r="143" spans="2:8" ht="12.75">
      <c r="B143" t="s">
        <v>29</v>
      </c>
      <c r="F143" s="6"/>
      <c r="H143" s="6"/>
    </row>
    <row r="144" spans="2:8" ht="12.75">
      <c r="B144" t="s">
        <v>186</v>
      </c>
      <c r="F144" s="6">
        <f>5671-2874+2766</f>
        <v>5563</v>
      </c>
      <c r="H144" s="6">
        <v>6128</v>
      </c>
    </row>
    <row r="145" spans="2:8" ht="12.75">
      <c r="B145" t="s">
        <v>187</v>
      </c>
      <c r="F145" s="6">
        <f>1389+1500+11028+171+20878</f>
        <v>34966</v>
      </c>
      <c r="H145" s="6">
        <v>27282</v>
      </c>
    </row>
    <row r="146" spans="6:8" ht="12.75">
      <c r="F146" s="6"/>
      <c r="H146" s="6"/>
    </row>
    <row r="147" spans="2:8" ht="12.75">
      <c r="B147" t="s">
        <v>74</v>
      </c>
      <c r="F147" s="7">
        <f>SUM(F141:F146)</f>
        <v>11991</v>
      </c>
      <c r="H147" s="7">
        <f>SUM(H141:H146)</f>
        <v>11968</v>
      </c>
    </row>
    <row r="148" spans="6:8" ht="12.75">
      <c r="F148" s="6"/>
      <c r="H148" s="6"/>
    </row>
    <row r="149" spans="2:8" ht="12.75">
      <c r="B149" t="s">
        <v>30</v>
      </c>
      <c r="F149" s="6"/>
      <c r="H149" s="6"/>
    </row>
    <row r="150" spans="2:8" ht="12.75">
      <c r="B150" t="s">
        <v>188</v>
      </c>
      <c r="F150" s="6">
        <f>-1645-5939+1545+262+5939-2263+34+8547+1</f>
        <v>6481</v>
      </c>
      <c r="H150" s="6">
        <v>-16957</v>
      </c>
    </row>
    <row r="151" spans="2:8" ht="12.75">
      <c r="B151" t="s">
        <v>189</v>
      </c>
      <c r="F151" s="6">
        <v>-3871</v>
      </c>
      <c r="H151" s="6">
        <v>2061</v>
      </c>
    </row>
    <row r="152" spans="2:8" ht="12.75">
      <c r="B152" t="s">
        <v>190</v>
      </c>
      <c r="F152" s="6">
        <v>-102</v>
      </c>
      <c r="H152" s="6">
        <v>-827</v>
      </c>
    </row>
    <row r="153" spans="6:8" ht="12.75">
      <c r="F153" s="6"/>
      <c r="H153" s="6"/>
    </row>
    <row r="154" spans="2:8" ht="12.75">
      <c r="B154" t="s">
        <v>130</v>
      </c>
      <c r="F154" s="7">
        <f>SUM(F147:F153)</f>
        <v>14499</v>
      </c>
      <c r="H154" s="7">
        <f>SUM(H147:H153)</f>
        <v>-3755</v>
      </c>
    </row>
    <row r="155" spans="6:8" ht="12.75">
      <c r="F155" s="6"/>
      <c r="H155" s="6"/>
    </row>
    <row r="156" spans="6:8" ht="12.75">
      <c r="F156" s="6"/>
      <c r="H156" s="6"/>
    </row>
    <row r="157" spans="2:8" ht="12.75">
      <c r="B157" t="s">
        <v>31</v>
      </c>
      <c r="F157" s="9"/>
      <c r="H157" s="9"/>
    </row>
    <row r="158" spans="2:8" ht="12.75">
      <c r="B158" t="s">
        <v>191</v>
      </c>
      <c r="F158" s="10">
        <v>-2644</v>
      </c>
      <c r="H158" s="10">
        <v>-5685</v>
      </c>
    </row>
    <row r="159" spans="2:8" ht="12.75">
      <c r="B159" t="s">
        <v>201</v>
      </c>
      <c r="F159" s="10">
        <f>3111+2500</f>
        <v>5611</v>
      </c>
      <c r="H159" s="10"/>
    </row>
    <row r="160" spans="6:8" ht="12.75">
      <c r="F160" s="11"/>
      <c r="H160" s="11"/>
    </row>
    <row r="161" spans="2:8" ht="12.75">
      <c r="B161" t="s">
        <v>75</v>
      </c>
      <c r="F161" s="6">
        <f>SUM(F157:F160)</f>
        <v>2967</v>
      </c>
      <c r="H161" s="6">
        <f>SUM(H157:H160)</f>
        <v>-5685</v>
      </c>
    </row>
    <row r="162" spans="6:8" ht="12.75">
      <c r="F162" s="6"/>
      <c r="H162" s="6"/>
    </row>
    <row r="163" spans="6:8" ht="12.75">
      <c r="F163" s="6"/>
      <c r="H163" s="6"/>
    </row>
    <row r="164" spans="2:8" ht="12.75">
      <c r="B164" t="s">
        <v>32</v>
      </c>
      <c r="F164" s="9"/>
      <c r="H164" s="9"/>
    </row>
    <row r="165" spans="2:8" ht="12.75">
      <c r="B165" t="s">
        <v>192</v>
      </c>
      <c r="F165" s="10">
        <v>-18152</v>
      </c>
      <c r="H165" s="10">
        <v>11410</v>
      </c>
    </row>
    <row r="166" spans="6:8" ht="12.75">
      <c r="F166" s="11"/>
      <c r="H166" s="11"/>
    </row>
    <row r="167" spans="2:8" ht="12.75">
      <c r="B167" t="s">
        <v>110</v>
      </c>
      <c r="F167" s="6">
        <f>SUM(F164:F166)</f>
        <v>-18152</v>
      </c>
      <c r="H167" s="6">
        <f>SUM(H164:H166)</f>
        <v>11410</v>
      </c>
    </row>
    <row r="168" spans="6:8" ht="12.75">
      <c r="F168" s="6"/>
      <c r="H168" s="6"/>
    </row>
    <row r="169" spans="6:8" ht="12.75">
      <c r="F169" s="6"/>
      <c r="H169" s="6"/>
    </row>
    <row r="170" spans="2:8" ht="12.75">
      <c r="B170" t="s">
        <v>33</v>
      </c>
      <c r="F170" s="7">
        <f>F154+F161+F167</f>
        <v>-686</v>
      </c>
      <c r="H170" s="7">
        <f>H154+H161+H167</f>
        <v>1970</v>
      </c>
    </row>
    <row r="171" spans="6:8" ht="12.75">
      <c r="F171" s="6"/>
      <c r="H171" s="6"/>
    </row>
    <row r="172" spans="2:8" ht="12.75">
      <c r="B172" t="s">
        <v>94</v>
      </c>
      <c r="F172" s="6">
        <v>-11125</v>
      </c>
      <c r="H172" s="6">
        <v>-15222</v>
      </c>
    </row>
    <row r="173" spans="6:8" ht="12.75">
      <c r="F173" s="6"/>
      <c r="H173" s="6"/>
    </row>
    <row r="174" spans="2:8" ht="13.5" thickBot="1">
      <c r="B174" t="s">
        <v>152</v>
      </c>
      <c r="F174" s="14">
        <f>SUM(F170:F173)</f>
        <v>-11811</v>
      </c>
      <c r="H174" s="14">
        <f>SUM(H170:H173)</f>
        <v>-13252</v>
      </c>
    </row>
    <row r="175" spans="6:8" ht="12.75">
      <c r="F175" s="6"/>
      <c r="H175" s="6"/>
    </row>
    <row r="176" spans="6:8" ht="12.75">
      <c r="F176" s="6"/>
      <c r="H176" s="6"/>
    </row>
    <row r="177" ht="12.75">
      <c r="B177" t="s">
        <v>79</v>
      </c>
    </row>
    <row r="178" spans="6:8" ht="12.75">
      <c r="F178" s="6"/>
      <c r="H178" s="6"/>
    </row>
    <row r="179" spans="2:8" ht="12.75">
      <c r="B179" t="s">
        <v>78</v>
      </c>
      <c r="F179" s="6">
        <f>F88</f>
        <v>3168</v>
      </c>
      <c r="H179" s="6">
        <v>3335</v>
      </c>
    </row>
    <row r="180" spans="2:8" ht="12.75">
      <c r="B180" t="s">
        <v>80</v>
      </c>
      <c r="F180" s="6">
        <f>-F114</f>
        <v>-14979</v>
      </c>
      <c r="H180" s="6">
        <v>-16587</v>
      </c>
    </row>
    <row r="181" spans="6:8" ht="12.75">
      <c r="F181" s="6"/>
      <c r="H181" s="6"/>
    </row>
    <row r="182" spans="6:8" ht="13.5" thickBot="1">
      <c r="F182" s="14">
        <f>SUM(F179:F180)</f>
        <v>-11811</v>
      </c>
      <c r="H182" s="14">
        <f>SUM(H179:H180)</f>
        <v>-13252</v>
      </c>
    </row>
    <row r="190" ht="12.75">
      <c r="B190" t="s">
        <v>166</v>
      </c>
    </row>
    <row r="191" ht="12.75">
      <c r="B191" t="s">
        <v>156</v>
      </c>
    </row>
    <row r="193" ht="15">
      <c r="B193" s="2" t="s">
        <v>34</v>
      </c>
    </row>
    <row r="195" s="3" customFormat="1" ht="12.75">
      <c r="F195" s="3" t="s">
        <v>36</v>
      </c>
    </row>
    <row r="196" spans="6:8" s="3" customFormat="1" ht="12.75">
      <c r="F196" s="3" t="s">
        <v>35</v>
      </c>
      <c r="G196" s="3" t="s">
        <v>38</v>
      </c>
      <c r="H196" s="3" t="s">
        <v>39</v>
      </c>
    </row>
    <row r="197" spans="5:9" s="3" customFormat="1" ht="12.75">
      <c r="E197" s="3" t="s">
        <v>25</v>
      </c>
      <c r="F197" s="3" t="s">
        <v>37</v>
      </c>
      <c r="G197" s="3" t="s">
        <v>37</v>
      </c>
      <c r="H197" s="3" t="s">
        <v>40</v>
      </c>
      <c r="I197" s="3" t="s">
        <v>41</v>
      </c>
    </row>
    <row r="198" spans="5:9" s="3" customFormat="1" ht="12.75">
      <c r="E198" s="3" t="s">
        <v>10</v>
      </c>
      <c r="F198" s="3" t="s">
        <v>10</v>
      </c>
      <c r="G198" s="3" t="s">
        <v>10</v>
      </c>
      <c r="H198" s="3" t="s">
        <v>10</v>
      </c>
      <c r="I198" s="3" t="s">
        <v>10</v>
      </c>
    </row>
    <row r="200" spans="2:9" ht="12.75">
      <c r="B200" t="s">
        <v>149</v>
      </c>
      <c r="E200" s="6">
        <v>302029</v>
      </c>
      <c r="F200" s="6">
        <v>56088</v>
      </c>
      <c r="G200" s="6">
        <v>17839</v>
      </c>
      <c r="H200" s="6">
        <v>-137790</v>
      </c>
      <c r="I200" s="6">
        <f>SUM(E200:H200)</f>
        <v>238166</v>
      </c>
    </row>
    <row r="201" spans="5:9" ht="12.75">
      <c r="E201" s="6"/>
      <c r="F201" s="6"/>
      <c r="G201" s="6"/>
      <c r="H201" s="6"/>
      <c r="I201" s="6"/>
    </row>
    <row r="202" spans="2:9" ht="12.75">
      <c r="B202" t="s">
        <v>138</v>
      </c>
      <c r="E202" s="6">
        <v>797</v>
      </c>
      <c r="F202" s="6"/>
      <c r="G202" s="6"/>
      <c r="H202" s="6">
        <v>-22715</v>
      </c>
      <c r="I202" s="6">
        <f>SUM(E202:H202)</f>
        <v>-21918</v>
      </c>
    </row>
    <row r="203" spans="5:9" ht="12.75">
      <c r="E203" s="6"/>
      <c r="F203" s="6"/>
      <c r="G203" s="6"/>
      <c r="H203" s="6"/>
      <c r="I203" s="6"/>
    </row>
    <row r="204" spans="2:9" ht="13.5" thickBot="1">
      <c r="B204" t="s">
        <v>199</v>
      </c>
      <c r="E204" s="14">
        <f>SUM(E200:E203)</f>
        <v>302826</v>
      </c>
      <c r="F204" s="14">
        <f>SUM(F200:F203)</f>
        <v>56088</v>
      </c>
      <c r="G204" s="14">
        <f>SUM(G200:G203)</f>
        <v>17839</v>
      </c>
      <c r="H204" s="14">
        <f>SUM(H200:H203)</f>
        <v>-160505</v>
      </c>
      <c r="I204" s="14">
        <f>SUM(I200:I203)</f>
        <v>216248</v>
      </c>
    </row>
    <row r="208" spans="2:9" ht="12.75">
      <c r="B208" t="s">
        <v>163</v>
      </c>
      <c r="E208" s="6">
        <v>303156</v>
      </c>
      <c r="F208" s="6">
        <v>56309</v>
      </c>
      <c r="G208" s="6">
        <v>17839</v>
      </c>
      <c r="H208" s="6">
        <v>-165643</v>
      </c>
      <c r="I208" s="6">
        <f>SUM(E208:H208)</f>
        <v>211661</v>
      </c>
    </row>
    <row r="209" spans="5:9" ht="12.75">
      <c r="E209" s="6"/>
      <c r="F209" s="6"/>
      <c r="G209" s="6"/>
      <c r="H209" s="6"/>
      <c r="I209" s="6"/>
    </row>
    <row r="210" spans="2:9" ht="12.75">
      <c r="B210" t="s">
        <v>138</v>
      </c>
      <c r="E210" s="6">
        <v>1300</v>
      </c>
      <c r="F210" s="6">
        <v>-2874</v>
      </c>
      <c r="G210" s="6"/>
      <c r="H210" s="6">
        <f>H32</f>
        <v>-28455</v>
      </c>
      <c r="I210" s="6">
        <f>SUM(E210:H210)</f>
        <v>-30029</v>
      </c>
    </row>
    <row r="211" spans="5:9" ht="12.75">
      <c r="E211" s="6"/>
      <c r="F211" s="6"/>
      <c r="G211" s="6"/>
      <c r="H211" s="6"/>
      <c r="I211" s="6"/>
    </row>
    <row r="212" spans="2:9" ht="13.5" thickBot="1">
      <c r="B212" t="s">
        <v>200</v>
      </c>
      <c r="E212" s="14">
        <f>SUM(E208:E211)</f>
        <v>304456</v>
      </c>
      <c r="F212" s="14">
        <f>SUM(F208:F211)</f>
        <v>53435</v>
      </c>
      <c r="G212" s="14">
        <f>SUM(G208:G211)</f>
        <v>17839</v>
      </c>
      <c r="H212" s="14">
        <f>SUM(H208:H211)</f>
        <v>-194098</v>
      </c>
      <c r="I212" s="14">
        <f>SUM(I208:I211)</f>
        <v>181632</v>
      </c>
    </row>
    <row r="215" ht="12.75">
      <c r="B215" t="s">
        <v>193</v>
      </c>
    </row>
    <row r="216" ht="12.75">
      <c r="B216" t="s">
        <v>185</v>
      </c>
    </row>
    <row r="230" ht="15.75">
      <c r="A230" s="4" t="s">
        <v>42</v>
      </c>
    </row>
    <row r="232" spans="1:2" ht="12.75">
      <c r="A232" t="s">
        <v>43</v>
      </c>
      <c r="B232" s="1" t="s">
        <v>44</v>
      </c>
    </row>
    <row r="266" spans="4:6" ht="12.75">
      <c r="D266" s="25" t="s">
        <v>169</v>
      </c>
      <c r="E266" s="25" t="s">
        <v>171</v>
      </c>
      <c r="F266" s="25"/>
    </row>
    <row r="267" spans="4:6" ht="12.75">
      <c r="D267" s="25" t="s">
        <v>170</v>
      </c>
      <c r="E267" s="25" t="s">
        <v>172</v>
      </c>
      <c r="F267" s="25" t="s">
        <v>173</v>
      </c>
    </row>
    <row r="268" spans="4:6" ht="12.75">
      <c r="D268" s="25" t="s">
        <v>10</v>
      </c>
      <c r="E268" s="25" t="s">
        <v>10</v>
      </c>
      <c r="F268" s="25" t="s">
        <v>10</v>
      </c>
    </row>
    <row r="269" spans="2:6" ht="12.75">
      <c r="B269" t="s">
        <v>174</v>
      </c>
      <c r="D269" s="6">
        <v>381458</v>
      </c>
      <c r="E269" s="6">
        <v>-152539</v>
      </c>
      <c r="F269" s="6">
        <f>SUM(D269:E269)</f>
        <v>228919</v>
      </c>
    </row>
    <row r="270" spans="2:6" ht="12.75">
      <c r="B270" t="s">
        <v>179</v>
      </c>
      <c r="D270" s="6"/>
      <c r="E270" s="6">
        <v>152539</v>
      </c>
      <c r="F270" s="6">
        <f>SUM(D270:E270)</f>
        <v>152539</v>
      </c>
    </row>
    <row r="271" spans="4:6" ht="12.75">
      <c r="D271" s="6"/>
      <c r="E271" s="6"/>
      <c r="F271" s="6"/>
    </row>
    <row r="273" spans="1:2" ht="12.75">
      <c r="A273" t="s">
        <v>45</v>
      </c>
      <c r="B273" s="1" t="s">
        <v>90</v>
      </c>
    </row>
    <row r="277" spans="1:2" ht="12.75">
      <c r="A277" t="s">
        <v>46</v>
      </c>
      <c r="B277" s="1" t="s">
        <v>47</v>
      </c>
    </row>
    <row r="278" ht="12.75">
      <c r="B278" t="s">
        <v>183</v>
      </c>
    </row>
    <row r="281" spans="1:2" ht="12.75">
      <c r="A281" t="s">
        <v>48</v>
      </c>
      <c r="B281" s="1" t="s">
        <v>49</v>
      </c>
    </row>
    <row r="286" spans="1:2" ht="12.75">
      <c r="A286" t="s">
        <v>50</v>
      </c>
      <c r="B286" s="1" t="s">
        <v>51</v>
      </c>
    </row>
    <row r="287" ht="12.75">
      <c r="B287" t="s">
        <v>164</v>
      </c>
    </row>
    <row r="290" spans="1:2" ht="12.75">
      <c r="A290" t="s">
        <v>52</v>
      </c>
      <c r="B290" s="1" t="s">
        <v>53</v>
      </c>
    </row>
    <row r="295" spans="1:2" ht="12.75">
      <c r="A295" t="s">
        <v>54</v>
      </c>
      <c r="B295" s="1" t="s">
        <v>91</v>
      </c>
    </row>
    <row r="296" ht="12.75">
      <c r="B296" t="s">
        <v>165</v>
      </c>
    </row>
    <row r="299" spans="1:2" ht="12.75">
      <c r="A299" t="s">
        <v>55</v>
      </c>
      <c r="B299" s="1" t="s">
        <v>56</v>
      </c>
    </row>
    <row r="300" ht="12.75">
      <c r="B300" t="s">
        <v>111</v>
      </c>
    </row>
    <row r="302" spans="4:7" s="3" customFormat="1" ht="12.75">
      <c r="D302" s="3" t="s">
        <v>112</v>
      </c>
      <c r="E302" s="3" t="s">
        <v>114</v>
      </c>
      <c r="G302" s="3" t="s">
        <v>108</v>
      </c>
    </row>
    <row r="303" spans="4:10" s="3" customFormat="1" ht="12.75">
      <c r="D303" s="3" t="s">
        <v>113</v>
      </c>
      <c r="E303" s="3" t="s">
        <v>115</v>
      </c>
      <c r="F303" s="3" t="s">
        <v>81</v>
      </c>
      <c r="G303" s="3" t="s">
        <v>116</v>
      </c>
      <c r="H303" s="3" t="s">
        <v>117</v>
      </c>
      <c r="I303" s="3" t="s">
        <v>118</v>
      </c>
      <c r="J303" s="3" t="s">
        <v>119</v>
      </c>
    </row>
    <row r="304" spans="4:10" s="3" customFormat="1" ht="12.75">
      <c r="D304" s="3" t="s">
        <v>10</v>
      </c>
      <c r="E304" s="3" t="s">
        <v>10</v>
      </c>
      <c r="F304" s="3" t="s">
        <v>10</v>
      </c>
      <c r="G304" s="3" t="s">
        <v>10</v>
      </c>
      <c r="H304" s="3" t="s">
        <v>10</v>
      </c>
      <c r="I304" s="3" t="s">
        <v>10</v>
      </c>
      <c r="J304" s="3" t="s">
        <v>10</v>
      </c>
    </row>
    <row r="306" ht="12.75">
      <c r="B306" s="13" t="s">
        <v>12</v>
      </c>
    </row>
    <row r="307" spans="2:10" ht="12.75">
      <c r="B307" t="s">
        <v>12</v>
      </c>
      <c r="D307" s="6">
        <v>22627</v>
      </c>
      <c r="E307" s="20" t="s">
        <v>72</v>
      </c>
      <c r="F307" s="6">
        <v>48222</v>
      </c>
      <c r="G307" s="6">
        <v>17284</v>
      </c>
      <c r="H307" s="6">
        <v>179</v>
      </c>
      <c r="I307" s="6">
        <v>-1565</v>
      </c>
      <c r="J307" s="6">
        <f>SUM(D307:I307)</f>
        <v>86747</v>
      </c>
    </row>
    <row r="308" spans="2:10" ht="12.75">
      <c r="B308" t="s">
        <v>120</v>
      </c>
      <c r="D308" s="6">
        <v>-1565</v>
      </c>
      <c r="E308" s="20"/>
      <c r="F308" s="6"/>
      <c r="G308" s="6"/>
      <c r="H308" s="6"/>
      <c r="I308" s="6">
        <f>-SUM(D308:H308)</f>
        <v>1565</v>
      </c>
      <c r="J308" s="6"/>
    </row>
    <row r="309" spans="4:10" ht="12.75">
      <c r="D309" s="6"/>
      <c r="E309" s="20"/>
      <c r="F309" s="6"/>
      <c r="G309" s="6"/>
      <c r="H309" s="6"/>
      <c r="I309" s="6"/>
      <c r="J309" s="6"/>
    </row>
    <row r="310" spans="4:10" ht="13.5" thickBot="1">
      <c r="D310" s="14">
        <f aca="true" t="shared" si="0" ref="D310:J310">SUM(D307:D309)</f>
        <v>21062</v>
      </c>
      <c r="E310" s="14">
        <f t="shared" si="0"/>
        <v>0</v>
      </c>
      <c r="F310" s="14">
        <f t="shared" si="0"/>
        <v>48222</v>
      </c>
      <c r="G310" s="14">
        <f t="shared" si="0"/>
        <v>17284</v>
      </c>
      <c r="H310" s="14">
        <f t="shared" si="0"/>
        <v>179</v>
      </c>
      <c r="I310" s="14">
        <f t="shared" si="0"/>
        <v>0</v>
      </c>
      <c r="J310" s="14">
        <f t="shared" si="0"/>
        <v>86747</v>
      </c>
    </row>
    <row r="312" ht="12.75">
      <c r="B312" s="13" t="s">
        <v>122</v>
      </c>
    </row>
    <row r="313" spans="2:10" ht="12.75">
      <c r="B313" t="s">
        <v>123</v>
      </c>
      <c r="D313" s="6">
        <f>3242-776</f>
        <v>2466</v>
      </c>
      <c r="E313" s="6">
        <f>-453-2113</f>
        <v>-2566</v>
      </c>
      <c r="F313" s="6">
        <v>264</v>
      </c>
      <c r="G313" s="6">
        <v>4914</v>
      </c>
      <c r="H313" s="6">
        <v>-52</v>
      </c>
      <c r="I313" s="6">
        <v>-1565</v>
      </c>
      <c r="J313" s="6">
        <f>SUM(D313:I313)</f>
        <v>3461</v>
      </c>
    </row>
    <row r="314" spans="2:10" ht="12.75">
      <c r="B314" t="s">
        <v>124</v>
      </c>
      <c r="D314" s="6"/>
      <c r="E314" s="6"/>
      <c r="F314" s="6"/>
      <c r="G314" s="6"/>
      <c r="H314" s="6"/>
      <c r="I314" s="6"/>
      <c r="J314" s="6">
        <f>H26</f>
        <v>-32077</v>
      </c>
    </row>
    <row r="315" spans="2:10" ht="12.75">
      <c r="B315" t="s">
        <v>184</v>
      </c>
      <c r="D315" s="6"/>
      <c r="E315" s="6"/>
      <c r="F315" s="6"/>
      <c r="G315" s="6"/>
      <c r="H315" s="6"/>
      <c r="I315" s="6"/>
      <c r="J315" s="19">
        <v>78</v>
      </c>
    </row>
    <row r="316" spans="2:10" ht="12.75">
      <c r="B316" t="s">
        <v>125</v>
      </c>
      <c r="D316" s="6"/>
      <c r="E316" s="6"/>
      <c r="F316" s="6"/>
      <c r="G316" s="6"/>
      <c r="H316" s="6"/>
      <c r="I316" s="6"/>
      <c r="J316" s="6">
        <f>SUM(J313:J315)</f>
        <v>-28538</v>
      </c>
    </row>
    <row r="317" spans="4:10" ht="12.75">
      <c r="D317" s="6"/>
      <c r="E317" s="6"/>
      <c r="F317" s="6"/>
      <c r="G317" s="6"/>
      <c r="H317" s="6"/>
      <c r="I317" s="6"/>
      <c r="J317" s="6"/>
    </row>
    <row r="318" spans="2:10" ht="12.75">
      <c r="B318" t="s">
        <v>92</v>
      </c>
      <c r="D318" s="6"/>
      <c r="E318" s="6"/>
      <c r="F318" s="6"/>
      <c r="G318" s="6"/>
      <c r="H318" s="6"/>
      <c r="I318" s="6"/>
      <c r="J318" s="8">
        <v>83</v>
      </c>
    </row>
    <row r="319" spans="4:10" ht="12.75">
      <c r="D319" s="6"/>
      <c r="E319" s="6"/>
      <c r="F319" s="6"/>
      <c r="G319" s="6"/>
      <c r="H319" s="6"/>
      <c r="I319" s="6"/>
      <c r="J319" s="6"/>
    </row>
    <row r="320" spans="2:10" ht="13.5" thickBot="1">
      <c r="B320" t="s">
        <v>126</v>
      </c>
      <c r="D320" s="6"/>
      <c r="E320" s="6"/>
      <c r="F320" s="6"/>
      <c r="G320" s="6"/>
      <c r="H320" s="6"/>
      <c r="I320" s="6"/>
      <c r="J320" s="14">
        <f>SUM(J316:J319)</f>
        <v>-28455</v>
      </c>
    </row>
    <row r="326" spans="1:2" ht="12.75">
      <c r="A326" t="s">
        <v>57</v>
      </c>
      <c r="B326" s="1" t="s">
        <v>58</v>
      </c>
    </row>
    <row r="331" spans="1:2" ht="12.75">
      <c r="A331" t="s">
        <v>59</v>
      </c>
      <c r="B331" s="1" t="s">
        <v>60</v>
      </c>
    </row>
    <row r="332" ht="12.75">
      <c r="A332" s="17"/>
    </row>
    <row r="333" ht="12.75">
      <c r="A333" s="17"/>
    </row>
    <row r="334" ht="12.75">
      <c r="A334" s="17"/>
    </row>
    <row r="335" ht="12.75">
      <c r="A335" s="17"/>
    </row>
    <row r="336" spans="1:2" ht="12.75">
      <c r="A336" t="s">
        <v>61</v>
      </c>
      <c r="B336" s="1" t="s">
        <v>62</v>
      </c>
    </row>
    <row r="337" ht="12.75">
      <c r="B337" s="1"/>
    </row>
    <row r="338" ht="12.75">
      <c r="B338" s="1"/>
    </row>
    <row r="339" ht="12.75">
      <c r="B339" s="1"/>
    </row>
    <row r="341" spans="1:2" ht="12.75">
      <c r="A341" t="s">
        <v>63</v>
      </c>
      <c r="B341" s="1" t="s">
        <v>64</v>
      </c>
    </row>
    <row r="342" ht="12.75">
      <c r="B342" s="1"/>
    </row>
    <row r="343" ht="12.75">
      <c r="B343" s="1"/>
    </row>
    <row r="344" ht="12.75">
      <c r="B344" s="1"/>
    </row>
    <row r="345" ht="12.75">
      <c r="B345" s="1"/>
    </row>
    <row r="346" ht="12.75">
      <c r="B346" s="1"/>
    </row>
    <row r="347" ht="12.75">
      <c r="B347" s="1"/>
    </row>
    <row r="348" ht="12.75">
      <c r="B348" s="1"/>
    </row>
    <row r="349" ht="15.75">
      <c r="A349" s="4" t="s">
        <v>145</v>
      </c>
    </row>
    <row r="350" ht="15.75">
      <c r="A350" s="4" t="s">
        <v>146</v>
      </c>
    </row>
    <row r="351" ht="15.75">
      <c r="A351" s="4"/>
    </row>
    <row r="352" spans="1:2" ht="12.75">
      <c r="A352" t="s">
        <v>95</v>
      </c>
      <c r="B352" s="1" t="s">
        <v>65</v>
      </c>
    </row>
    <row r="360" spans="1:2" ht="12.75">
      <c r="A360" t="s">
        <v>96</v>
      </c>
      <c r="B360" s="1" t="s">
        <v>93</v>
      </c>
    </row>
    <row r="365" spans="1:2" ht="12.75">
      <c r="A365" t="s">
        <v>97</v>
      </c>
      <c r="B365" s="1" t="s">
        <v>144</v>
      </c>
    </row>
    <row r="370" spans="1:2" ht="12.75">
      <c r="A370" t="s">
        <v>98</v>
      </c>
      <c r="B370" s="1" t="s">
        <v>66</v>
      </c>
    </row>
    <row r="371" ht="12.75">
      <c r="B371" t="s">
        <v>176</v>
      </c>
    </row>
    <row r="374" spans="1:2" ht="12.75">
      <c r="A374" t="s">
        <v>99</v>
      </c>
      <c r="B374" s="1" t="s">
        <v>23</v>
      </c>
    </row>
    <row r="378" spans="1:2" ht="12.75">
      <c r="A378" t="s">
        <v>100</v>
      </c>
      <c r="B378" s="1" t="s">
        <v>143</v>
      </c>
    </row>
    <row r="382" spans="1:2" ht="12.75">
      <c r="A382" t="s">
        <v>101</v>
      </c>
      <c r="B382" s="1" t="s">
        <v>67</v>
      </c>
    </row>
    <row r="387" spans="1:2" ht="12.75">
      <c r="A387" t="s">
        <v>102</v>
      </c>
      <c r="B387" s="1" t="s">
        <v>68</v>
      </c>
    </row>
    <row r="388" ht="12.75">
      <c r="B388" s="1"/>
    </row>
    <row r="389" ht="12.75">
      <c r="B389" s="1"/>
    </row>
    <row r="390" ht="12.75">
      <c r="B390" s="1"/>
    </row>
    <row r="391" ht="12.75">
      <c r="B391" s="1"/>
    </row>
    <row r="392" ht="12.75">
      <c r="B392" s="1"/>
    </row>
    <row r="393" ht="12.75">
      <c r="B393" s="1"/>
    </row>
    <row r="394" ht="12.75">
      <c r="B394" s="1"/>
    </row>
    <row r="395" ht="12.75">
      <c r="B395" s="1"/>
    </row>
    <row r="417" spans="1:2" ht="12.75">
      <c r="A417" t="s">
        <v>103</v>
      </c>
      <c r="B417" s="1" t="s">
        <v>82</v>
      </c>
    </row>
    <row r="418" ht="12.75">
      <c r="B418" t="s">
        <v>202</v>
      </c>
    </row>
    <row r="420" spans="5:7" ht="12.75">
      <c r="E420" s="3" t="s">
        <v>85</v>
      </c>
      <c r="F420" s="3"/>
      <c r="G420" s="3" t="s">
        <v>86</v>
      </c>
    </row>
    <row r="421" spans="5:7" ht="12.75">
      <c r="E421" s="3" t="s">
        <v>10</v>
      </c>
      <c r="F421" s="3"/>
      <c r="G421" s="3" t="s">
        <v>10</v>
      </c>
    </row>
    <row r="422" ht="12.75">
      <c r="B422" t="s">
        <v>83</v>
      </c>
    </row>
    <row r="423" spans="2:7" ht="12.75">
      <c r="B423" t="s">
        <v>129</v>
      </c>
      <c r="E423" s="6"/>
      <c r="F423" s="6"/>
      <c r="G423" s="6">
        <f>F105</f>
        <v>57286</v>
      </c>
    </row>
    <row r="424" spans="5:7" ht="12.75">
      <c r="E424" s="6"/>
      <c r="F424" s="6"/>
      <c r="G424" s="6"/>
    </row>
    <row r="425" spans="2:7" ht="12.75">
      <c r="B425" t="s">
        <v>84</v>
      </c>
      <c r="E425" s="6"/>
      <c r="F425" s="6"/>
      <c r="G425" s="6"/>
    </row>
    <row r="426" spans="2:7" ht="12.75">
      <c r="B426" t="s">
        <v>127</v>
      </c>
      <c r="E426" s="6">
        <f>F114</f>
        <v>14979</v>
      </c>
      <c r="F426" s="6"/>
      <c r="G426" s="6"/>
    </row>
    <row r="427" spans="2:7" ht="12.75">
      <c r="B427" t="s">
        <v>140</v>
      </c>
      <c r="E427" s="6">
        <f>25900</f>
        <v>25900</v>
      </c>
      <c r="F427" s="6"/>
      <c r="G427" s="6"/>
    </row>
    <row r="428" spans="2:7" ht="12.75">
      <c r="B428" t="s">
        <v>139</v>
      </c>
      <c r="E428" s="6">
        <v>4475</v>
      </c>
      <c r="F428" s="6"/>
      <c r="G428" s="6"/>
    </row>
    <row r="429" spans="2:7" ht="12.75">
      <c r="B429" t="s">
        <v>87</v>
      </c>
      <c r="E429" s="6">
        <v>97912</v>
      </c>
      <c r="F429" s="6"/>
      <c r="G429" s="6">
        <v>10946</v>
      </c>
    </row>
    <row r="430" spans="2:7" ht="12.75">
      <c r="B430" t="s">
        <v>141</v>
      </c>
      <c r="E430" s="6">
        <v>459</v>
      </c>
      <c r="F430" s="6"/>
      <c r="G430" s="6">
        <v>608</v>
      </c>
    </row>
    <row r="431" spans="2:7" ht="12.75">
      <c r="B431" t="s">
        <v>150</v>
      </c>
      <c r="E431" s="6">
        <v>127789</v>
      </c>
      <c r="F431" s="6"/>
      <c r="G431" s="6"/>
    </row>
    <row r="432" spans="5:7" ht="12.75">
      <c r="E432" s="6"/>
      <c r="F432" s="6"/>
      <c r="G432" s="6"/>
    </row>
    <row r="433" spans="5:7" ht="13.5" thickBot="1">
      <c r="E433" s="14">
        <f>SUM(E422:E431)</f>
        <v>271514</v>
      </c>
      <c r="F433" s="6"/>
      <c r="G433" s="14">
        <f>SUM(G422:G431)</f>
        <v>68840</v>
      </c>
    </row>
    <row r="437" spans="1:2" ht="12.75">
      <c r="A437" t="s">
        <v>104</v>
      </c>
      <c r="B437" s="1" t="s">
        <v>69</v>
      </c>
    </row>
    <row r="438" ht="12.75">
      <c r="B438" t="s">
        <v>175</v>
      </c>
    </row>
    <row r="442" spans="1:2" ht="12.75">
      <c r="A442" t="s">
        <v>105</v>
      </c>
      <c r="B442" s="1" t="s">
        <v>70</v>
      </c>
    </row>
    <row r="443" ht="12.75">
      <c r="B443" s="1"/>
    </row>
    <row r="444" ht="12.75">
      <c r="B444" s="1"/>
    </row>
    <row r="445" ht="12.75">
      <c r="B445" s="1"/>
    </row>
    <row r="446" ht="12.75">
      <c r="B446" s="1"/>
    </row>
    <row r="447" ht="12.75">
      <c r="B447" s="1"/>
    </row>
    <row r="448" ht="12.75">
      <c r="B448" s="1"/>
    </row>
    <row r="449" ht="12.75">
      <c r="B449" s="1"/>
    </row>
    <row r="450" ht="12.75">
      <c r="B450" s="1"/>
    </row>
    <row r="451" ht="12.75">
      <c r="B451" s="1"/>
    </row>
    <row r="452" ht="12.75">
      <c r="B452" s="1"/>
    </row>
    <row r="453" ht="12.75">
      <c r="B453" s="1"/>
    </row>
    <row r="454" ht="12.75">
      <c r="B454" s="1"/>
    </row>
    <row r="455" ht="12.75">
      <c r="B455" s="1"/>
    </row>
    <row r="456" spans="1:9" ht="12.75">
      <c r="A456" s="17"/>
      <c r="B456" s="1"/>
      <c r="I456" s="17"/>
    </row>
    <row r="457" spans="1:9" ht="12.75">
      <c r="A457" s="17"/>
      <c r="B457" s="1"/>
      <c r="I457" s="17"/>
    </row>
    <row r="458" spans="1:9" ht="12.75">
      <c r="A458" s="17"/>
      <c r="B458" s="1"/>
      <c r="I458" s="17"/>
    </row>
    <row r="459" spans="1:9" ht="12.75">
      <c r="A459" s="17"/>
      <c r="B459" s="1"/>
      <c r="I459" s="17"/>
    </row>
    <row r="460" spans="1:9" ht="12.75">
      <c r="A460" s="17"/>
      <c r="B460" s="1"/>
      <c r="I460" s="17"/>
    </row>
    <row r="461" spans="1:9" ht="12.75">
      <c r="A461" s="17"/>
      <c r="B461" s="1"/>
      <c r="I461" s="17"/>
    </row>
    <row r="462" spans="1:9" ht="12.75">
      <c r="A462" s="17"/>
      <c r="B462" s="1"/>
      <c r="I462" s="17"/>
    </row>
    <row r="463" spans="1:9" ht="12.75">
      <c r="A463" s="17"/>
      <c r="B463" s="1"/>
      <c r="I463" s="17"/>
    </row>
    <row r="464" spans="1:9" ht="12.75">
      <c r="A464" s="17"/>
      <c r="B464" s="1"/>
      <c r="I464" s="17"/>
    </row>
    <row r="465" spans="1:9" ht="12.75">
      <c r="A465" s="17"/>
      <c r="B465" s="1"/>
      <c r="I465" s="17"/>
    </row>
    <row r="466" spans="1:9" ht="12.75">
      <c r="A466" s="17"/>
      <c r="B466" s="1"/>
      <c r="I466" s="17"/>
    </row>
    <row r="467" spans="1:9" ht="12.75">
      <c r="A467" s="17"/>
      <c r="B467" s="1"/>
      <c r="I467" s="17"/>
    </row>
    <row r="468" spans="1:9" ht="12.75">
      <c r="A468" s="17"/>
      <c r="B468" s="1"/>
      <c r="I468" s="17"/>
    </row>
    <row r="469" spans="1:9" ht="12.75">
      <c r="A469" s="17"/>
      <c r="B469" s="1"/>
      <c r="I469" s="17"/>
    </row>
    <row r="470" spans="1:9" ht="12.75">
      <c r="A470" s="17"/>
      <c r="B470" s="1"/>
      <c r="I470" s="17"/>
    </row>
    <row r="471" spans="1:9" ht="12.75">
      <c r="A471" s="17"/>
      <c r="B471" s="1"/>
      <c r="I471" s="17"/>
    </row>
    <row r="472" spans="1:9" ht="12.75">
      <c r="A472" s="17"/>
      <c r="B472" s="1"/>
      <c r="I472" s="17"/>
    </row>
    <row r="473" spans="1:9" ht="12.75">
      <c r="A473" s="17"/>
      <c r="B473" s="1"/>
      <c r="I473" s="17"/>
    </row>
    <row r="474" spans="1:9" ht="12.75">
      <c r="A474" s="17"/>
      <c r="B474" s="1"/>
      <c r="I474" s="17"/>
    </row>
    <row r="475" spans="1:2" ht="12.75">
      <c r="A475" t="s">
        <v>106</v>
      </c>
      <c r="B475" s="1" t="s">
        <v>71</v>
      </c>
    </row>
    <row r="476" ht="12.75">
      <c r="B476" t="s">
        <v>178</v>
      </c>
    </row>
    <row r="479" spans="1:2" ht="12.75">
      <c r="A479" t="s">
        <v>107</v>
      </c>
      <c r="B479" s="1" t="s">
        <v>128</v>
      </c>
    </row>
  </sheetData>
  <printOptions/>
  <pageMargins left="0.3" right="0" top="1" bottom="1" header="0.5" footer="0.5"/>
  <pageSetup horizontalDpi="600" verticalDpi="600" orientation="portrait" paperSize="9" scale="85" r:id="rId4"/>
  <headerFooter alignWithMargins="0">
    <oddFooter>&amp;CPage &amp;P of 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2006-11-14T04:11:53Z</cp:lastPrinted>
  <dcterms:created xsi:type="dcterms:W3CDTF">2002-11-05T06:24:10Z</dcterms:created>
  <dcterms:modified xsi:type="dcterms:W3CDTF">2006-11-24T04:18:45Z</dcterms:modified>
  <cp:category/>
  <cp:version/>
  <cp:contentType/>
  <cp:contentStatus/>
</cp:coreProperties>
</file>