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25" windowWidth="9420" windowHeight="4560" activeTab="0"/>
  </bookViews>
  <sheets>
    <sheet name="Sheet1" sheetId="1" r:id="rId1"/>
  </sheets>
  <definedNames/>
  <calcPr fullCalcOnLoad="1"/>
</workbook>
</file>

<file path=xl/comments1.xml><?xml version="1.0" encoding="utf-8"?>
<comments xmlns="http://schemas.openxmlformats.org/spreadsheetml/2006/main">
  <authors>
    <author>Ngoke Meng Wong</author>
  </authors>
  <commentList>
    <comment ref="F22" authorId="0">
      <text>
        <r>
          <rPr>
            <b/>
            <sz val="8"/>
            <rFont val="Tahoma"/>
            <family val="0"/>
          </rPr>
          <t>Ngoke Meng Wong:</t>
        </r>
        <r>
          <rPr>
            <sz val="8"/>
            <rFont val="Tahoma"/>
            <family val="0"/>
          </rPr>
          <t xml:space="preserve">
3847 : arranger fee for jan - june reclass to finance cost to be consistent with 2006 presentation; 1923 - arranger fee for jan - mar reclass to finance cost</t>
        </r>
      </text>
    </comment>
  </commentList>
</comments>
</file>

<file path=xl/sharedStrings.xml><?xml version="1.0" encoding="utf-8"?>
<sst xmlns="http://schemas.openxmlformats.org/spreadsheetml/2006/main" count="262" uniqueCount="203">
  <si>
    <t>LIEN HOE CORPORATION BERHAD</t>
  </si>
  <si>
    <t>(Company No. 8507-X)</t>
  </si>
  <si>
    <t>THE FIGURES HAVE NOT BEEN AUDITED</t>
  </si>
  <si>
    <t>Current</t>
  </si>
  <si>
    <t>Year</t>
  </si>
  <si>
    <t>Quarter</t>
  </si>
  <si>
    <t>Corresponding</t>
  </si>
  <si>
    <t>Preceding</t>
  </si>
  <si>
    <t>Todate</t>
  </si>
  <si>
    <t>Period</t>
  </si>
  <si>
    <t>RM'000</t>
  </si>
  <si>
    <t xml:space="preserve">      Cumulative Quarter</t>
  </si>
  <si>
    <t>Revenue</t>
  </si>
  <si>
    <t>Operating expenses</t>
  </si>
  <si>
    <t xml:space="preserve">Tax  </t>
  </si>
  <si>
    <t>Financial</t>
  </si>
  <si>
    <t>Year End</t>
  </si>
  <si>
    <t>As At</t>
  </si>
  <si>
    <t>End Of</t>
  </si>
  <si>
    <t>Inventories</t>
  </si>
  <si>
    <t>Receivables</t>
  </si>
  <si>
    <t>Fixed deposits</t>
  </si>
  <si>
    <t>Payables</t>
  </si>
  <si>
    <t>Taxation</t>
  </si>
  <si>
    <t>Goodwill on consolidation</t>
  </si>
  <si>
    <t>Share capital</t>
  </si>
  <si>
    <t>Reserves</t>
  </si>
  <si>
    <t>CONDENSED CONSOLIDATED CASH FLOW STATEMENTS</t>
  </si>
  <si>
    <t>Operating activities</t>
  </si>
  <si>
    <t>Adjustments for :</t>
  </si>
  <si>
    <t>Changes in working capital</t>
  </si>
  <si>
    <t>Investing activities</t>
  </si>
  <si>
    <t>Financing activities</t>
  </si>
  <si>
    <t>Net change in cash and cash equivalents</t>
  </si>
  <si>
    <t>CONDENSED CONSOLIDATED STATEMENT OF CHANGES IN EQUITY</t>
  </si>
  <si>
    <t>distributable</t>
  </si>
  <si>
    <t>Non -</t>
  </si>
  <si>
    <t>reserves</t>
  </si>
  <si>
    <t>Distributable</t>
  </si>
  <si>
    <t>Accumulated</t>
  </si>
  <si>
    <t>losses</t>
  </si>
  <si>
    <t>Total</t>
  </si>
  <si>
    <t>NOTES TO THE INTERIM FINANCIAL REPORT</t>
  </si>
  <si>
    <t>1.)</t>
  </si>
  <si>
    <t>Basis of Preparation</t>
  </si>
  <si>
    <t>2.)</t>
  </si>
  <si>
    <t>3.)</t>
  </si>
  <si>
    <t>Seasonal or Cyclical Factors</t>
  </si>
  <si>
    <t>4.)</t>
  </si>
  <si>
    <t>Unusual Items Affecting Assets, Liabilities, Equity, Net Income or Cash Flows</t>
  </si>
  <si>
    <t>5.)</t>
  </si>
  <si>
    <t>Changes In Estimates</t>
  </si>
  <si>
    <t>6.)</t>
  </si>
  <si>
    <t>Debts and Equity Securities</t>
  </si>
  <si>
    <t>7.)</t>
  </si>
  <si>
    <t>8.)</t>
  </si>
  <si>
    <t>Segment Information</t>
  </si>
  <si>
    <t>9.)</t>
  </si>
  <si>
    <t>Valuation of Property, Plant and Equipment</t>
  </si>
  <si>
    <t>10.)</t>
  </si>
  <si>
    <t>Material Events Subsequent to the End of the Interim Period</t>
  </si>
  <si>
    <t>11.)</t>
  </si>
  <si>
    <t>Changes in the Composition of the Group</t>
  </si>
  <si>
    <t>12.)</t>
  </si>
  <si>
    <t>Contingent Liabilities / Assets</t>
  </si>
  <si>
    <t>Review of Performance</t>
  </si>
  <si>
    <t>Profit Forecast or Profit Guarantee</t>
  </si>
  <si>
    <t>Purchase / Disposal of Quoted Securities</t>
  </si>
  <si>
    <t>Corporate Proposals</t>
  </si>
  <si>
    <t>Off Balance Sheet Financial Instruments</t>
  </si>
  <si>
    <t>Material Litigation</t>
  </si>
  <si>
    <t>Dividends</t>
  </si>
  <si>
    <t>-</t>
  </si>
  <si>
    <t>Amount due from customers for contract work</t>
  </si>
  <si>
    <t>Profit before working capital changes</t>
  </si>
  <si>
    <t>Net cash used in investing activities</t>
  </si>
  <si>
    <t>CONDENSED CONSOLIDATED BALANCE SHEET</t>
  </si>
  <si>
    <t>Tax recoverable</t>
  </si>
  <si>
    <t>Cash and bank balances</t>
  </si>
  <si>
    <t>Cash and cash equivalents comprise :-</t>
  </si>
  <si>
    <t>Bank overdrafts</t>
  </si>
  <si>
    <t>Construction</t>
  </si>
  <si>
    <t>Group Borrowings / Debt Securities</t>
  </si>
  <si>
    <t>Unsecured</t>
  </si>
  <si>
    <t>Secured</t>
  </si>
  <si>
    <t>Short term</t>
  </si>
  <si>
    <t>Long term</t>
  </si>
  <si>
    <t xml:space="preserve">   - term loans</t>
  </si>
  <si>
    <t>CONDENSED CONSOLIDATED INCOME STATEMENTS</t>
  </si>
  <si>
    <t>Property, plant and equipment</t>
  </si>
  <si>
    <t>Audit Report</t>
  </si>
  <si>
    <t>Dividends Paid</t>
  </si>
  <si>
    <t>Tax</t>
  </si>
  <si>
    <t>Review of Current Quarter's Results Against Immediate Preceding Quarter</t>
  </si>
  <si>
    <t>Cash and cash equivalents at beginning of year</t>
  </si>
  <si>
    <t>I.)</t>
  </si>
  <si>
    <t>II.)</t>
  </si>
  <si>
    <t>III.)</t>
  </si>
  <si>
    <t>IV.)</t>
  </si>
  <si>
    <t>V.)</t>
  </si>
  <si>
    <t>VI.)</t>
  </si>
  <si>
    <t>VII.)</t>
  </si>
  <si>
    <t>VIII.)</t>
  </si>
  <si>
    <t>IX.)</t>
  </si>
  <si>
    <t>X.)</t>
  </si>
  <si>
    <t>XI.)</t>
  </si>
  <si>
    <t>XII.)</t>
  </si>
  <si>
    <t>XIII.)</t>
  </si>
  <si>
    <t>Hotel</t>
  </si>
  <si>
    <t>(Audited)</t>
  </si>
  <si>
    <t>Net cash from financing activities</t>
  </si>
  <si>
    <t>Segment information is presented in respect of the Group's business segments.</t>
  </si>
  <si>
    <t xml:space="preserve">Property </t>
  </si>
  <si>
    <t>investment</t>
  </si>
  <si>
    <t>Property</t>
  </si>
  <si>
    <t>development</t>
  </si>
  <si>
    <t>operation</t>
  </si>
  <si>
    <t>Others</t>
  </si>
  <si>
    <t>Eliminations</t>
  </si>
  <si>
    <t>Consolidated</t>
  </si>
  <si>
    <t>Less : inter-segment revenue</t>
  </si>
  <si>
    <t xml:space="preserve">       Individual Quarter</t>
  </si>
  <si>
    <t>Result</t>
  </si>
  <si>
    <t>Segment result</t>
  </si>
  <si>
    <t>Finance cost</t>
  </si>
  <si>
    <t>Loss before tax</t>
  </si>
  <si>
    <t>Loss after tax</t>
  </si>
  <si>
    <t xml:space="preserve">   - bank overdrafts</t>
  </si>
  <si>
    <t xml:space="preserve">Loss Per Share </t>
  </si>
  <si>
    <t>(Loss)/Profit before tax</t>
  </si>
  <si>
    <t xml:space="preserve">   - ICULS</t>
  </si>
  <si>
    <t>Net cashflow from operating activities</t>
  </si>
  <si>
    <t>Irredeemable Convertible Unsecured Loan Stocks</t>
  </si>
  <si>
    <t>Non-Current Assets</t>
  </si>
  <si>
    <t>Land held for development</t>
  </si>
  <si>
    <t>Borrowings</t>
  </si>
  <si>
    <t>Tax payable</t>
  </si>
  <si>
    <t>Current Assets</t>
  </si>
  <si>
    <t>Deferred tax liabilities</t>
  </si>
  <si>
    <t>Movements during the period</t>
  </si>
  <si>
    <t xml:space="preserve">   - bankers' acceptances</t>
  </si>
  <si>
    <t xml:space="preserve">   - revolving credits</t>
  </si>
  <si>
    <t xml:space="preserve">   - hire purchase</t>
  </si>
  <si>
    <t>Loss per share (sen)</t>
  </si>
  <si>
    <t>Profit/Loss on Sale of Unquoted Investments and / or Properties</t>
  </si>
  <si>
    <t>Prospects</t>
  </si>
  <si>
    <t xml:space="preserve">ADDITIONAL INFORMATION REQUIRED </t>
  </si>
  <si>
    <t>BY THE BURSA MALAYSIA SECURITIES BERHAD'S LISTING REQUIREMENTS</t>
  </si>
  <si>
    <t>Property development costs</t>
  </si>
  <si>
    <t>Amount due to customers for contract work</t>
  </si>
  <si>
    <t>At 1 January 2005</t>
  </si>
  <si>
    <t xml:space="preserve">   - notes</t>
  </si>
  <si>
    <t>31.12.2005</t>
  </si>
  <si>
    <t>Cash and cash equivalents at end of year</t>
  </si>
  <si>
    <t>Profit from operations</t>
  </si>
  <si>
    <t>Net assets per share (sen)</t>
  </si>
  <si>
    <t>Loss for the period attributable</t>
  </si>
  <si>
    <t>ended 31 December 2005)</t>
  </si>
  <si>
    <t>ASSETS</t>
  </si>
  <si>
    <t>TOTAL ASSETS</t>
  </si>
  <si>
    <t>EQUITY AND LIABILITIES</t>
  </si>
  <si>
    <t>Total equity</t>
  </si>
  <si>
    <t>Total liabilities</t>
  </si>
  <si>
    <t>TOTAL EQUITY AND LIABILITIES</t>
  </si>
  <si>
    <t>At 1 January 2006</t>
  </si>
  <si>
    <t>There were no material changes in the estimates used for the preparation of the interim financial statements.</t>
  </si>
  <si>
    <t>There were no payment of dividends during the current financial quarter.</t>
  </si>
  <si>
    <t>(The condensed consolidated cash flow statements should be read in conjunction with the Audited Financial Statements for the year</t>
  </si>
  <si>
    <t>(The condensed consolidated income statements should be read in conjunction with the Audited Financial Statements for the year</t>
  </si>
  <si>
    <t>(The condensed consolidated balance sheet should be read in conjunction with the Audited Financial Statements for the year</t>
  </si>
  <si>
    <t>As previously</t>
  </si>
  <si>
    <t>reported</t>
  </si>
  <si>
    <t>Effects of</t>
  </si>
  <si>
    <t>reclassification</t>
  </si>
  <si>
    <t>As restated</t>
  </si>
  <si>
    <t xml:space="preserve">      Property plant &amp; equipment</t>
  </si>
  <si>
    <t>There were no off balance sheet financial instruments for the current financial quarter.</t>
  </si>
  <si>
    <t>There were no profit forecast or profit guarantee given for this financial year ending 31 December 2006.</t>
  </si>
  <si>
    <t>Investment property</t>
  </si>
  <si>
    <t>The Board of Directors did not recommend or paid any dividend for the current financial quarter.</t>
  </si>
  <si>
    <t xml:space="preserve">      Investment property</t>
  </si>
  <si>
    <t>Non-Current Liabilities</t>
  </si>
  <si>
    <t>Current Liabilities</t>
  </si>
  <si>
    <t>Equity Attributable to Equity Holders of the Parent</t>
  </si>
  <si>
    <t>QUARTERLY REPORT ON CONSOLIDATED RESULTS FOR THE SECOND QUARTER ENDED 30 JUNE 2006</t>
  </si>
  <si>
    <t>30.6.2006</t>
  </si>
  <si>
    <t>30.6.2005</t>
  </si>
  <si>
    <t>At 30 June 2005</t>
  </si>
  <si>
    <t>At 30 June 2006</t>
  </si>
  <si>
    <t>Group borrowings / debt securities as at 30 June 2006 :</t>
  </si>
  <si>
    <t>The Group's performance is not affected by any seasonal or cyclical factors</t>
  </si>
  <si>
    <t>Interest income</t>
  </si>
  <si>
    <t>year ended 31 December 2005)</t>
  </si>
  <si>
    <t xml:space="preserve">     Non-cash items</t>
  </si>
  <si>
    <t xml:space="preserve">     Non-operating items (investing and financing)</t>
  </si>
  <si>
    <t xml:space="preserve">     Net change in current assets</t>
  </si>
  <si>
    <t xml:space="preserve">     Net change in current liabilities</t>
  </si>
  <si>
    <t xml:space="preserve">     Taxes paid</t>
  </si>
  <si>
    <t xml:space="preserve">     Acquisition of property plant &amp; equipment</t>
  </si>
  <si>
    <t xml:space="preserve">     Borrowings</t>
  </si>
  <si>
    <t xml:space="preserve">(The condensed consolidated statement of changes in equity should be read in conjunction with the Audited Financial Statements for the </t>
  </si>
  <si>
    <t xml:space="preserve">     to equity holders of the parent</t>
  </si>
  <si>
    <t xml:space="preserve">       - basic</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</si>
</sst>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Arial"/>
      <family val="0"/>
    </font>
    <font>
      <b/>
      <sz val="10"/>
      <name val="Arial"/>
      <family val="2"/>
    </font>
    <font>
      <b/>
      <sz val="11"/>
      <name val="Arial"/>
      <family val="2"/>
    </font>
    <font>
      <b/>
      <sz val="12"/>
      <name val="Arial"/>
      <family val="2"/>
    </font>
    <font>
      <sz val="11"/>
      <name val="Arial"/>
      <family val="2"/>
    </font>
    <font>
      <b/>
      <i/>
      <sz val="10"/>
      <name val="Arial"/>
      <family val="2"/>
    </font>
    <font>
      <b/>
      <sz val="14"/>
      <name val="Arial"/>
      <family val="2"/>
    </font>
    <font>
      <sz val="8"/>
      <name val="Tahoma"/>
      <family val="0"/>
    </font>
    <font>
      <b/>
      <sz val="8"/>
      <name val="Tahoma"/>
      <family val="0"/>
    </font>
    <font>
      <b/>
      <sz val="8"/>
      <name val="Arial"/>
      <family val="2"/>
    </font>
  </fonts>
  <fills count="2">
    <fill>
      <patternFill/>
    </fill>
    <fill>
      <patternFill patternType="gray125"/>
    </fill>
  </fills>
  <borders count="9">
    <border>
      <left/>
      <right/>
      <top/>
      <bottom/>
      <diagonal/>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0" fontId="3" fillId="0" borderId="0" xfId="0" applyFont="1" applyAlignment="1">
      <alignment/>
    </xf>
    <xf numFmtId="0" fontId="4" fillId="0" borderId="0" xfId="0" applyFont="1" applyAlignment="1">
      <alignment/>
    </xf>
    <xf numFmtId="37" fontId="0" fillId="0" borderId="0" xfId="0" applyNumberFormat="1" applyAlignment="1">
      <alignment/>
    </xf>
    <xf numFmtId="37" fontId="0" fillId="0" borderId="1" xfId="0" applyNumberFormat="1" applyBorder="1" applyAlignment="1">
      <alignment/>
    </xf>
    <xf numFmtId="37" fontId="0" fillId="0" borderId="0" xfId="0" applyNumberFormat="1" applyAlignment="1">
      <alignment horizontal="right"/>
    </xf>
    <xf numFmtId="37" fontId="0" fillId="0" borderId="2" xfId="0" applyNumberFormat="1" applyBorder="1" applyAlignment="1">
      <alignment/>
    </xf>
    <xf numFmtId="37" fontId="0" fillId="0" borderId="3" xfId="0" applyNumberFormat="1" applyBorder="1" applyAlignment="1">
      <alignment/>
    </xf>
    <xf numFmtId="37" fontId="0" fillId="0" borderId="4" xfId="0" applyNumberFormat="1" applyBorder="1" applyAlignment="1">
      <alignment/>
    </xf>
    <xf numFmtId="3" fontId="0" fillId="0" borderId="0" xfId="0" applyNumberFormat="1" applyAlignment="1">
      <alignment/>
    </xf>
    <xf numFmtId="0" fontId="5" fillId="0" borderId="0" xfId="0" applyFont="1" applyAlignment="1">
      <alignment/>
    </xf>
    <xf numFmtId="37" fontId="0" fillId="0" borderId="5" xfId="0" applyNumberFormat="1" applyBorder="1" applyAlignment="1">
      <alignment/>
    </xf>
    <xf numFmtId="0" fontId="6" fillId="0" borderId="0" xfId="0" applyFont="1" applyAlignment="1">
      <alignment/>
    </xf>
    <xf numFmtId="39" fontId="0" fillId="0" borderId="0" xfId="0" applyNumberFormat="1" applyAlignment="1">
      <alignment/>
    </xf>
    <xf numFmtId="0" fontId="0" fillId="0" borderId="0" xfId="0" applyBorder="1" applyAlignment="1">
      <alignment/>
    </xf>
    <xf numFmtId="37" fontId="0" fillId="0" borderId="6" xfId="0" applyNumberFormat="1" applyBorder="1" applyAlignment="1">
      <alignment/>
    </xf>
    <xf numFmtId="37" fontId="0" fillId="0" borderId="7" xfId="0" applyNumberFormat="1" applyBorder="1" applyAlignment="1">
      <alignment/>
    </xf>
    <xf numFmtId="37" fontId="0" fillId="0" borderId="0" xfId="0" applyNumberFormat="1" applyFont="1" applyAlignment="1">
      <alignment horizontal="right"/>
    </xf>
    <xf numFmtId="37" fontId="0" fillId="0" borderId="0" xfId="0" applyNumberFormat="1" applyBorder="1" applyAlignment="1">
      <alignment/>
    </xf>
    <xf numFmtId="37" fontId="0" fillId="0" borderId="0" xfId="0" applyNumberFormat="1" applyBorder="1" applyAlignment="1">
      <alignment horizontal="right"/>
    </xf>
    <xf numFmtId="0" fontId="0" fillId="0" borderId="0" xfId="0" applyFont="1" applyAlignment="1">
      <alignment/>
    </xf>
    <xf numFmtId="37" fontId="0" fillId="0" borderId="8" xfId="0" applyNumberFormat="1" applyBorder="1" applyAlignment="1">
      <alignment/>
    </xf>
    <xf numFmtId="0" fontId="0" fillId="0" borderId="0" xfId="0" applyAlignment="1">
      <alignment horizontal="center"/>
    </xf>
    <xf numFmtId="0" fontId="1" fillId="0" borderId="0" xfId="0"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231</xdr:row>
      <xdr:rowOff>19050</xdr:rowOff>
    </xdr:from>
    <xdr:to>
      <xdr:col>9</xdr:col>
      <xdr:colOff>0</xdr:colOff>
      <xdr:row>243</xdr:row>
      <xdr:rowOff>57150</xdr:rowOff>
    </xdr:to>
    <xdr:sp>
      <xdr:nvSpPr>
        <xdr:cNvPr id="1" name="TextBox 1"/>
        <xdr:cNvSpPr txBox="1">
          <a:spLocks noChangeArrowheads="1"/>
        </xdr:cNvSpPr>
      </xdr:nvSpPr>
      <xdr:spPr>
        <a:xfrm>
          <a:off x="266700" y="37976175"/>
          <a:ext cx="6858000" cy="19812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statements have been prepared in accordance with the requirements of FRS 134 :  Interim Financial Reporting and paragraph 9.22 of the Listing Requirements of Bursa Malaysia Securities Berhad, and should be read in conjunction with the Group's audited financial statements for the year ended 31 December 2005.
The explanatory notes attached to the interim financial statements provide an explanation of events and transactions that are significant to an understanding of the changes in the financial position and performance of the Group since the financial year ended 31 December 2005.
The accounting policies and methods of computation used in the preparation of the interim financial statements are consistent with those adopted in the audited financial statements for the year ended 31 December 2005 except for the adoption of the new/revised Financial Reporting Standards ('FRSs') effective for financial period beginning 1 January 2006.
The effects of the changes in accounting policies resulting from the adoption of the new/revised FRSs are as follows:-
</a:t>
          </a:r>
        </a:p>
      </xdr:txBody>
    </xdr:sp>
    <xdr:clientData/>
  </xdr:twoCellAnchor>
  <xdr:twoCellAnchor>
    <xdr:from>
      <xdr:col>1</xdr:col>
      <xdr:colOff>9525</xdr:colOff>
      <xdr:row>280</xdr:row>
      <xdr:rowOff>9525</xdr:rowOff>
    </xdr:from>
    <xdr:to>
      <xdr:col>9</xdr:col>
      <xdr:colOff>123825</xdr:colOff>
      <xdr:row>283</xdr:row>
      <xdr:rowOff>9525</xdr:rowOff>
    </xdr:to>
    <xdr:sp>
      <xdr:nvSpPr>
        <xdr:cNvPr id="2" name="TextBox 2"/>
        <xdr:cNvSpPr txBox="1">
          <a:spLocks noChangeArrowheads="1"/>
        </xdr:cNvSpPr>
      </xdr:nvSpPr>
      <xdr:spPr>
        <a:xfrm>
          <a:off x="276225" y="45900975"/>
          <a:ext cx="6972300"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During the current financial quarter, there were no unusual items affecting assets, liabilities, equity, net income or cash flows of the Group.</a:t>
          </a:r>
        </a:p>
      </xdr:txBody>
    </xdr:sp>
    <xdr:clientData/>
  </xdr:twoCellAnchor>
  <xdr:twoCellAnchor>
    <xdr:from>
      <xdr:col>1</xdr:col>
      <xdr:colOff>19050</xdr:colOff>
      <xdr:row>289</xdr:row>
      <xdr:rowOff>19050</xdr:rowOff>
    </xdr:from>
    <xdr:to>
      <xdr:col>8</xdr:col>
      <xdr:colOff>790575</xdr:colOff>
      <xdr:row>291</xdr:row>
      <xdr:rowOff>38100</xdr:rowOff>
    </xdr:to>
    <xdr:sp>
      <xdr:nvSpPr>
        <xdr:cNvPr id="3" name="TextBox 4"/>
        <xdr:cNvSpPr txBox="1">
          <a:spLocks noChangeArrowheads="1"/>
        </xdr:cNvSpPr>
      </xdr:nvSpPr>
      <xdr:spPr>
        <a:xfrm>
          <a:off x="285750" y="47367825"/>
          <a:ext cx="68199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During the current financial period, RM300,000 Irredeemable Convertible Unsecured Loan Stocks were converted into 300,000 new ordinary shares of RM1.00 each at par in the Company.</a:t>
          </a:r>
        </a:p>
      </xdr:txBody>
    </xdr:sp>
    <xdr:clientData/>
  </xdr:twoCellAnchor>
  <xdr:twoCellAnchor>
    <xdr:from>
      <xdr:col>1</xdr:col>
      <xdr:colOff>19050</xdr:colOff>
      <xdr:row>325</xdr:row>
      <xdr:rowOff>9525</xdr:rowOff>
    </xdr:from>
    <xdr:to>
      <xdr:col>8</xdr:col>
      <xdr:colOff>800100</xdr:colOff>
      <xdr:row>328</xdr:row>
      <xdr:rowOff>0</xdr:rowOff>
    </xdr:to>
    <xdr:sp>
      <xdr:nvSpPr>
        <xdr:cNvPr id="4" name="TextBox 5"/>
        <xdr:cNvSpPr txBox="1">
          <a:spLocks noChangeArrowheads="1"/>
        </xdr:cNvSpPr>
      </xdr:nvSpPr>
      <xdr:spPr>
        <a:xfrm>
          <a:off x="285750" y="53206650"/>
          <a:ext cx="6829425" cy="476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valuation of property, plant and equipment has been brought forward without amendment from the previous annual financial statements.</a:t>
          </a:r>
        </a:p>
      </xdr:txBody>
    </xdr:sp>
    <xdr:clientData/>
  </xdr:twoCellAnchor>
  <xdr:twoCellAnchor>
    <xdr:from>
      <xdr:col>1</xdr:col>
      <xdr:colOff>28575</xdr:colOff>
      <xdr:row>380</xdr:row>
      <xdr:rowOff>9525</xdr:rowOff>
    </xdr:from>
    <xdr:to>
      <xdr:col>8</xdr:col>
      <xdr:colOff>409575</xdr:colOff>
      <xdr:row>381</xdr:row>
      <xdr:rowOff>76200</xdr:rowOff>
    </xdr:to>
    <xdr:sp>
      <xdr:nvSpPr>
        <xdr:cNvPr id="5" name="TextBox 7"/>
        <xdr:cNvSpPr txBox="1">
          <a:spLocks noChangeArrowheads="1"/>
        </xdr:cNvSpPr>
      </xdr:nvSpPr>
      <xdr:spPr>
        <a:xfrm>
          <a:off x="295275" y="62226825"/>
          <a:ext cx="6429375" cy="228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 or disposal of quoted securities during the current financial quarter.</a:t>
          </a:r>
        </a:p>
      </xdr:txBody>
    </xdr:sp>
    <xdr:clientData/>
  </xdr:twoCellAnchor>
  <xdr:twoCellAnchor>
    <xdr:from>
      <xdr:col>1</xdr:col>
      <xdr:colOff>28575</xdr:colOff>
      <xdr:row>340</xdr:row>
      <xdr:rowOff>9525</xdr:rowOff>
    </xdr:from>
    <xdr:to>
      <xdr:col>8</xdr:col>
      <xdr:colOff>771525</xdr:colOff>
      <xdr:row>342</xdr:row>
      <xdr:rowOff>47625</xdr:rowOff>
    </xdr:to>
    <xdr:sp>
      <xdr:nvSpPr>
        <xdr:cNvPr id="6" name="TextBox 8"/>
        <xdr:cNvSpPr txBox="1">
          <a:spLocks noChangeArrowheads="1"/>
        </xdr:cNvSpPr>
      </xdr:nvSpPr>
      <xdr:spPr>
        <a:xfrm>
          <a:off x="295275" y="55635525"/>
          <a:ext cx="6791325"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contingent liabilities amounting RM4.14 million comprising unsecured guarantees issued in respect of banking facilities granted to former subsidiary companies.</a:t>
          </a:r>
        </a:p>
      </xdr:txBody>
    </xdr:sp>
    <xdr:clientData/>
  </xdr:twoCellAnchor>
  <xdr:twoCellAnchor>
    <xdr:from>
      <xdr:col>1</xdr:col>
      <xdr:colOff>28575</xdr:colOff>
      <xdr:row>372</xdr:row>
      <xdr:rowOff>9525</xdr:rowOff>
    </xdr:from>
    <xdr:to>
      <xdr:col>8</xdr:col>
      <xdr:colOff>800100</xdr:colOff>
      <xdr:row>374</xdr:row>
      <xdr:rowOff>57150</xdr:rowOff>
    </xdr:to>
    <xdr:sp>
      <xdr:nvSpPr>
        <xdr:cNvPr id="7" name="TextBox 9"/>
        <xdr:cNvSpPr txBox="1">
          <a:spLocks noChangeArrowheads="1"/>
        </xdr:cNvSpPr>
      </xdr:nvSpPr>
      <xdr:spPr>
        <a:xfrm>
          <a:off x="295275" y="60931425"/>
          <a:ext cx="6819900"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Taxation relates to transfer from deferred tax account.</a:t>
          </a:r>
        </a:p>
      </xdr:txBody>
    </xdr:sp>
    <xdr:clientData/>
  </xdr:twoCellAnchor>
  <xdr:twoCellAnchor>
    <xdr:from>
      <xdr:col>1</xdr:col>
      <xdr:colOff>228600</xdr:colOff>
      <xdr:row>459</xdr:row>
      <xdr:rowOff>76200</xdr:rowOff>
    </xdr:from>
    <xdr:to>
      <xdr:col>8</xdr:col>
      <xdr:colOff>800100</xdr:colOff>
      <xdr:row>462</xdr:row>
      <xdr:rowOff>114300</xdr:rowOff>
    </xdr:to>
    <xdr:sp>
      <xdr:nvSpPr>
        <xdr:cNvPr id="8" name="TextBox 11"/>
        <xdr:cNvSpPr txBox="1">
          <a:spLocks noChangeArrowheads="1"/>
        </xdr:cNvSpPr>
      </xdr:nvSpPr>
      <xdr:spPr>
        <a:xfrm>
          <a:off x="495300" y="75095100"/>
          <a:ext cx="6619875" cy="5238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Company had on 20 March 1989, taken legal action against various parties to recover RM53 million excluding interest and expenses of RM35 million arising from certain transactions entered into by the Company and its subsidiaries.  These transactions were: -
</a:t>
          </a:r>
        </a:p>
      </xdr:txBody>
    </xdr:sp>
    <xdr:clientData/>
  </xdr:twoCellAnchor>
  <xdr:twoCellAnchor>
    <xdr:from>
      <xdr:col>1</xdr:col>
      <xdr:colOff>409575</xdr:colOff>
      <xdr:row>462</xdr:row>
      <xdr:rowOff>85725</xdr:rowOff>
    </xdr:from>
    <xdr:to>
      <xdr:col>9</xdr:col>
      <xdr:colOff>9525</xdr:colOff>
      <xdr:row>471</xdr:row>
      <xdr:rowOff>0</xdr:rowOff>
    </xdr:to>
    <xdr:sp>
      <xdr:nvSpPr>
        <xdr:cNvPr id="9" name="TextBox 12"/>
        <xdr:cNvSpPr txBox="1">
          <a:spLocks noChangeArrowheads="1"/>
        </xdr:cNvSpPr>
      </xdr:nvSpPr>
      <xdr:spPr>
        <a:xfrm>
          <a:off x="676275" y="75590400"/>
          <a:ext cx="6457950" cy="1371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aborted acquisition of 10.12 million shares in Oriental Bank Berhad for a consideration of RM45.67 million in 1983 and the full payment to the vendors notwithstanding that the conditions in the sale and purchase agreement have not been fulfilled; and
The acquisition of the entire share capital of Taman Templer Sdn Bhd and a piece of land situated in Likas Bay, Kota Kinabalu from Sapan Development Sdn Bhd in 1985 for a consideration of RM16.00 million and RM22.75 million respectively by a deed of mutual arrangement with the vendors of the Oriental Bank Berhad shares and the assumption of a loan due by a third party to a financial institution of RM6.00 million and interest thereon.  This loan was secured on the development land belonging to Taman Templer Sdn Bhd.</a:t>
          </a:r>
        </a:p>
      </xdr:txBody>
    </xdr:sp>
    <xdr:clientData/>
  </xdr:twoCellAnchor>
  <xdr:twoCellAnchor>
    <xdr:from>
      <xdr:col>1</xdr:col>
      <xdr:colOff>238125</xdr:colOff>
      <xdr:row>459</xdr:row>
      <xdr:rowOff>0</xdr:rowOff>
    </xdr:from>
    <xdr:to>
      <xdr:col>9</xdr:col>
      <xdr:colOff>0</xdr:colOff>
      <xdr:row>459</xdr:row>
      <xdr:rowOff>0</xdr:rowOff>
    </xdr:to>
    <xdr:sp>
      <xdr:nvSpPr>
        <xdr:cNvPr id="10" name="TextBox 13"/>
        <xdr:cNvSpPr txBox="1">
          <a:spLocks noChangeArrowheads="1"/>
        </xdr:cNvSpPr>
      </xdr:nvSpPr>
      <xdr:spPr>
        <a:xfrm>
          <a:off x="504825" y="75018900"/>
          <a:ext cx="6619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Company had instituted a claim against a third party for an amount of RM6.92 million being the balance due pursuant to a Settlement Agreement dated 6 January 1999 entered into between the parties.  </a:t>
          </a:r>
          <a:r>
            <a:rPr lang="en-US" cap="none" sz="1000" b="0" i="0" u="none" baseline="0">
              <a:latin typeface="Arial"/>
              <a:ea typeface="Arial"/>
              <a:cs typeface="Arial"/>
            </a:rPr>
            <a:t>The Company has agreed to participate in a proposed scheme of arrangement of the third party. This proposed scheme of arrangement was implemented in July 2003.</a:t>
          </a:r>
        </a:p>
      </xdr:txBody>
    </xdr:sp>
    <xdr:clientData/>
  </xdr:twoCellAnchor>
  <xdr:twoCellAnchor>
    <xdr:from>
      <xdr:col>1</xdr:col>
      <xdr:colOff>19050</xdr:colOff>
      <xdr:row>459</xdr:row>
      <xdr:rowOff>76200</xdr:rowOff>
    </xdr:from>
    <xdr:to>
      <xdr:col>1</xdr:col>
      <xdr:colOff>257175</xdr:colOff>
      <xdr:row>461</xdr:row>
      <xdr:rowOff>19050</xdr:rowOff>
    </xdr:to>
    <xdr:sp>
      <xdr:nvSpPr>
        <xdr:cNvPr id="11" name="TextBox 14"/>
        <xdr:cNvSpPr txBox="1">
          <a:spLocks noChangeArrowheads="1"/>
        </xdr:cNvSpPr>
      </xdr:nvSpPr>
      <xdr:spPr>
        <a:xfrm>
          <a:off x="285750" y="75095100"/>
          <a:ext cx="238125" cy="2667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a:t>
          </a:r>
        </a:p>
      </xdr:txBody>
    </xdr:sp>
    <xdr:clientData/>
  </xdr:twoCellAnchor>
  <xdr:twoCellAnchor>
    <xdr:from>
      <xdr:col>1</xdr:col>
      <xdr:colOff>19050</xdr:colOff>
      <xdr:row>459</xdr:row>
      <xdr:rowOff>0</xdr:rowOff>
    </xdr:from>
    <xdr:to>
      <xdr:col>1</xdr:col>
      <xdr:colOff>247650</xdr:colOff>
      <xdr:row>459</xdr:row>
      <xdr:rowOff>0</xdr:rowOff>
    </xdr:to>
    <xdr:sp>
      <xdr:nvSpPr>
        <xdr:cNvPr id="12" name="TextBox 16"/>
        <xdr:cNvSpPr txBox="1">
          <a:spLocks noChangeArrowheads="1"/>
        </xdr:cNvSpPr>
      </xdr:nvSpPr>
      <xdr:spPr>
        <a:xfrm>
          <a:off x="285750" y="75018900"/>
          <a:ext cx="2286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a:t>
          </a:r>
        </a:p>
      </xdr:txBody>
    </xdr:sp>
    <xdr:clientData/>
  </xdr:twoCellAnchor>
  <xdr:twoCellAnchor>
    <xdr:from>
      <xdr:col>1</xdr:col>
      <xdr:colOff>171450</xdr:colOff>
      <xdr:row>462</xdr:row>
      <xdr:rowOff>85725</xdr:rowOff>
    </xdr:from>
    <xdr:to>
      <xdr:col>1</xdr:col>
      <xdr:colOff>381000</xdr:colOff>
      <xdr:row>468</xdr:row>
      <xdr:rowOff>85725</xdr:rowOff>
    </xdr:to>
    <xdr:sp>
      <xdr:nvSpPr>
        <xdr:cNvPr id="13" name="TextBox 17"/>
        <xdr:cNvSpPr txBox="1">
          <a:spLocks noChangeArrowheads="1"/>
        </xdr:cNvSpPr>
      </xdr:nvSpPr>
      <xdr:spPr>
        <a:xfrm>
          <a:off x="438150" y="75590400"/>
          <a:ext cx="209550" cy="971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
ii.)
</a:t>
          </a:r>
        </a:p>
      </xdr:txBody>
    </xdr:sp>
    <xdr:clientData/>
  </xdr:twoCellAnchor>
  <xdr:twoCellAnchor>
    <xdr:from>
      <xdr:col>1</xdr:col>
      <xdr:colOff>19050</xdr:colOff>
      <xdr:row>321</xdr:row>
      <xdr:rowOff>9525</xdr:rowOff>
    </xdr:from>
    <xdr:to>
      <xdr:col>8</xdr:col>
      <xdr:colOff>800100</xdr:colOff>
      <xdr:row>323</xdr:row>
      <xdr:rowOff>19050</xdr:rowOff>
    </xdr:to>
    <xdr:sp>
      <xdr:nvSpPr>
        <xdr:cNvPr id="14" name="TextBox 18"/>
        <xdr:cNvSpPr txBox="1">
          <a:spLocks noChangeArrowheads="1"/>
        </xdr:cNvSpPr>
      </xdr:nvSpPr>
      <xdr:spPr>
        <a:xfrm>
          <a:off x="285750" y="52558950"/>
          <a:ext cx="6829425"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information is prepared on the geographical segments as the Group principally operates within Malaysia.</a:t>
          </a:r>
        </a:p>
      </xdr:txBody>
    </xdr:sp>
    <xdr:clientData/>
  </xdr:twoCellAnchor>
  <xdr:twoCellAnchor>
    <xdr:from>
      <xdr:col>1</xdr:col>
      <xdr:colOff>9525</xdr:colOff>
      <xdr:row>272</xdr:row>
      <xdr:rowOff>9525</xdr:rowOff>
    </xdr:from>
    <xdr:to>
      <xdr:col>9</xdr:col>
      <xdr:colOff>0</xdr:colOff>
      <xdr:row>273</xdr:row>
      <xdr:rowOff>19050</xdr:rowOff>
    </xdr:to>
    <xdr:sp>
      <xdr:nvSpPr>
        <xdr:cNvPr id="15" name="TextBox 20"/>
        <xdr:cNvSpPr txBox="1">
          <a:spLocks noChangeArrowheads="1"/>
        </xdr:cNvSpPr>
      </xdr:nvSpPr>
      <xdr:spPr>
        <a:xfrm>
          <a:off x="276225" y="44605575"/>
          <a:ext cx="6848475" cy="171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audit report of the Group's annual financial statements for the year ended 31 December 2005 was not qualified.  </a:t>
          </a:r>
        </a:p>
      </xdr:txBody>
    </xdr:sp>
    <xdr:clientData/>
  </xdr:twoCellAnchor>
  <xdr:oneCellAnchor>
    <xdr:from>
      <xdr:col>7</xdr:col>
      <xdr:colOff>295275</xdr:colOff>
      <xdr:row>39</xdr:row>
      <xdr:rowOff>114300</xdr:rowOff>
    </xdr:from>
    <xdr:ext cx="76200" cy="200025"/>
    <xdr:sp>
      <xdr:nvSpPr>
        <xdr:cNvPr id="16" name="TextBox 23"/>
        <xdr:cNvSpPr txBox="1">
          <a:spLocks noChangeArrowheads="1"/>
        </xdr:cNvSpPr>
      </xdr:nvSpPr>
      <xdr:spPr>
        <a:xfrm>
          <a:off x="5762625" y="6772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479</xdr:row>
      <xdr:rowOff>19050</xdr:rowOff>
    </xdr:from>
    <xdr:to>
      <xdr:col>8</xdr:col>
      <xdr:colOff>790575</xdr:colOff>
      <xdr:row>483</xdr:row>
      <xdr:rowOff>104775</xdr:rowOff>
    </xdr:to>
    <xdr:sp>
      <xdr:nvSpPr>
        <xdr:cNvPr id="17" name="TextBox 24"/>
        <xdr:cNvSpPr txBox="1">
          <a:spLocks noChangeArrowheads="1"/>
        </xdr:cNvSpPr>
      </xdr:nvSpPr>
      <xdr:spPr>
        <a:xfrm>
          <a:off x="295275" y="78276450"/>
          <a:ext cx="6810375" cy="733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calculation of loss per share is based on loss after tax and minority interest and the weighted average number of shares in issue during the period of 303,413,000 (2005 : 302,029,000). The assumed conversion of outstanding ICULS for the current quarter and current financial period todate would be anitidilutive. Accordingly, the basic and fully diluted loss per share are the same.
</a:t>
          </a:r>
        </a:p>
      </xdr:txBody>
    </xdr:sp>
    <xdr:clientData/>
  </xdr:twoCellAnchor>
  <xdr:twoCellAnchor>
    <xdr:from>
      <xdr:col>1</xdr:col>
      <xdr:colOff>9525</xdr:colOff>
      <xdr:row>351</xdr:row>
      <xdr:rowOff>9525</xdr:rowOff>
    </xdr:from>
    <xdr:to>
      <xdr:col>8</xdr:col>
      <xdr:colOff>790575</xdr:colOff>
      <xdr:row>356</xdr:row>
      <xdr:rowOff>0</xdr:rowOff>
    </xdr:to>
    <xdr:sp>
      <xdr:nvSpPr>
        <xdr:cNvPr id="18" name="TextBox 25"/>
        <xdr:cNvSpPr txBox="1">
          <a:spLocks noChangeArrowheads="1"/>
        </xdr:cNvSpPr>
      </xdr:nvSpPr>
      <xdr:spPr>
        <a:xfrm>
          <a:off x="276225" y="57531000"/>
          <a:ext cx="6829425" cy="800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posted a loss of RM8.45 million this quarter as compared to a loss of RM8.12 million in the corresponding quarter in the preceding year. The increased loss is mainly due to higher finance cost.
Meanwhile revenue for the quarter increased by RM8.76 million as compared to the corresponding quarter last year.  This is mainly due to higher revenue from the construction division.</a:t>
          </a:r>
        </a:p>
      </xdr:txBody>
    </xdr:sp>
    <xdr:clientData/>
  </xdr:twoCellAnchor>
  <xdr:twoCellAnchor>
    <xdr:from>
      <xdr:col>1</xdr:col>
      <xdr:colOff>19050</xdr:colOff>
      <xdr:row>358</xdr:row>
      <xdr:rowOff>9525</xdr:rowOff>
    </xdr:from>
    <xdr:to>
      <xdr:col>8</xdr:col>
      <xdr:colOff>800100</xdr:colOff>
      <xdr:row>361</xdr:row>
      <xdr:rowOff>0</xdr:rowOff>
    </xdr:to>
    <xdr:sp>
      <xdr:nvSpPr>
        <xdr:cNvPr id="19" name="TextBox 26"/>
        <xdr:cNvSpPr txBox="1">
          <a:spLocks noChangeArrowheads="1"/>
        </xdr:cNvSpPr>
      </xdr:nvSpPr>
      <xdr:spPr>
        <a:xfrm>
          <a:off x="285750" y="58664475"/>
          <a:ext cx="6829425" cy="476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material changes in the current quarter's results as compared to the immediate preceding quarter.
</a:t>
          </a:r>
        </a:p>
      </xdr:txBody>
    </xdr:sp>
    <xdr:clientData/>
  </xdr:twoCellAnchor>
  <xdr:twoCellAnchor>
    <xdr:from>
      <xdr:col>1</xdr:col>
      <xdr:colOff>9525</xdr:colOff>
      <xdr:row>363</xdr:row>
      <xdr:rowOff>19050</xdr:rowOff>
    </xdr:from>
    <xdr:to>
      <xdr:col>8</xdr:col>
      <xdr:colOff>800100</xdr:colOff>
      <xdr:row>366</xdr:row>
      <xdr:rowOff>142875</xdr:rowOff>
    </xdr:to>
    <xdr:sp>
      <xdr:nvSpPr>
        <xdr:cNvPr id="20" name="TextBox 27"/>
        <xdr:cNvSpPr txBox="1">
          <a:spLocks noChangeArrowheads="1"/>
        </xdr:cNvSpPr>
      </xdr:nvSpPr>
      <xdr:spPr>
        <a:xfrm>
          <a:off x="276225" y="59483625"/>
          <a:ext cx="6838950" cy="609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will continue to operate at a loss for this financial year because of high finance costs.  To reduce the Group's borrowings, the Group is looking at various avenues including the disposal of assets.</a:t>
          </a:r>
        </a:p>
      </xdr:txBody>
    </xdr:sp>
    <xdr:clientData/>
  </xdr:twoCellAnchor>
  <xdr:twoCellAnchor>
    <xdr:from>
      <xdr:col>0</xdr:col>
      <xdr:colOff>238125</xdr:colOff>
      <xdr:row>450</xdr:row>
      <xdr:rowOff>152400</xdr:rowOff>
    </xdr:from>
    <xdr:to>
      <xdr:col>1</xdr:col>
      <xdr:colOff>200025</xdr:colOff>
      <xdr:row>454</xdr:row>
      <xdr:rowOff>76200</xdr:rowOff>
    </xdr:to>
    <xdr:sp>
      <xdr:nvSpPr>
        <xdr:cNvPr id="21" name="TextBox 28"/>
        <xdr:cNvSpPr txBox="1">
          <a:spLocks noChangeArrowheads="1"/>
        </xdr:cNvSpPr>
      </xdr:nvSpPr>
      <xdr:spPr>
        <a:xfrm>
          <a:off x="238125" y="73713975"/>
          <a:ext cx="228600" cy="5715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a:t>
          </a:r>
        </a:p>
      </xdr:txBody>
    </xdr:sp>
    <xdr:clientData/>
  </xdr:twoCellAnchor>
  <xdr:twoCellAnchor>
    <xdr:from>
      <xdr:col>1</xdr:col>
      <xdr:colOff>209550</xdr:colOff>
      <xdr:row>450</xdr:row>
      <xdr:rowOff>152400</xdr:rowOff>
    </xdr:from>
    <xdr:to>
      <xdr:col>8</xdr:col>
      <xdr:colOff>800100</xdr:colOff>
      <xdr:row>458</xdr:row>
      <xdr:rowOff>85725</xdr:rowOff>
    </xdr:to>
    <xdr:sp>
      <xdr:nvSpPr>
        <xdr:cNvPr id="22" name="TextBox 29"/>
        <xdr:cNvSpPr txBox="1">
          <a:spLocks noChangeArrowheads="1"/>
        </xdr:cNvSpPr>
      </xdr:nvSpPr>
      <xdr:spPr>
        <a:xfrm>
          <a:off x="476250" y="73713975"/>
          <a:ext cx="6638925" cy="12287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19 November 2002, the Company was served with a writ of summons by two third parties claiming the refund of the sum of RM5.00 million which was paid in relation to the sale and purchase agreement entered into between them and the Company on 3 March 1997.  The said sale and purchase agreement had since lapsed due to non-fulfillment of the terms therein by the third parties. 
</a:t>
          </a:r>
          <a:r>
            <a:rPr lang="en-US" cap="none" sz="1000" b="0" i="0" u="none" baseline="0">
              <a:latin typeface="Arial"/>
              <a:ea typeface="Arial"/>
              <a:cs typeface="Arial"/>
            </a:rPr>
            <a:t>The Board of Directors of the Company is of the opinion that there is no valid basis for this claim and has filed defence and counterclaim against these parties.</a:t>
          </a:r>
        </a:p>
      </xdr:txBody>
    </xdr:sp>
    <xdr:clientData/>
  </xdr:twoCellAnchor>
  <xdr:twoCellAnchor>
    <xdr:from>
      <xdr:col>1</xdr:col>
      <xdr:colOff>19050</xdr:colOff>
      <xdr:row>330</xdr:row>
      <xdr:rowOff>19050</xdr:rowOff>
    </xdr:from>
    <xdr:to>
      <xdr:col>8</xdr:col>
      <xdr:colOff>800100</xdr:colOff>
      <xdr:row>332</xdr:row>
      <xdr:rowOff>76200</xdr:rowOff>
    </xdr:to>
    <xdr:sp>
      <xdr:nvSpPr>
        <xdr:cNvPr id="23" name="TextBox 32"/>
        <xdr:cNvSpPr txBox="1">
          <a:spLocks noChangeArrowheads="1"/>
        </xdr:cNvSpPr>
      </xdr:nvSpPr>
      <xdr:spPr>
        <a:xfrm>
          <a:off x="285750" y="54025800"/>
          <a:ext cx="6829425" cy="381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material events from the end of the financial quarter to the date of this announcement that would affect substantially the results of the Group.</a:t>
          </a:r>
        </a:p>
      </xdr:txBody>
    </xdr:sp>
    <xdr:clientData/>
  </xdr:twoCellAnchor>
  <xdr:twoCellAnchor>
    <xdr:from>
      <xdr:col>1</xdr:col>
      <xdr:colOff>161925</xdr:colOff>
      <xdr:row>471</xdr:row>
      <xdr:rowOff>9525</xdr:rowOff>
    </xdr:from>
    <xdr:to>
      <xdr:col>8</xdr:col>
      <xdr:colOff>209550</xdr:colOff>
      <xdr:row>472</xdr:row>
      <xdr:rowOff>28575</xdr:rowOff>
    </xdr:to>
    <xdr:sp>
      <xdr:nvSpPr>
        <xdr:cNvPr id="24" name="TextBox 33"/>
        <xdr:cNvSpPr txBox="1">
          <a:spLocks noChangeArrowheads="1"/>
        </xdr:cNvSpPr>
      </xdr:nvSpPr>
      <xdr:spPr>
        <a:xfrm>
          <a:off x="428625" y="76971525"/>
          <a:ext cx="6096000" cy="180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case is pending trial.</a:t>
          </a:r>
        </a:p>
      </xdr:txBody>
    </xdr:sp>
    <xdr:clientData/>
  </xdr:twoCellAnchor>
  <xdr:twoCellAnchor>
    <xdr:from>
      <xdr:col>1</xdr:col>
      <xdr:colOff>9525</xdr:colOff>
      <xdr:row>459</xdr:row>
      <xdr:rowOff>0</xdr:rowOff>
    </xdr:from>
    <xdr:to>
      <xdr:col>1</xdr:col>
      <xdr:colOff>219075</xdr:colOff>
      <xdr:row>459</xdr:row>
      <xdr:rowOff>0</xdr:rowOff>
    </xdr:to>
    <xdr:sp>
      <xdr:nvSpPr>
        <xdr:cNvPr id="25" name="TextBox 34"/>
        <xdr:cNvSpPr txBox="1">
          <a:spLocks noChangeArrowheads="1"/>
        </xdr:cNvSpPr>
      </xdr:nvSpPr>
      <xdr:spPr>
        <a:xfrm>
          <a:off x="276225" y="75018900"/>
          <a:ext cx="2095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a:t>
          </a:r>
        </a:p>
      </xdr:txBody>
    </xdr:sp>
    <xdr:clientData/>
  </xdr:twoCellAnchor>
  <xdr:twoCellAnchor>
    <xdr:from>
      <xdr:col>1</xdr:col>
      <xdr:colOff>200025</xdr:colOff>
      <xdr:row>459</xdr:row>
      <xdr:rowOff>0</xdr:rowOff>
    </xdr:from>
    <xdr:to>
      <xdr:col>8</xdr:col>
      <xdr:colOff>800100</xdr:colOff>
      <xdr:row>459</xdr:row>
      <xdr:rowOff>0</xdr:rowOff>
    </xdr:to>
    <xdr:sp>
      <xdr:nvSpPr>
        <xdr:cNvPr id="26" name="TextBox 35"/>
        <xdr:cNvSpPr txBox="1">
          <a:spLocks noChangeArrowheads="1"/>
        </xdr:cNvSpPr>
      </xdr:nvSpPr>
      <xdr:spPr>
        <a:xfrm>
          <a:off x="466725" y="75018900"/>
          <a:ext cx="6648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27 December 2001, the Company was served a writ of summons by the trustee for the holders of the Redeemable Secured Loan Stocks ("Loan Stocks") as a result of default on the repayment of the Loan Stocks and payment of interest due.  The trustee has also applied for a court order to foreclose the Company's freehold land and building, Kompleks Lien Hoe which was charged as collateral for the Loan Stocks.
On 30 January 2003, the Loan Stocks together with the outstanding interest was fully redeemed and settled. Accordingly, the suits against the Company were withdrawn.</a:t>
          </a:r>
        </a:p>
      </xdr:txBody>
    </xdr:sp>
    <xdr:clientData/>
  </xdr:twoCellAnchor>
  <xdr:twoCellAnchor>
    <xdr:from>
      <xdr:col>1</xdr:col>
      <xdr:colOff>28575</xdr:colOff>
      <xdr:row>334</xdr:row>
      <xdr:rowOff>152400</xdr:rowOff>
    </xdr:from>
    <xdr:to>
      <xdr:col>8</xdr:col>
      <xdr:colOff>781050</xdr:colOff>
      <xdr:row>336</xdr:row>
      <xdr:rowOff>0</xdr:rowOff>
    </xdr:to>
    <xdr:sp>
      <xdr:nvSpPr>
        <xdr:cNvPr id="27" name="TextBox 36"/>
        <xdr:cNvSpPr txBox="1">
          <a:spLocks noChangeArrowheads="1"/>
        </xdr:cNvSpPr>
      </xdr:nvSpPr>
      <xdr:spPr>
        <a:xfrm>
          <a:off x="295275" y="54806850"/>
          <a:ext cx="6800850" cy="171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During the current financial quarter, there were no changes in the composition of the Group.
</a:t>
          </a:r>
        </a:p>
      </xdr:txBody>
    </xdr:sp>
    <xdr:clientData/>
  </xdr:twoCellAnchor>
  <xdr:twoCellAnchor>
    <xdr:from>
      <xdr:col>1</xdr:col>
      <xdr:colOff>9525</xdr:colOff>
      <xdr:row>376</xdr:row>
      <xdr:rowOff>0</xdr:rowOff>
    </xdr:from>
    <xdr:to>
      <xdr:col>8</xdr:col>
      <xdr:colOff>781050</xdr:colOff>
      <xdr:row>378</xdr:row>
      <xdr:rowOff>19050</xdr:rowOff>
    </xdr:to>
    <xdr:sp>
      <xdr:nvSpPr>
        <xdr:cNvPr id="28" name="TextBox 39"/>
        <xdr:cNvSpPr txBox="1">
          <a:spLocks noChangeArrowheads="1"/>
        </xdr:cNvSpPr>
      </xdr:nvSpPr>
      <xdr:spPr>
        <a:xfrm>
          <a:off x="276225" y="61569600"/>
          <a:ext cx="68199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sale of unquoted investments and/or properties during the current financial quarter.</a:t>
          </a:r>
        </a:p>
      </xdr:txBody>
    </xdr:sp>
    <xdr:clientData/>
  </xdr:twoCellAnchor>
  <xdr:twoCellAnchor>
    <xdr:from>
      <xdr:col>1</xdr:col>
      <xdr:colOff>276225</xdr:colOff>
      <xdr:row>395</xdr:row>
      <xdr:rowOff>57150</xdr:rowOff>
    </xdr:from>
    <xdr:to>
      <xdr:col>8</xdr:col>
      <xdr:colOff>800100</xdr:colOff>
      <xdr:row>407</xdr:row>
      <xdr:rowOff>76200</xdr:rowOff>
    </xdr:to>
    <xdr:sp>
      <xdr:nvSpPr>
        <xdr:cNvPr id="29" name="TextBox 46"/>
        <xdr:cNvSpPr txBox="1">
          <a:spLocks noChangeArrowheads="1"/>
        </xdr:cNvSpPr>
      </xdr:nvSpPr>
      <xdr:spPr>
        <a:xfrm>
          <a:off x="542925" y="64703325"/>
          <a:ext cx="6572250" cy="19621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13 April 2006, a wholly owned subsidiary, Russella Teguh Sdn Bhd ('RTSB') has entered into a joint venture development agreement with Stellar View Development Sdn Bhd ('Developer') for the purpose of carrying out a commercial development on a portion of RTSB's land measuring approximately 50 acres forming part of the piece of land held under PT No. 45265, Mukim and Daerah of Petaling, Selangor by way of a joint venture.
In consideration of the granting of development rights, RTSB shall be entitled from the Developer :-
(i)  a sum of RM1 million in cash upon signing of the joint venture development agreement; and
(ii) either 72 completed units of 3 storey shops at an average launching price of not less than RM850,000 per unit, or
     27.5% of the total gross development value (estimated at RM280 million) payable in cash or in kind; 
     whichever is higher.
There has been no change on the status of the joint venture since the last announcement.
</a:t>
          </a:r>
        </a:p>
      </xdr:txBody>
    </xdr:sp>
    <xdr:clientData/>
  </xdr:twoCellAnchor>
  <xdr:twoCellAnchor>
    <xdr:from>
      <xdr:col>1</xdr:col>
      <xdr:colOff>9525</xdr:colOff>
      <xdr:row>395</xdr:row>
      <xdr:rowOff>47625</xdr:rowOff>
    </xdr:from>
    <xdr:to>
      <xdr:col>1</xdr:col>
      <xdr:colOff>257175</xdr:colOff>
      <xdr:row>397</xdr:row>
      <xdr:rowOff>66675</xdr:rowOff>
    </xdr:to>
    <xdr:sp>
      <xdr:nvSpPr>
        <xdr:cNvPr id="30" name="TextBox 48"/>
        <xdr:cNvSpPr txBox="1">
          <a:spLocks noChangeArrowheads="1"/>
        </xdr:cNvSpPr>
      </xdr:nvSpPr>
      <xdr:spPr>
        <a:xfrm>
          <a:off x="276225" y="64693800"/>
          <a:ext cx="247650" cy="3429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a:t>
          </a:r>
        </a:p>
      </xdr:txBody>
    </xdr:sp>
    <xdr:clientData/>
  </xdr:twoCellAnchor>
  <xdr:twoCellAnchor>
    <xdr:from>
      <xdr:col>1</xdr:col>
      <xdr:colOff>28575</xdr:colOff>
      <xdr:row>387</xdr:row>
      <xdr:rowOff>9525</xdr:rowOff>
    </xdr:from>
    <xdr:to>
      <xdr:col>1</xdr:col>
      <xdr:colOff>266700</xdr:colOff>
      <xdr:row>388</xdr:row>
      <xdr:rowOff>38100</xdr:rowOff>
    </xdr:to>
    <xdr:sp>
      <xdr:nvSpPr>
        <xdr:cNvPr id="31" name="TextBox 66"/>
        <xdr:cNvSpPr txBox="1">
          <a:spLocks noChangeArrowheads="1"/>
        </xdr:cNvSpPr>
      </xdr:nvSpPr>
      <xdr:spPr>
        <a:xfrm>
          <a:off x="295275" y="63360300"/>
          <a:ext cx="238125" cy="1905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a:t>
          </a:r>
        </a:p>
      </xdr:txBody>
    </xdr:sp>
    <xdr:clientData/>
  </xdr:twoCellAnchor>
  <xdr:twoCellAnchor>
    <xdr:from>
      <xdr:col>1</xdr:col>
      <xdr:colOff>228600</xdr:colOff>
      <xdr:row>387</xdr:row>
      <xdr:rowOff>9525</xdr:rowOff>
    </xdr:from>
    <xdr:to>
      <xdr:col>8</xdr:col>
      <xdr:colOff>647700</xdr:colOff>
      <xdr:row>394</xdr:row>
      <xdr:rowOff>19050</xdr:rowOff>
    </xdr:to>
    <xdr:sp>
      <xdr:nvSpPr>
        <xdr:cNvPr id="32" name="TextBox 67"/>
        <xdr:cNvSpPr txBox="1">
          <a:spLocks noChangeArrowheads="1"/>
        </xdr:cNvSpPr>
      </xdr:nvSpPr>
      <xdr:spPr>
        <a:xfrm>
          <a:off x="495300" y="63360300"/>
          <a:ext cx="6467475" cy="1143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8 December 2005, Billiontex Industries Sdn Bhd, a wholly owned subsidiary, entered into a sale and purchase agreement with Tesco Stores (Malaysia) Sdn Bhd for the sale of 8.5 acres of the land forming part of a parcel of land held under PT No. 45264, Mukim of Petaling, Daerah Petaling, State of Selangor for a cash consideration of RM14,810,400.
The estimated time frame for the completion of this transaction would be 24 months from the date of the sale and purchase agreement.</a:t>
          </a:r>
        </a:p>
      </xdr:txBody>
    </xdr:sp>
    <xdr:clientData/>
  </xdr:twoCellAnchor>
  <xdr:twoCellAnchor>
    <xdr:from>
      <xdr:col>1</xdr:col>
      <xdr:colOff>9525</xdr:colOff>
      <xdr:row>243</xdr:row>
      <xdr:rowOff>95250</xdr:rowOff>
    </xdr:from>
    <xdr:to>
      <xdr:col>1</xdr:col>
      <xdr:colOff>219075</xdr:colOff>
      <xdr:row>257</xdr:row>
      <xdr:rowOff>123825</xdr:rowOff>
    </xdr:to>
    <xdr:sp>
      <xdr:nvSpPr>
        <xdr:cNvPr id="33" name="TextBox 68"/>
        <xdr:cNvSpPr txBox="1">
          <a:spLocks noChangeArrowheads="1"/>
        </xdr:cNvSpPr>
      </xdr:nvSpPr>
      <xdr:spPr>
        <a:xfrm>
          <a:off x="276225" y="39995475"/>
          <a:ext cx="209550" cy="22955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
(b)</a:t>
          </a:r>
        </a:p>
      </xdr:txBody>
    </xdr:sp>
    <xdr:clientData/>
  </xdr:twoCellAnchor>
  <xdr:twoCellAnchor>
    <xdr:from>
      <xdr:col>1</xdr:col>
      <xdr:colOff>238125</xdr:colOff>
      <xdr:row>243</xdr:row>
      <xdr:rowOff>95250</xdr:rowOff>
    </xdr:from>
    <xdr:to>
      <xdr:col>8</xdr:col>
      <xdr:colOff>790575</xdr:colOff>
      <xdr:row>263</xdr:row>
      <xdr:rowOff>133350</xdr:rowOff>
    </xdr:to>
    <xdr:sp>
      <xdr:nvSpPr>
        <xdr:cNvPr id="34" name="TextBox 69"/>
        <xdr:cNvSpPr txBox="1">
          <a:spLocks noChangeArrowheads="1"/>
        </xdr:cNvSpPr>
      </xdr:nvSpPr>
      <xdr:spPr>
        <a:xfrm>
          <a:off x="504825" y="39995475"/>
          <a:ext cx="6600825" cy="3276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FRS 3 : Business Combinations and FRS 136 : Impairment of Assets
The adoption of these FRSs have resulted in the Group ceasing annual goodwill amortisation. Goodwill is carried at cost less accumulated impairment losses and is now tested for impairment annually, or more frequently if events or changes in circumstances indicate that it might be impaired, in accordance with FRS 136.  Any impairment loss is recognised in the income statement and subsequent reversal is not allowed. Prior to 1 January 2006, goodwill was amortised on a straight line basis over its estimated useful life of 20 years. In accordance with the transitional provision of FRS 3, the Group has applied the revised accounting policy for goodwill prospectively from 1 January 2006 and the Group has therefore ceased amortising goodwill from 1 January 2006.  This has the effect of reducing the amortisation charges by RM103,000 in the current financial quarter ended 30 June 2006.
FRS 140 : Investment Property
The adoption of FRS 140 has resulted in the reclassification of Investment Property from Property, Plant and Equipment and presented as a separate line item in non-current asset. Investment Property are stated at cost less accumulated depreciation and impairment losses.
As a result of the adoption of FRS 140, comparative amount as at 31 December 2005 have been reclassified as follows:-</a:t>
          </a:r>
        </a:p>
      </xdr:txBody>
    </xdr:sp>
    <xdr:clientData/>
  </xdr:twoCellAnchor>
  <xdr:twoCellAnchor>
    <xdr:from>
      <xdr:col>1</xdr:col>
      <xdr:colOff>0</xdr:colOff>
      <xdr:row>442</xdr:row>
      <xdr:rowOff>0</xdr:rowOff>
    </xdr:from>
    <xdr:to>
      <xdr:col>1</xdr:col>
      <xdr:colOff>209550</xdr:colOff>
      <xdr:row>443</xdr:row>
      <xdr:rowOff>114300</xdr:rowOff>
    </xdr:to>
    <xdr:sp>
      <xdr:nvSpPr>
        <xdr:cNvPr id="35" name="TextBox 70"/>
        <xdr:cNvSpPr txBox="1">
          <a:spLocks noChangeArrowheads="1"/>
        </xdr:cNvSpPr>
      </xdr:nvSpPr>
      <xdr:spPr>
        <a:xfrm>
          <a:off x="266700" y="72266175"/>
          <a:ext cx="209550" cy="276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a:t>
          </a:r>
        </a:p>
      </xdr:txBody>
    </xdr:sp>
    <xdr:clientData/>
  </xdr:twoCellAnchor>
  <xdr:twoCellAnchor>
    <xdr:from>
      <xdr:col>1</xdr:col>
      <xdr:colOff>219075</xdr:colOff>
      <xdr:row>442</xdr:row>
      <xdr:rowOff>9525</xdr:rowOff>
    </xdr:from>
    <xdr:to>
      <xdr:col>8</xdr:col>
      <xdr:colOff>762000</xdr:colOff>
      <xdr:row>448</xdr:row>
      <xdr:rowOff>76200</xdr:rowOff>
    </xdr:to>
    <xdr:sp>
      <xdr:nvSpPr>
        <xdr:cNvPr id="36" name="TextBox 71"/>
        <xdr:cNvSpPr txBox="1">
          <a:spLocks noChangeArrowheads="1"/>
        </xdr:cNvSpPr>
      </xdr:nvSpPr>
      <xdr:spPr>
        <a:xfrm>
          <a:off x="485775" y="72275700"/>
          <a:ext cx="6591300" cy="1038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26 May 2005 and 31 May 2005, the Company was served with writs of summons by two financial institutions for a sum of RM2.97 million and RM2.40 million respectively pursuant to corporate guarantees issued in respect of banking facilities granted to former subsidiaries.
These cases are pending trial.</a:t>
          </a:r>
        </a:p>
      </xdr:txBody>
    </xdr:sp>
    <xdr:clientData/>
  </xdr:twoCellAnchor>
  <xdr:twoCellAnchor>
    <xdr:from>
      <xdr:col>1</xdr:col>
      <xdr:colOff>47625</xdr:colOff>
      <xdr:row>407</xdr:row>
      <xdr:rowOff>19050</xdr:rowOff>
    </xdr:from>
    <xdr:to>
      <xdr:col>1</xdr:col>
      <xdr:colOff>247650</xdr:colOff>
      <xdr:row>408</xdr:row>
      <xdr:rowOff>142875</xdr:rowOff>
    </xdr:to>
    <xdr:sp>
      <xdr:nvSpPr>
        <xdr:cNvPr id="37" name="TextBox 73"/>
        <xdr:cNvSpPr txBox="1">
          <a:spLocks noChangeArrowheads="1"/>
        </xdr:cNvSpPr>
      </xdr:nvSpPr>
      <xdr:spPr>
        <a:xfrm>
          <a:off x="314325" y="66608325"/>
          <a:ext cx="200025" cy="2857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a:t>
          </a:r>
        </a:p>
      </xdr:txBody>
    </xdr:sp>
    <xdr:clientData/>
  </xdr:twoCellAnchor>
  <xdr:twoCellAnchor>
    <xdr:from>
      <xdr:col>1</xdr:col>
      <xdr:colOff>266700</xdr:colOff>
      <xdr:row>407</xdr:row>
      <xdr:rowOff>57150</xdr:rowOff>
    </xdr:from>
    <xdr:to>
      <xdr:col>8</xdr:col>
      <xdr:colOff>790575</xdr:colOff>
      <xdr:row>413</xdr:row>
      <xdr:rowOff>114300</xdr:rowOff>
    </xdr:to>
    <xdr:sp>
      <xdr:nvSpPr>
        <xdr:cNvPr id="38" name="TextBox 74"/>
        <xdr:cNvSpPr txBox="1">
          <a:spLocks noChangeArrowheads="1"/>
        </xdr:cNvSpPr>
      </xdr:nvSpPr>
      <xdr:spPr>
        <a:xfrm>
          <a:off x="533400" y="66646425"/>
          <a:ext cx="6572250" cy="10287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7 July 2006, the Company has entered into a sale and purchase agreement with E-Globalfocus Sdn Bhd for the disposal of the entire issued and paid-up capital of Lien Hoe Tower Sdn Bhd, a wholly owned subsidiary, for a consideration of RM1 and the obligation to pay the settlement sum for credit facilities which has a total outstanding amount estimated at RM53 million owing by the Company at the date of completion of the transaction.
This transaction is subject to the approval of the Foreign Investment Committee and shareholders of the Company.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79"/>
  <sheetViews>
    <sheetView tabSelected="1" workbookViewId="0" topLeftCell="B1">
      <selection activeCell="H77" sqref="H77"/>
    </sheetView>
  </sheetViews>
  <sheetFormatPr defaultColWidth="9.140625" defaultRowHeight="12.75"/>
  <cols>
    <col min="1" max="1" width="4.00390625" style="0" customWidth="1"/>
    <col min="2" max="2" width="11.140625" style="0" customWidth="1"/>
    <col min="3" max="3" width="16.00390625" style="0" customWidth="1"/>
    <col min="4" max="8" width="12.7109375" style="0" customWidth="1"/>
    <col min="9" max="9" width="12.140625" style="0" customWidth="1"/>
    <col min="10" max="10" width="12.421875" style="0" customWidth="1"/>
  </cols>
  <sheetData>
    <row r="1" s="15" customFormat="1" ht="18">
      <c r="B1" s="15" t="s">
        <v>0</v>
      </c>
    </row>
    <row r="2" s="4" customFormat="1" ht="15.75">
      <c r="B2" s="4" t="s">
        <v>1</v>
      </c>
    </row>
    <row r="3" s="4" customFormat="1" ht="15.75"/>
    <row r="5" s="2" customFormat="1" ht="15">
      <c r="B5" s="2" t="s">
        <v>184</v>
      </c>
    </row>
    <row r="6" s="2" customFormat="1" ht="15">
      <c r="B6" s="2" t="s">
        <v>2</v>
      </c>
    </row>
    <row r="7" s="2" customFormat="1" ht="15"/>
    <row r="8" s="5" customFormat="1" ht="14.25"/>
    <row r="9" s="2" customFormat="1" ht="15">
      <c r="B9" s="2" t="s">
        <v>88</v>
      </c>
    </row>
    <row r="10" s="2" customFormat="1" ht="15"/>
    <row r="12" spans="5:9" s="2" customFormat="1" ht="15">
      <c r="E12" s="2" t="s">
        <v>121</v>
      </c>
      <c r="H12" s="2" t="s">
        <v>11</v>
      </c>
      <c r="I12" s="3"/>
    </row>
    <row r="13" spans="6:9" s="3" customFormat="1" ht="12.75">
      <c r="F13" s="3" t="s">
        <v>7</v>
      </c>
      <c r="I13" s="3" t="s">
        <v>7</v>
      </c>
    </row>
    <row r="14" spans="5:9" s="3" customFormat="1" ht="12.75">
      <c r="E14" s="3" t="s">
        <v>3</v>
      </c>
      <c r="F14" s="3" t="s">
        <v>4</v>
      </c>
      <c r="H14" s="3" t="s">
        <v>3</v>
      </c>
      <c r="I14" s="3" t="s">
        <v>4</v>
      </c>
    </row>
    <row r="15" spans="5:9" s="3" customFormat="1" ht="12.75">
      <c r="E15" s="3" t="s">
        <v>4</v>
      </c>
      <c r="F15" s="3" t="s">
        <v>6</v>
      </c>
      <c r="H15" s="3" t="s">
        <v>4</v>
      </c>
      <c r="I15" s="26" t="s">
        <v>6</v>
      </c>
    </row>
    <row r="16" spans="5:9" s="3" customFormat="1" ht="12.75">
      <c r="E16" s="3" t="s">
        <v>5</v>
      </c>
      <c r="F16" s="3" t="s">
        <v>5</v>
      </c>
      <c r="H16" s="3" t="s">
        <v>8</v>
      </c>
      <c r="I16" s="3" t="s">
        <v>9</v>
      </c>
    </row>
    <row r="17" spans="5:9" s="3" customFormat="1" ht="12.75">
      <c r="E17" s="3" t="s">
        <v>185</v>
      </c>
      <c r="F17" s="3" t="s">
        <v>186</v>
      </c>
      <c r="H17" s="3" t="s">
        <v>185</v>
      </c>
      <c r="I17" s="3" t="s">
        <v>186</v>
      </c>
    </row>
    <row r="18" spans="5:9" ht="12.75">
      <c r="E18" s="3" t="s">
        <v>10</v>
      </c>
      <c r="F18" s="3" t="s">
        <v>10</v>
      </c>
      <c r="H18" s="3" t="s">
        <v>10</v>
      </c>
      <c r="I18" s="3" t="s">
        <v>10</v>
      </c>
    </row>
    <row r="20" spans="2:9" ht="12.75">
      <c r="B20" t="s">
        <v>12</v>
      </c>
      <c r="E20" s="6">
        <f>H20-28860</f>
        <v>32281</v>
      </c>
      <c r="F20" s="6">
        <v>23517</v>
      </c>
      <c r="G20" s="6"/>
      <c r="H20" s="6">
        <v>61141</v>
      </c>
      <c r="I20" s="6">
        <v>43617</v>
      </c>
    </row>
    <row r="21" spans="5:9" ht="12.75">
      <c r="E21" s="6"/>
      <c r="F21" s="6"/>
      <c r="G21" s="6"/>
      <c r="H21" s="6"/>
      <c r="I21" s="6"/>
    </row>
    <row r="22" spans="2:9" ht="12.75">
      <c r="B22" t="s">
        <v>13</v>
      </c>
      <c r="E22" s="6">
        <f>H22+27343</f>
        <v>-29935</v>
      </c>
      <c r="F22" s="6">
        <f>-23425+3847-1923</f>
        <v>-21501</v>
      </c>
      <c r="G22" s="6"/>
      <c r="H22" s="6">
        <v>-57278</v>
      </c>
      <c r="I22" s="6">
        <f>-43104+3847</f>
        <v>-39257</v>
      </c>
    </row>
    <row r="23" spans="5:9" ht="12.75">
      <c r="E23" s="6"/>
      <c r="F23" s="6"/>
      <c r="G23" s="6"/>
      <c r="H23" s="6"/>
      <c r="I23" s="6"/>
    </row>
    <row r="24" spans="2:9" ht="12.75">
      <c r="B24" t="s">
        <v>154</v>
      </c>
      <c r="E24" s="7">
        <f>SUM(E20:E23)</f>
        <v>2346</v>
      </c>
      <c r="F24" s="7">
        <f>SUM(F20:F23)</f>
        <v>2016</v>
      </c>
      <c r="G24" s="6"/>
      <c r="H24" s="7">
        <f>SUM(H20:H23)</f>
        <v>3863</v>
      </c>
      <c r="I24" s="7">
        <f>SUM(I20:I23)</f>
        <v>4360</v>
      </c>
    </row>
    <row r="25" spans="5:9" ht="12.75">
      <c r="E25" s="21"/>
      <c r="F25" s="21"/>
      <c r="G25" s="6"/>
      <c r="H25" s="21"/>
      <c r="I25" s="21"/>
    </row>
    <row r="26" spans="2:9" ht="12.75">
      <c r="B26" t="s">
        <v>124</v>
      </c>
      <c r="E26" s="6">
        <f>H26+10361</f>
        <v>-10796</v>
      </c>
      <c r="F26" s="6">
        <f>-8214-3847+1923</f>
        <v>-10138</v>
      </c>
      <c r="G26" s="6"/>
      <c r="H26" s="6">
        <v>-21157</v>
      </c>
      <c r="I26" s="6">
        <f>-13266-3847</f>
        <v>-17113</v>
      </c>
    </row>
    <row r="27" spans="5:9" ht="12.75">
      <c r="E27" s="6"/>
      <c r="F27" s="6"/>
      <c r="G27" s="6"/>
      <c r="H27" s="6"/>
      <c r="I27" s="6"/>
    </row>
    <row r="28" spans="2:9" ht="12.75">
      <c r="B28" t="s">
        <v>125</v>
      </c>
      <c r="E28" s="7">
        <f>SUM(E24:E27)</f>
        <v>-8450</v>
      </c>
      <c r="F28" s="7">
        <f>SUM(F24:F27)</f>
        <v>-8122</v>
      </c>
      <c r="G28" s="6"/>
      <c r="H28" s="7">
        <f>SUM(H24:H27)</f>
        <v>-17294</v>
      </c>
      <c r="I28" s="7">
        <f>SUM(I24:I27)</f>
        <v>-12753</v>
      </c>
    </row>
    <row r="29" spans="5:9" ht="12.75">
      <c r="E29" s="6"/>
      <c r="F29" s="6"/>
      <c r="G29" s="6"/>
      <c r="H29" s="6"/>
      <c r="I29" s="6"/>
    </row>
    <row r="30" spans="2:9" ht="12.75">
      <c r="B30" t="s">
        <v>14</v>
      </c>
      <c r="E30" s="8">
        <f>H30-27</f>
        <v>30</v>
      </c>
      <c r="F30" s="6">
        <v>-348</v>
      </c>
      <c r="G30" s="6"/>
      <c r="H30" s="8">
        <v>57</v>
      </c>
      <c r="I30" s="6">
        <v>-701</v>
      </c>
    </row>
    <row r="31" spans="5:9" ht="12.75">
      <c r="E31" s="6"/>
      <c r="F31" s="6"/>
      <c r="G31" s="6"/>
      <c r="H31" s="6"/>
      <c r="I31" s="6"/>
    </row>
    <row r="32" spans="2:9" ht="13.5" thickBot="1">
      <c r="B32" t="s">
        <v>156</v>
      </c>
      <c r="E32" s="14">
        <f>SUM(E28:E31)</f>
        <v>-8420</v>
      </c>
      <c r="F32" s="14">
        <f>SUM(F28:F31)</f>
        <v>-8470</v>
      </c>
      <c r="G32" s="6"/>
      <c r="H32" s="14">
        <f>SUM(H28:H31)</f>
        <v>-17237</v>
      </c>
      <c r="I32" s="14">
        <f>SUM(I28:I31)</f>
        <v>-13454</v>
      </c>
    </row>
    <row r="33" spans="2:9" ht="12.75">
      <c r="B33" t="s">
        <v>201</v>
      </c>
      <c r="E33" s="6"/>
      <c r="F33" s="6"/>
      <c r="G33" s="6"/>
      <c r="H33" s="6"/>
      <c r="I33" s="6"/>
    </row>
    <row r="35" ht="12.75">
      <c r="B35" t="s">
        <v>143</v>
      </c>
    </row>
    <row r="36" spans="2:9" ht="12.75">
      <c r="B36" t="s">
        <v>202</v>
      </c>
      <c r="E36" s="16">
        <f>E32/303413*100</f>
        <v>-2.775095332105084</v>
      </c>
      <c r="F36" s="16">
        <v>-2.8</v>
      </c>
      <c r="H36" s="16">
        <f>H32/303413*100</f>
        <v>-5.681035420367618</v>
      </c>
      <c r="I36" s="16">
        <v>-4.45</v>
      </c>
    </row>
    <row r="60" ht="12.75">
      <c r="B60" t="s">
        <v>168</v>
      </c>
    </row>
    <row r="61" ht="12.75">
      <c r="B61" t="s">
        <v>157</v>
      </c>
    </row>
    <row r="64" ht="15">
      <c r="B64" s="2" t="s">
        <v>76</v>
      </c>
    </row>
    <row r="65" ht="12.75">
      <c r="H65" s="3" t="s">
        <v>109</v>
      </c>
    </row>
    <row r="66" spans="6:8" s="3" customFormat="1" ht="12.75">
      <c r="F66" s="3" t="s">
        <v>17</v>
      </c>
      <c r="H66" s="3" t="s">
        <v>17</v>
      </c>
    </row>
    <row r="67" spans="6:8" s="3" customFormat="1" ht="12.75">
      <c r="F67" s="3" t="s">
        <v>18</v>
      </c>
      <c r="H67" s="3" t="s">
        <v>7</v>
      </c>
    </row>
    <row r="68" spans="6:8" s="3" customFormat="1" ht="12.75">
      <c r="F68" s="3" t="s">
        <v>3</v>
      </c>
      <c r="H68" s="3" t="s">
        <v>15</v>
      </c>
    </row>
    <row r="69" spans="6:8" s="3" customFormat="1" ht="12.75">
      <c r="F69" s="3" t="s">
        <v>5</v>
      </c>
      <c r="H69" s="3" t="s">
        <v>16</v>
      </c>
    </row>
    <row r="70" spans="6:8" s="3" customFormat="1" ht="12.75">
      <c r="F70" s="3" t="s">
        <v>185</v>
      </c>
      <c r="H70" s="3" t="s">
        <v>152</v>
      </c>
    </row>
    <row r="71" spans="6:8" s="3" customFormat="1" ht="12.75">
      <c r="F71" s="3" t="s">
        <v>10</v>
      </c>
      <c r="H71" s="3" t="s">
        <v>10</v>
      </c>
    </row>
    <row r="72" ht="12.75">
      <c r="B72" s="23" t="s">
        <v>158</v>
      </c>
    </row>
    <row r="73" ht="12.75">
      <c r="B73" t="s">
        <v>133</v>
      </c>
    </row>
    <row r="74" spans="2:8" ht="12.75">
      <c r="B74" t="s">
        <v>89</v>
      </c>
      <c r="F74" s="6">
        <v>227952</v>
      </c>
      <c r="G74" s="6"/>
      <c r="H74" s="6">
        <v>228919</v>
      </c>
    </row>
    <row r="75" spans="2:8" ht="12.75">
      <c r="B75" t="s">
        <v>134</v>
      </c>
      <c r="F75" s="6">
        <v>191639</v>
      </c>
      <c r="G75" s="6"/>
      <c r="H75" s="6">
        <v>190745</v>
      </c>
    </row>
    <row r="76" spans="2:8" ht="12.75">
      <c r="B76" t="s">
        <v>178</v>
      </c>
      <c r="F76" s="6">
        <v>152118</v>
      </c>
      <c r="G76" s="6"/>
      <c r="H76" s="6">
        <v>152539</v>
      </c>
    </row>
    <row r="77" spans="2:8" ht="12.75">
      <c r="B77" t="s">
        <v>24</v>
      </c>
      <c r="F77" s="6">
        <v>6426</v>
      </c>
      <c r="G77" s="6"/>
      <c r="H77" s="6">
        <v>6426</v>
      </c>
    </row>
    <row r="78" spans="6:8" ht="12.75">
      <c r="F78" s="6"/>
      <c r="G78" s="6"/>
      <c r="H78" s="6"/>
    </row>
    <row r="79" spans="6:8" ht="12.75">
      <c r="F79" s="18">
        <f>SUM(F74:F78)</f>
        <v>578135</v>
      </c>
      <c r="G79" s="6"/>
      <c r="H79" s="18">
        <f>SUM(H74:H78)</f>
        <v>578629</v>
      </c>
    </row>
    <row r="80" spans="6:8" ht="12.75">
      <c r="F80" s="6"/>
      <c r="G80" s="6"/>
      <c r="H80" s="6"/>
    </row>
    <row r="81" spans="2:8" ht="12.75">
      <c r="B81" t="s">
        <v>137</v>
      </c>
      <c r="F81" s="6"/>
      <c r="G81" s="6"/>
      <c r="H81" s="6"/>
    </row>
    <row r="82" spans="2:8" ht="12.75">
      <c r="B82" t="s">
        <v>148</v>
      </c>
      <c r="F82" s="6">
        <v>6172</v>
      </c>
      <c r="G82" s="6"/>
      <c r="H82" s="6">
        <v>5939</v>
      </c>
    </row>
    <row r="83" spans="2:8" ht="12.75">
      <c r="B83" t="s">
        <v>19</v>
      </c>
      <c r="F83" s="21">
        <v>21795</v>
      </c>
      <c r="G83" s="21"/>
      <c r="H83" s="21">
        <v>21835</v>
      </c>
    </row>
    <row r="84" spans="2:8" ht="12.75">
      <c r="B84" t="s">
        <v>73</v>
      </c>
      <c r="F84" s="22">
        <v>8220</v>
      </c>
      <c r="G84" s="21"/>
      <c r="H84" s="22">
        <v>2976</v>
      </c>
    </row>
    <row r="85" spans="2:8" ht="12.75">
      <c r="B85" t="s">
        <v>20</v>
      </c>
      <c r="F85" s="21">
        <f>20633+9743</f>
        <v>30376</v>
      </c>
      <c r="G85" s="21"/>
      <c r="H85" s="21">
        <v>39177</v>
      </c>
    </row>
    <row r="86" spans="2:8" ht="12.75">
      <c r="B86" t="s">
        <v>77</v>
      </c>
      <c r="F86" s="21">
        <v>1507</v>
      </c>
      <c r="G86" s="21"/>
      <c r="H86" s="21">
        <v>1507</v>
      </c>
    </row>
    <row r="87" spans="2:8" ht="12.75">
      <c r="B87" t="s">
        <v>21</v>
      </c>
      <c r="F87" s="21">
        <v>564</v>
      </c>
      <c r="G87" s="21"/>
      <c r="H87" s="21">
        <v>544</v>
      </c>
    </row>
    <row r="88" spans="2:8" ht="12.75">
      <c r="B88" t="s">
        <v>78</v>
      </c>
      <c r="F88" s="21">
        <v>3718</v>
      </c>
      <c r="G88" s="21"/>
      <c r="H88" s="21">
        <v>4637</v>
      </c>
    </row>
    <row r="89" spans="6:8" ht="12.75">
      <c r="F89" s="21"/>
      <c r="G89" s="21"/>
      <c r="H89" s="21"/>
    </row>
    <row r="90" spans="6:8" ht="12.75">
      <c r="F90" s="18">
        <f>SUM(F81:F89)</f>
        <v>72352</v>
      </c>
      <c r="G90" s="21"/>
      <c r="H90" s="18">
        <f>SUM(H82:H89)</f>
        <v>76615</v>
      </c>
    </row>
    <row r="91" spans="6:8" ht="12.75">
      <c r="F91" s="21"/>
      <c r="G91" s="21"/>
      <c r="H91" s="21"/>
    </row>
    <row r="92" spans="2:8" ht="13.5" thickBot="1">
      <c r="B92" t="s">
        <v>159</v>
      </c>
      <c r="F92" s="24">
        <f>F79+F90</f>
        <v>650487</v>
      </c>
      <c r="G92" s="21"/>
      <c r="H92" s="24">
        <f>H79+H90</f>
        <v>655244</v>
      </c>
    </row>
    <row r="93" spans="6:8" ht="12.75">
      <c r="F93" s="21"/>
      <c r="G93" s="21"/>
      <c r="H93" s="21"/>
    </row>
    <row r="94" spans="6:8" ht="12.75">
      <c r="F94" s="6"/>
      <c r="G94" s="6"/>
      <c r="H94" s="6"/>
    </row>
    <row r="95" spans="2:8" ht="12.75">
      <c r="B95" t="s">
        <v>160</v>
      </c>
      <c r="F95" s="6"/>
      <c r="G95" s="6"/>
      <c r="H95" s="6"/>
    </row>
    <row r="96" spans="2:8" ht="12.75">
      <c r="B96" t="s">
        <v>183</v>
      </c>
      <c r="F96" s="6"/>
      <c r="G96" s="6"/>
      <c r="H96" s="6"/>
    </row>
    <row r="97" spans="2:8" ht="12.75">
      <c r="B97" t="s">
        <v>25</v>
      </c>
      <c r="F97" s="6">
        <v>303456</v>
      </c>
      <c r="G97" s="6"/>
      <c r="H97" s="6">
        <v>303156</v>
      </c>
    </row>
    <row r="98" spans="2:8" ht="12.75">
      <c r="B98" t="s">
        <v>26</v>
      </c>
      <c r="F98" s="6">
        <f>F211+G211+H211</f>
        <v>-110520</v>
      </c>
      <c r="G98" s="6"/>
      <c r="H98" s="6">
        <f>74148-165643</f>
        <v>-91495</v>
      </c>
    </row>
    <row r="99" spans="6:8" ht="12.75">
      <c r="F99" s="6"/>
      <c r="G99" s="6"/>
      <c r="H99" s="6"/>
    </row>
    <row r="100" spans="2:8" ht="12.75">
      <c r="B100" t="s">
        <v>161</v>
      </c>
      <c r="F100" s="18">
        <f>SUM(F97:F99)</f>
        <v>192936</v>
      </c>
      <c r="G100" s="6"/>
      <c r="H100" s="18">
        <f>SUM(H97:H99)</f>
        <v>211661</v>
      </c>
    </row>
    <row r="101" spans="6:8" ht="12.75">
      <c r="F101" s="6"/>
      <c r="G101" s="6"/>
      <c r="H101" s="6"/>
    </row>
    <row r="102" spans="2:8" ht="12.75">
      <c r="B102" t="s">
        <v>181</v>
      </c>
      <c r="F102" s="6"/>
      <c r="G102" s="6"/>
      <c r="H102" s="6"/>
    </row>
    <row r="103" spans="2:8" ht="12.75">
      <c r="B103" t="s">
        <v>138</v>
      </c>
      <c r="F103" s="6">
        <v>41940</v>
      </c>
      <c r="G103" s="6"/>
      <c r="H103" s="6">
        <v>41985</v>
      </c>
    </row>
    <row r="104" spans="2:8" ht="12.75">
      <c r="B104" t="s">
        <v>135</v>
      </c>
      <c r="F104" s="6">
        <f>794+13770</f>
        <v>14564</v>
      </c>
      <c r="G104" s="6"/>
      <c r="H104" s="6">
        <v>127929</v>
      </c>
    </row>
    <row r="105" spans="2:8" ht="12.75">
      <c r="B105" t="s">
        <v>132</v>
      </c>
      <c r="F105" s="6">
        <v>58286</v>
      </c>
      <c r="G105" s="6"/>
      <c r="H105" s="8">
        <v>58586</v>
      </c>
    </row>
    <row r="106" spans="6:8" ht="12.75">
      <c r="F106" s="6"/>
      <c r="G106" s="6"/>
      <c r="H106" s="6"/>
    </row>
    <row r="107" spans="6:8" ht="12.75">
      <c r="F107" s="18">
        <f>SUM(F103:F106)</f>
        <v>114790</v>
      </c>
      <c r="G107" s="6"/>
      <c r="H107" s="18">
        <f>SUM(H103:H106)</f>
        <v>228500</v>
      </c>
    </row>
    <row r="109" ht="12.75">
      <c r="B109" t="s">
        <v>182</v>
      </c>
    </row>
    <row r="110" spans="2:8" ht="12.75">
      <c r="B110" t="s">
        <v>149</v>
      </c>
      <c r="F110" s="21">
        <v>2586</v>
      </c>
      <c r="G110" s="21"/>
      <c r="H110" s="21">
        <v>1268</v>
      </c>
    </row>
    <row r="111" spans="2:8" ht="12.75">
      <c r="B111" t="s">
        <v>22</v>
      </c>
      <c r="F111" s="21">
        <f>27962+44134</f>
        <v>72096</v>
      </c>
      <c r="G111" s="21"/>
      <c r="H111" s="21">
        <v>67622</v>
      </c>
    </row>
    <row r="112" spans="2:8" ht="12.75">
      <c r="B112" t="s">
        <v>136</v>
      </c>
      <c r="F112" s="21">
        <v>1625</v>
      </c>
      <c r="G112" s="21"/>
      <c r="H112" s="21">
        <v>1719</v>
      </c>
    </row>
    <row r="113" spans="2:8" ht="12.75">
      <c r="B113" t="s">
        <v>135</v>
      </c>
      <c r="F113" s="21">
        <f>458+31707+98991+121272</f>
        <v>252428</v>
      </c>
      <c r="G113" s="21"/>
      <c r="H113" s="21">
        <v>128712</v>
      </c>
    </row>
    <row r="114" spans="2:8" ht="12.75">
      <c r="B114" t="s">
        <v>80</v>
      </c>
      <c r="F114" s="21">
        <v>14026</v>
      </c>
      <c r="G114" s="21"/>
      <c r="H114" s="21">
        <v>15762</v>
      </c>
    </row>
    <row r="116" spans="6:8" ht="12.75">
      <c r="F116" s="18">
        <f>SUM(F110:F115)</f>
        <v>342761</v>
      </c>
      <c r="H116" s="18">
        <f>SUM(H110:H115)</f>
        <v>215083</v>
      </c>
    </row>
    <row r="117" spans="6:8" ht="12.75">
      <c r="F117" s="21"/>
      <c r="H117" s="21"/>
    </row>
    <row r="118" spans="2:8" ht="12.75">
      <c r="B118" t="s">
        <v>162</v>
      </c>
      <c r="F118" s="21">
        <f>F107+F116</f>
        <v>457551</v>
      </c>
      <c r="H118" s="21">
        <f>H107+H116</f>
        <v>443583</v>
      </c>
    </row>
    <row r="119" spans="6:8" ht="12.75">
      <c r="F119" s="21"/>
      <c r="H119" s="21"/>
    </row>
    <row r="120" spans="2:8" ht="13.5" thickBot="1">
      <c r="B120" t="s">
        <v>163</v>
      </c>
      <c r="F120" s="14">
        <f>F100+F118</f>
        <v>650487</v>
      </c>
      <c r="H120" s="14">
        <f>H100+H118</f>
        <v>655244</v>
      </c>
    </row>
    <row r="121" spans="6:8" ht="12.75">
      <c r="F121" s="21"/>
      <c r="H121" s="21"/>
    </row>
    <row r="122" spans="6:8" ht="12.75">
      <c r="F122" s="21"/>
      <c r="H122" s="21"/>
    </row>
    <row r="123" spans="2:8" ht="12.75">
      <c r="B123" t="s">
        <v>155</v>
      </c>
      <c r="F123" s="12">
        <f>F100/F97*100</f>
        <v>63.57956342929453</v>
      </c>
      <c r="G123" s="12"/>
      <c r="H123" s="12">
        <f>H100/H97*100</f>
        <v>69.8191690086952</v>
      </c>
    </row>
    <row r="124" spans="6:8" ht="12.75">
      <c r="F124" s="12"/>
      <c r="G124" s="12"/>
      <c r="H124" s="12"/>
    </row>
    <row r="125" spans="6:8" ht="12.75">
      <c r="F125" s="12"/>
      <c r="G125" s="12"/>
      <c r="H125" s="12"/>
    </row>
    <row r="126" ht="12.75">
      <c r="B126" t="s">
        <v>169</v>
      </c>
    </row>
    <row r="127" ht="12.75">
      <c r="B127" t="s">
        <v>157</v>
      </c>
    </row>
    <row r="130" ht="15">
      <c r="B130" s="2" t="s">
        <v>27</v>
      </c>
    </row>
    <row r="131" ht="15">
      <c r="B131" s="2"/>
    </row>
    <row r="132" ht="12.75">
      <c r="H132" s="3" t="s">
        <v>7</v>
      </c>
    </row>
    <row r="133" spans="6:8" ht="12.75">
      <c r="F133" s="3" t="s">
        <v>3</v>
      </c>
      <c r="H133" s="3" t="s">
        <v>4</v>
      </c>
    </row>
    <row r="134" spans="6:8" ht="12.75">
      <c r="F134" s="3" t="s">
        <v>4</v>
      </c>
      <c r="H134" s="3" t="s">
        <v>6</v>
      </c>
    </row>
    <row r="135" spans="6:8" ht="12.75">
      <c r="F135" s="3" t="s">
        <v>8</v>
      </c>
      <c r="H135" s="3" t="s">
        <v>9</v>
      </c>
    </row>
    <row r="136" spans="6:8" ht="12.75">
      <c r="F136" s="3" t="s">
        <v>185</v>
      </c>
      <c r="H136" s="3" t="s">
        <v>186</v>
      </c>
    </row>
    <row r="137" spans="6:8" ht="12.75">
      <c r="F137" s="3" t="s">
        <v>10</v>
      </c>
      <c r="H137" s="3" t="s">
        <v>10</v>
      </c>
    </row>
    <row r="139" spans="2:6" ht="12.75">
      <c r="B139" t="s">
        <v>28</v>
      </c>
      <c r="F139" s="6"/>
    </row>
    <row r="140" ht="12.75">
      <c r="F140" s="6"/>
    </row>
    <row r="141" spans="2:8" ht="12.75">
      <c r="B141" t="s">
        <v>129</v>
      </c>
      <c r="F141" s="6">
        <f>H28</f>
        <v>-17294</v>
      </c>
      <c r="H141" s="6">
        <v>-12753</v>
      </c>
    </row>
    <row r="142" spans="6:8" ht="12.75">
      <c r="F142" s="6"/>
      <c r="H142" s="6"/>
    </row>
    <row r="143" spans="2:8" ht="12.75">
      <c r="B143" t="s">
        <v>29</v>
      </c>
      <c r="F143" s="6"/>
      <c r="H143" s="6"/>
    </row>
    <row r="144" spans="2:8" ht="12.75">
      <c r="B144" t="s">
        <v>193</v>
      </c>
      <c r="F144" s="6">
        <v>3817</v>
      </c>
      <c r="H144" s="6">
        <v>3770</v>
      </c>
    </row>
    <row r="145" spans="2:8" ht="12.75">
      <c r="B145" t="s">
        <v>194</v>
      </c>
      <c r="F145" s="6">
        <f>7452+114+13591</f>
        <v>21157</v>
      </c>
      <c r="H145" s="6">
        <v>17113</v>
      </c>
    </row>
    <row r="146" spans="6:8" ht="12.75">
      <c r="F146" s="6"/>
      <c r="H146" s="6"/>
    </row>
    <row r="147" spans="2:8" ht="12.75">
      <c r="B147" t="s">
        <v>74</v>
      </c>
      <c r="F147" s="7">
        <f>SUM(F141:F146)</f>
        <v>7680</v>
      </c>
      <c r="H147" s="7">
        <f>SUM(H141:H146)</f>
        <v>8130</v>
      </c>
    </row>
    <row r="148" spans="6:8" ht="12.75">
      <c r="F148" s="6"/>
      <c r="H148" s="6"/>
    </row>
    <row r="149" spans="2:8" ht="12.75">
      <c r="B149" t="s">
        <v>30</v>
      </c>
      <c r="F149" s="6"/>
      <c r="H149" s="6"/>
    </row>
    <row r="150" spans="2:8" ht="12.75">
      <c r="B150" t="s">
        <v>195</v>
      </c>
      <c r="F150" s="6">
        <f>-894-233-3925+39+8800</f>
        <v>3787</v>
      </c>
      <c r="H150" s="6">
        <v>-21477</v>
      </c>
    </row>
    <row r="151" spans="2:8" ht="12.75">
      <c r="B151" t="s">
        <v>196</v>
      </c>
      <c r="F151" s="6">
        <v>679</v>
      </c>
      <c r="H151" s="6">
        <v>-2458</v>
      </c>
    </row>
    <row r="152" spans="2:8" ht="12.75">
      <c r="B152" t="s">
        <v>197</v>
      </c>
      <c r="F152" s="6">
        <v>-82</v>
      </c>
      <c r="H152" s="6"/>
    </row>
    <row r="153" spans="6:8" ht="12.75">
      <c r="F153" s="6"/>
      <c r="H153" s="6"/>
    </row>
    <row r="154" spans="2:8" ht="12.75">
      <c r="B154" t="s">
        <v>131</v>
      </c>
      <c r="F154" s="7">
        <f>SUM(F147:F153)</f>
        <v>12064</v>
      </c>
      <c r="H154" s="7">
        <f>SUM(H147:H153)</f>
        <v>-15805</v>
      </c>
    </row>
    <row r="155" spans="6:8" ht="12.75">
      <c r="F155" s="6"/>
      <c r="H155" s="6"/>
    </row>
    <row r="156" spans="6:8" ht="12.75">
      <c r="F156" s="6"/>
      <c r="H156" s="6"/>
    </row>
    <row r="157" spans="2:8" ht="12.75">
      <c r="B157" t="s">
        <v>31</v>
      </c>
      <c r="F157" s="9"/>
      <c r="H157" s="9"/>
    </row>
    <row r="158" spans="2:8" ht="12.75">
      <c r="B158" t="s">
        <v>198</v>
      </c>
      <c r="F158" s="10">
        <v>-2548</v>
      </c>
      <c r="H158" s="10">
        <v>-4428</v>
      </c>
    </row>
    <row r="159" spans="6:8" ht="12.75">
      <c r="F159" s="11"/>
      <c r="H159" s="11"/>
    </row>
    <row r="160" spans="2:8" ht="12.75">
      <c r="B160" t="s">
        <v>75</v>
      </c>
      <c r="F160" s="6">
        <f>SUM(F157:F159)</f>
        <v>-2548</v>
      </c>
      <c r="H160" s="6">
        <f>SUM(H157:H159)</f>
        <v>-4428</v>
      </c>
    </row>
    <row r="161" spans="6:8" ht="12.75">
      <c r="F161" s="6"/>
      <c r="H161" s="6"/>
    </row>
    <row r="162" spans="6:8" ht="12.75">
      <c r="F162" s="6"/>
      <c r="H162" s="6"/>
    </row>
    <row r="163" spans="2:8" ht="12.75">
      <c r="B163" t="s">
        <v>32</v>
      </c>
      <c r="F163" s="9"/>
      <c r="H163" s="9"/>
    </row>
    <row r="164" spans="2:8" ht="12.75">
      <c r="B164" t="s">
        <v>199</v>
      </c>
      <c r="F164" s="10">
        <v>-8699</v>
      </c>
      <c r="H164" s="10">
        <v>22548</v>
      </c>
    </row>
    <row r="165" spans="6:8" ht="12.75">
      <c r="F165" s="11"/>
      <c r="H165" s="11"/>
    </row>
    <row r="166" spans="2:8" ht="12.75">
      <c r="B166" t="s">
        <v>110</v>
      </c>
      <c r="F166" s="6">
        <f>SUM(F163:F165)</f>
        <v>-8699</v>
      </c>
      <c r="H166" s="6">
        <f>SUM(H163:H165)</f>
        <v>22548</v>
      </c>
    </row>
    <row r="167" spans="6:8" ht="12.75">
      <c r="F167" s="6"/>
      <c r="H167" s="6"/>
    </row>
    <row r="168" spans="6:8" ht="12.75">
      <c r="F168" s="6"/>
      <c r="H168" s="6"/>
    </row>
    <row r="169" spans="2:8" ht="12.75">
      <c r="B169" t="s">
        <v>33</v>
      </c>
      <c r="F169" s="7">
        <f>F154+F160+F166</f>
        <v>817</v>
      </c>
      <c r="H169" s="7">
        <f>H154+H160+H166</f>
        <v>2315</v>
      </c>
    </row>
    <row r="170" spans="6:8" ht="12.75">
      <c r="F170" s="6"/>
      <c r="H170" s="6"/>
    </row>
    <row r="171" spans="2:8" ht="12.75">
      <c r="B171" t="s">
        <v>94</v>
      </c>
      <c r="F171" s="6">
        <v>-11125</v>
      </c>
      <c r="H171" s="6">
        <v>-15222</v>
      </c>
    </row>
    <row r="172" spans="6:8" ht="12.75">
      <c r="F172" s="6"/>
      <c r="H172" s="6"/>
    </row>
    <row r="173" spans="2:8" ht="13.5" thickBot="1">
      <c r="B173" t="s">
        <v>153</v>
      </c>
      <c r="F173" s="14">
        <f>SUM(F169:F172)</f>
        <v>-10308</v>
      </c>
      <c r="H173" s="14">
        <f>SUM(H169:H172)</f>
        <v>-12907</v>
      </c>
    </row>
    <row r="174" spans="6:8" ht="12.75">
      <c r="F174" s="6"/>
      <c r="H174" s="6"/>
    </row>
    <row r="175" spans="6:8" ht="12.75">
      <c r="F175" s="6"/>
      <c r="H175" s="6"/>
    </row>
    <row r="176" ht="12.75">
      <c r="B176" t="s">
        <v>79</v>
      </c>
    </row>
    <row r="177" spans="6:8" ht="12.75">
      <c r="F177" s="6"/>
      <c r="H177" s="6"/>
    </row>
    <row r="178" spans="2:8" ht="12.75">
      <c r="B178" t="s">
        <v>78</v>
      </c>
      <c r="F178" s="6">
        <f>F88</f>
        <v>3718</v>
      </c>
      <c r="H178" s="6">
        <v>4452</v>
      </c>
    </row>
    <row r="179" spans="2:8" ht="12.75">
      <c r="B179" t="s">
        <v>80</v>
      </c>
      <c r="F179" s="6">
        <f>-F114</f>
        <v>-14026</v>
      </c>
      <c r="H179" s="6">
        <v>-17359</v>
      </c>
    </row>
    <row r="180" spans="6:8" ht="12.75">
      <c r="F180" s="6"/>
      <c r="H180" s="6"/>
    </row>
    <row r="181" spans="6:8" ht="13.5" thickBot="1">
      <c r="F181" s="14">
        <f>SUM(F178:F179)</f>
        <v>-10308</v>
      </c>
      <c r="H181" s="14">
        <f>SUM(H178:H179)</f>
        <v>-12907</v>
      </c>
    </row>
    <row r="189" ht="12.75">
      <c r="B189" t="s">
        <v>167</v>
      </c>
    </row>
    <row r="190" ht="12.75">
      <c r="B190" t="s">
        <v>157</v>
      </c>
    </row>
    <row r="192" ht="15">
      <c r="B192" s="2" t="s">
        <v>34</v>
      </c>
    </row>
    <row r="194" s="3" customFormat="1" ht="12.75">
      <c r="F194" s="3" t="s">
        <v>36</v>
      </c>
    </row>
    <row r="195" spans="6:8" s="3" customFormat="1" ht="12.75">
      <c r="F195" s="3" t="s">
        <v>35</v>
      </c>
      <c r="G195" s="3" t="s">
        <v>38</v>
      </c>
      <c r="H195" s="3" t="s">
        <v>39</v>
      </c>
    </row>
    <row r="196" spans="5:9" s="3" customFormat="1" ht="12.75">
      <c r="E196" s="3" t="s">
        <v>25</v>
      </c>
      <c r="F196" s="3" t="s">
        <v>37</v>
      </c>
      <c r="G196" s="3" t="s">
        <v>37</v>
      </c>
      <c r="H196" s="3" t="s">
        <v>40</v>
      </c>
      <c r="I196" s="3" t="s">
        <v>41</v>
      </c>
    </row>
    <row r="197" spans="5:9" s="3" customFormat="1" ht="12.75">
      <c r="E197" s="3" t="s">
        <v>10</v>
      </c>
      <c r="F197" s="3" t="s">
        <v>10</v>
      </c>
      <c r="G197" s="3" t="s">
        <v>10</v>
      </c>
      <c r="H197" s="3" t="s">
        <v>10</v>
      </c>
      <c r="I197" s="3" t="s">
        <v>10</v>
      </c>
    </row>
    <row r="199" spans="2:9" ht="12.75">
      <c r="B199" t="s">
        <v>150</v>
      </c>
      <c r="E199" s="6">
        <v>302029</v>
      </c>
      <c r="F199" s="6">
        <v>56088</v>
      </c>
      <c r="G199" s="6">
        <v>17839</v>
      </c>
      <c r="H199" s="6">
        <v>-137790</v>
      </c>
      <c r="I199" s="6">
        <f>SUM(E199:H199)</f>
        <v>238166</v>
      </c>
    </row>
    <row r="200" spans="5:9" ht="12.75">
      <c r="E200" s="6"/>
      <c r="F200" s="6"/>
      <c r="G200" s="6"/>
      <c r="H200" s="6"/>
      <c r="I200" s="6"/>
    </row>
    <row r="201" spans="2:9" ht="12.75">
      <c r="B201" t="s">
        <v>139</v>
      </c>
      <c r="E201" s="6"/>
      <c r="F201" s="6"/>
      <c r="G201" s="6"/>
      <c r="H201" s="6">
        <v>-13454</v>
      </c>
      <c r="I201" s="6">
        <f>SUM(E201:H201)</f>
        <v>-13454</v>
      </c>
    </row>
    <row r="202" spans="5:9" ht="12.75">
      <c r="E202" s="6"/>
      <c r="F202" s="6"/>
      <c r="G202" s="6"/>
      <c r="H202" s="6"/>
      <c r="I202" s="6"/>
    </row>
    <row r="203" spans="2:9" ht="13.5" thickBot="1">
      <c r="B203" t="s">
        <v>187</v>
      </c>
      <c r="E203" s="14">
        <f>SUM(E199:E202)</f>
        <v>302029</v>
      </c>
      <c r="F203" s="14">
        <f>SUM(F199:F202)</f>
        <v>56088</v>
      </c>
      <c r="G203" s="14">
        <f>SUM(G199:G202)</f>
        <v>17839</v>
      </c>
      <c r="H203" s="14">
        <f>SUM(H199:H202)</f>
        <v>-151244</v>
      </c>
      <c r="I203" s="14">
        <f>SUM(I199:I202)</f>
        <v>224712</v>
      </c>
    </row>
    <row r="207" spans="2:9" ht="12.75">
      <c r="B207" t="s">
        <v>164</v>
      </c>
      <c r="E207" s="6">
        <v>303156</v>
      </c>
      <c r="F207" s="6">
        <v>56309</v>
      </c>
      <c r="G207" s="6">
        <v>17839</v>
      </c>
      <c r="H207" s="6">
        <v>-165643</v>
      </c>
      <c r="I207" s="6">
        <f>SUM(E207:H207)</f>
        <v>211661</v>
      </c>
    </row>
    <row r="208" spans="5:9" ht="12.75">
      <c r="E208" s="6"/>
      <c r="F208" s="6"/>
      <c r="G208" s="6"/>
      <c r="H208" s="6"/>
      <c r="I208" s="6"/>
    </row>
    <row r="209" spans="2:9" ht="12.75">
      <c r="B209" t="s">
        <v>139</v>
      </c>
      <c r="E209" s="6">
        <v>300</v>
      </c>
      <c r="F209" s="6">
        <v>-1788</v>
      </c>
      <c r="G209" s="6"/>
      <c r="H209" s="6">
        <f>H32</f>
        <v>-17237</v>
      </c>
      <c r="I209" s="6">
        <f>SUM(E209:H209)</f>
        <v>-18725</v>
      </c>
    </row>
    <row r="210" spans="5:9" ht="12.75">
      <c r="E210" s="6"/>
      <c r="F210" s="6"/>
      <c r="G210" s="6"/>
      <c r="H210" s="6"/>
      <c r="I210" s="6"/>
    </row>
    <row r="211" spans="2:9" ht="13.5" thickBot="1">
      <c r="B211" t="s">
        <v>188</v>
      </c>
      <c r="E211" s="14">
        <f>SUM(E207:E210)</f>
        <v>303456</v>
      </c>
      <c r="F211" s="14">
        <f>SUM(F207:F210)</f>
        <v>54521</v>
      </c>
      <c r="G211" s="14">
        <f>SUM(G207:G210)</f>
        <v>17839</v>
      </c>
      <c r="H211" s="14">
        <f>SUM(H207:H210)</f>
        <v>-182880</v>
      </c>
      <c r="I211" s="14">
        <f>SUM(I207:I210)</f>
        <v>192936</v>
      </c>
    </row>
    <row r="214" ht="12.75">
      <c r="B214" t="s">
        <v>200</v>
      </c>
    </row>
    <row r="215" ht="12.75">
      <c r="B215" t="s">
        <v>192</v>
      </c>
    </row>
    <row r="229" ht="15.75">
      <c r="A229" s="4" t="s">
        <v>42</v>
      </c>
    </row>
    <row r="231" spans="1:2" ht="12.75">
      <c r="A231" t="s">
        <v>43</v>
      </c>
      <c r="B231" s="1" t="s">
        <v>44</v>
      </c>
    </row>
    <row r="265" spans="4:6" ht="12.75">
      <c r="D265" s="25" t="s">
        <v>170</v>
      </c>
      <c r="E265" s="25" t="s">
        <v>172</v>
      </c>
      <c r="F265" s="25"/>
    </row>
    <row r="266" spans="4:6" ht="12.75">
      <c r="D266" s="25" t="s">
        <v>171</v>
      </c>
      <c r="E266" s="25" t="s">
        <v>173</v>
      </c>
      <c r="F266" s="25" t="s">
        <v>174</v>
      </c>
    </row>
    <row r="267" spans="4:6" ht="12.75">
      <c r="D267" s="25" t="s">
        <v>10</v>
      </c>
      <c r="E267" s="25" t="s">
        <v>10</v>
      </c>
      <c r="F267" s="25" t="s">
        <v>10</v>
      </c>
    </row>
    <row r="268" spans="2:6" ht="12.75">
      <c r="B268" t="s">
        <v>175</v>
      </c>
      <c r="D268" s="6">
        <v>381458</v>
      </c>
      <c r="E268" s="6">
        <v>-152539</v>
      </c>
      <c r="F268" s="6">
        <f>SUM(D268:E268)</f>
        <v>228919</v>
      </c>
    </row>
    <row r="269" spans="2:6" ht="12.75">
      <c r="B269" t="s">
        <v>180</v>
      </c>
      <c r="D269" s="6"/>
      <c r="E269" s="6">
        <v>152539</v>
      </c>
      <c r="F269" s="6">
        <f>SUM(D269:E269)</f>
        <v>152539</v>
      </c>
    </row>
    <row r="270" spans="4:6" ht="12.75">
      <c r="D270" s="6"/>
      <c r="E270" s="6"/>
      <c r="F270" s="6"/>
    </row>
    <row r="272" spans="1:2" ht="12.75">
      <c r="A272" t="s">
        <v>45</v>
      </c>
      <c r="B272" s="1" t="s">
        <v>90</v>
      </c>
    </row>
    <row r="276" spans="1:2" ht="12.75">
      <c r="A276" t="s">
        <v>46</v>
      </c>
      <c r="B276" s="1" t="s">
        <v>47</v>
      </c>
    </row>
    <row r="277" ht="12.75">
      <c r="B277" t="s">
        <v>190</v>
      </c>
    </row>
    <row r="280" spans="1:2" ht="12.75">
      <c r="A280" t="s">
        <v>48</v>
      </c>
      <c r="B280" s="1" t="s">
        <v>49</v>
      </c>
    </row>
    <row r="285" spans="1:2" ht="12.75">
      <c r="A285" t="s">
        <v>50</v>
      </c>
      <c r="B285" s="1" t="s">
        <v>51</v>
      </c>
    </row>
    <row r="286" ht="12.75">
      <c r="B286" t="s">
        <v>165</v>
      </c>
    </row>
    <row r="289" spans="1:2" ht="12.75">
      <c r="A289" t="s">
        <v>52</v>
      </c>
      <c r="B289" s="1" t="s">
        <v>53</v>
      </c>
    </row>
    <row r="294" spans="1:2" ht="12.75">
      <c r="A294" t="s">
        <v>54</v>
      </c>
      <c r="B294" s="1" t="s">
        <v>91</v>
      </c>
    </row>
    <row r="295" ht="12.75">
      <c r="B295" t="s">
        <v>166</v>
      </c>
    </row>
    <row r="298" spans="1:2" ht="12.75">
      <c r="A298" t="s">
        <v>55</v>
      </c>
      <c r="B298" s="1" t="s">
        <v>56</v>
      </c>
    </row>
    <row r="299" ht="12.75">
      <c r="B299" t="s">
        <v>111</v>
      </c>
    </row>
    <row r="301" spans="4:7" s="3" customFormat="1" ht="12.75">
      <c r="D301" s="3" t="s">
        <v>112</v>
      </c>
      <c r="E301" s="3" t="s">
        <v>114</v>
      </c>
      <c r="G301" s="3" t="s">
        <v>108</v>
      </c>
    </row>
    <row r="302" spans="4:10" s="3" customFormat="1" ht="12.75">
      <c r="D302" s="3" t="s">
        <v>113</v>
      </c>
      <c r="E302" s="3" t="s">
        <v>115</v>
      </c>
      <c r="F302" s="3" t="s">
        <v>81</v>
      </c>
      <c r="G302" s="3" t="s">
        <v>116</v>
      </c>
      <c r="H302" s="3" t="s">
        <v>117</v>
      </c>
      <c r="I302" s="3" t="s">
        <v>118</v>
      </c>
      <c r="J302" s="3" t="s">
        <v>119</v>
      </c>
    </row>
    <row r="303" spans="4:10" s="3" customFormat="1" ht="12.75">
      <c r="D303" s="3" t="s">
        <v>10</v>
      </c>
      <c r="E303" s="3" t="s">
        <v>10</v>
      </c>
      <c r="F303" s="3" t="s">
        <v>10</v>
      </c>
      <c r="G303" s="3" t="s">
        <v>10</v>
      </c>
      <c r="H303" s="3" t="s">
        <v>10</v>
      </c>
      <c r="I303" s="3" t="s">
        <v>10</v>
      </c>
      <c r="J303" s="3" t="s">
        <v>10</v>
      </c>
    </row>
    <row r="305" ht="12.75">
      <c r="B305" s="13" t="s">
        <v>12</v>
      </c>
    </row>
    <row r="306" spans="2:10" ht="12.75">
      <c r="B306" t="s">
        <v>12</v>
      </c>
      <c r="D306" s="6">
        <v>15196</v>
      </c>
      <c r="E306" s="20" t="s">
        <v>72</v>
      </c>
      <c r="F306" s="6">
        <v>35741</v>
      </c>
      <c r="G306" s="6">
        <v>11114</v>
      </c>
      <c r="H306" s="6">
        <v>134</v>
      </c>
      <c r="I306" s="6">
        <v>-1044</v>
      </c>
      <c r="J306" s="6">
        <f>SUM(D306:I306)</f>
        <v>61141</v>
      </c>
    </row>
    <row r="307" spans="2:10" ht="12.75">
      <c r="B307" t="s">
        <v>120</v>
      </c>
      <c r="D307" s="6">
        <v>-1044</v>
      </c>
      <c r="E307" s="20"/>
      <c r="F307" s="6"/>
      <c r="G307" s="6"/>
      <c r="H307" s="6"/>
      <c r="I307" s="6">
        <f>-SUM(D307:H307)</f>
        <v>1044</v>
      </c>
      <c r="J307" s="6"/>
    </row>
    <row r="308" spans="4:10" ht="12.75">
      <c r="D308" s="6"/>
      <c r="E308" s="20"/>
      <c r="F308" s="6"/>
      <c r="G308" s="6"/>
      <c r="H308" s="6"/>
      <c r="I308" s="6"/>
      <c r="J308" s="6"/>
    </row>
    <row r="309" spans="4:10" ht="13.5" thickBot="1">
      <c r="D309" s="14">
        <f aca="true" t="shared" si="0" ref="D309:J309">SUM(D306:D308)</f>
        <v>14152</v>
      </c>
      <c r="E309" s="14">
        <f t="shared" si="0"/>
        <v>0</v>
      </c>
      <c r="F309" s="14">
        <f t="shared" si="0"/>
        <v>35741</v>
      </c>
      <c r="G309" s="14">
        <f t="shared" si="0"/>
        <v>11114</v>
      </c>
      <c r="H309" s="14">
        <f t="shared" si="0"/>
        <v>134</v>
      </c>
      <c r="I309" s="14">
        <f t="shared" si="0"/>
        <v>0</v>
      </c>
      <c r="J309" s="14">
        <f t="shared" si="0"/>
        <v>61141</v>
      </c>
    </row>
    <row r="311" ht="12.75">
      <c r="B311" s="13" t="s">
        <v>122</v>
      </c>
    </row>
    <row r="312" spans="2:10" ht="12.75">
      <c r="B312" t="s">
        <v>123</v>
      </c>
      <c r="D312" s="6">
        <v>1923</v>
      </c>
      <c r="E312" s="6">
        <v>-146</v>
      </c>
      <c r="F312" s="6">
        <v>185</v>
      </c>
      <c r="G312" s="6">
        <v>2961</v>
      </c>
      <c r="H312" s="6">
        <v>-30</v>
      </c>
      <c r="I312" s="6">
        <v>-1044</v>
      </c>
      <c r="J312" s="6">
        <f>SUM(D312:I312)</f>
        <v>3849</v>
      </c>
    </row>
    <row r="313" spans="2:10" ht="12.75">
      <c r="B313" t="s">
        <v>124</v>
      </c>
      <c r="D313" s="6"/>
      <c r="E313" s="6"/>
      <c r="F313" s="6"/>
      <c r="G313" s="6"/>
      <c r="H313" s="6"/>
      <c r="I313" s="6"/>
      <c r="J313" s="6">
        <v>-21157</v>
      </c>
    </row>
    <row r="314" spans="2:10" ht="12.75">
      <c r="B314" t="s">
        <v>191</v>
      </c>
      <c r="D314" s="6"/>
      <c r="E314" s="6"/>
      <c r="F314" s="6"/>
      <c r="G314" s="6"/>
      <c r="H314" s="6"/>
      <c r="I314" s="6"/>
      <c r="J314" s="19">
        <v>14</v>
      </c>
    </row>
    <row r="315" spans="2:10" ht="12.75">
      <c r="B315" t="s">
        <v>125</v>
      </c>
      <c r="D315" s="6"/>
      <c r="E315" s="6"/>
      <c r="F315" s="6"/>
      <c r="G315" s="6"/>
      <c r="H315" s="6"/>
      <c r="I315" s="6"/>
      <c r="J315" s="6">
        <f>SUM(J312:J314)</f>
        <v>-17294</v>
      </c>
    </row>
    <row r="316" spans="4:10" ht="12.75">
      <c r="D316" s="6"/>
      <c r="E316" s="6"/>
      <c r="F316" s="6"/>
      <c r="G316" s="6"/>
      <c r="H316" s="6"/>
      <c r="I316" s="6"/>
      <c r="J316" s="6"/>
    </row>
    <row r="317" spans="2:10" ht="12.75">
      <c r="B317" t="s">
        <v>92</v>
      </c>
      <c r="D317" s="6"/>
      <c r="E317" s="6"/>
      <c r="F317" s="6"/>
      <c r="G317" s="6"/>
      <c r="H317" s="6"/>
      <c r="I317" s="6"/>
      <c r="J317" s="8">
        <v>57</v>
      </c>
    </row>
    <row r="318" spans="4:10" ht="12.75">
      <c r="D318" s="6"/>
      <c r="E318" s="6"/>
      <c r="F318" s="6"/>
      <c r="G318" s="6"/>
      <c r="H318" s="6"/>
      <c r="I318" s="6"/>
      <c r="J318" s="6"/>
    </row>
    <row r="319" spans="2:10" ht="13.5" thickBot="1">
      <c r="B319" t="s">
        <v>126</v>
      </c>
      <c r="D319" s="6"/>
      <c r="E319" s="6"/>
      <c r="F319" s="6"/>
      <c r="G319" s="6"/>
      <c r="H319" s="6"/>
      <c r="I319" s="6"/>
      <c r="J319" s="14">
        <f>SUM(J315:J318)</f>
        <v>-17237</v>
      </c>
    </row>
    <row r="325" spans="1:2" ht="12.75">
      <c r="A325" t="s">
        <v>57</v>
      </c>
      <c r="B325" s="1" t="s">
        <v>58</v>
      </c>
    </row>
    <row r="330" spans="1:2" ht="12.75">
      <c r="A330" t="s">
        <v>59</v>
      </c>
      <c r="B330" s="1" t="s">
        <v>60</v>
      </c>
    </row>
    <row r="331" ht="12.75">
      <c r="A331" s="17"/>
    </row>
    <row r="332" ht="12.75">
      <c r="A332" s="17"/>
    </row>
    <row r="333" ht="12.75">
      <c r="A333" s="17"/>
    </row>
    <row r="334" ht="12.75">
      <c r="A334" s="17"/>
    </row>
    <row r="335" spans="1:2" ht="12.75">
      <c r="A335" t="s">
        <v>61</v>
      </c>
      <c r="B335" s="1" t="s">
        <v>62</v>
      </c>
    </row>
    <row r="336" ht="12.75">
      <c r="B336" s="1"/>
    </row>
    <row r="337" ht="12.75">
      <c r="B337" s="1"/>
    </row>
    <row r="338" ht="12.75">
      <c r="B338" s="1"/>
    </row>
    <row r="340" spans="1:2" ht="12.75">
      <c r="A340" t="s">
        <v>63</v>
      </c>
      <c r="B340" s="1" t="s">
        <v>64</v>
      </c>
    </row>
    <row r="341" ht="12.75">
      <c r="B341" s="1"/>
    </row>
    <row r="342" ht="12.75">
      <c r="B342" s="1"/>
    </row>
    <row r="343" ht="12.75">
      <c r="B343" s="1"/>
    </row>
    <row r="344" ht="12.75">
      <c r="B344" s="1"/>
    </row>
    <row r="345" ht="12.75">
      <c r="B345" s="1"/>
    </row>
    <row r="346" ht="12.75">
      <c r="B346" s="1"/>
    </row>
    <row r="347" ht="12.75">
      <c r="B347" s="1"/>
    </row>
    <row r="348" ht="15.75">
      <c r="A348" s="4" t="s">
        <v>146</v>
      </c>
    </row>
    <row r="349" ht="15.75">
      <c r="A349" s="4" t="s">
        <v>147</v>
      </c>
    </row>
    <row r="350" ht="15.75">
      <c r="A350" s="4"/>
    </row>
    <row r="351" spans="1:2" ht="12.75">
      <c r="A351" t="s">
        <v>95</v>
      </c>
      <c r="B351" s="1" t="s">
        <v>65</v>
      </c>
    </row>
    <row r="358" spans="1:2" ht="12.75">
      <c r="A358" t="s">
        <v>96</v>
      </c>
      <c r="B358" s="1" t="s">
        <v>93</v>
      </c>
    </row>
    <row r="363" spans="1:2" ht="12.75">
      <c r="A363" t="s">
        <v>97</v>
      </c>
      <c r="B363" s="1" t="s">
        <v>145</v>
      </c>
    </row>
    <row r="368" spans="1:2" ht="12.75">
      <c r="A368" t="s">
        <v>98</v>
      </c>
      <c r="B368" s="1" t="s">
        <v>66</v>
      </c>
    </row>
    <row r="369" ht="12.75">
      <c r="B369" t="s">
        <v>177</v>
      </c>
    </row>
    <row r="372" spans="1:2" ht="12.75">
      <c r="A372" t="s">
        <v>99</v>
      </c>
      <c r="B372" s="1" t="s">
        <v>23</v>
      </c>
    </row>
    <row r="376" spans="1:2" ht="12.75">
      <c r="A376" t="s">
        <v>100</v>
      </c>
      <c r="B376" s="1" t="s">
        <v>144</v>
      </c>
    </row>
    <row r="380" spans="1:2" ht="12.75">
      <c r="A380" t="s">
        <v>101</v>
      </c>
      <c r="B380" s="1" t="s">
        <v>67</v>
      </c>
    </row>
    <row r="387" spans="1:2" ht="12.75">
      <c r="A387" t="s">
        <v>102</v>
      </c>
      <c r="B387" s="1" t="s">
        <v>68</v>
      </c>
    </row>
    <row r="388" ht="12.75">
      <c r="B388" s="1"/>
    </row>
    <row r="389" ht="12.75">
      <c r="B389" s="1"/>
    </row>
    <row r="390" ht="12.75">
      <c r="B390" s="1"/>
    </row>
    <row r="391" ht="12.75">
      <c r="B391" s="1"/>
    </row>
    <row r="392" ht="12.75">
      <c r="B392" s="1"/>
    </row>
    <row r="393" ht="12.75">
      <c r="B393" s="1"/>
    </row>
    <row r="394" ht="12.75">
      <c r="B394" s="1"/>
    </row>
    <row r="395" ht="12.75">
      <c r="B395" s="1"/>
    </row>
    <row r="417" spans="1:2" ht="12.75">
      <c r="A417" t="s">
        <v>103</v>
      </c>
      <c r="B417" s="1" t="s">
        <v>82</v>
      </c>
    </row>
    <row r="418" ht="12.75">
      <c r="B418" t="s">
        <v>189</v>
      </c>
    </row>
    <row r="420" spans="5:7" ht="12.75">
      <c r="E420" s="3" t="s">
        <v>85</v>
      </c>
      <c r="F420" s="3"/>
      <c r="G420" s="3" t="s">
        <v>86</v>
      </c>
    </row>
    <row r="421" spans="5:7" ht="12.75">
      <c r="E421" s="3" t="s">
        <v>10</v>
      </c>
      <c r="F421" s="3"/>
      <c r="G421" s="3" t="s">
        <v>10</v>
      </c>
    </row>
    <row r="422" ht="12.75">
      <c r="B422" t="s">
        <v>83</v>
      </c>
    </row>
    <row r="423" spans="2:7" ht="12.75">
      <c r="B423" t="s">
        <v>130</v>
      </c>
      <c r="E423" s="6"/>
      <c r="F423" s="6"/>
      <c r="G423" s="6">
        <f>F105</f>
        <v>58286</v>
      </c>
    </row>
    <row r="424" spans="5:7" ht="12.75">
      <c r="E424" s="6"/>
      <c r="F424" s="6"/>
      <c r="G424" s="6"/>
    </row>
    <row r="425" spans="2:7" ht="12.75">
      <c r="B425" t="s">
        <v>84</v>
      </c>
      <c r="E425" s="6"/>
      <c r="F425" s="6"/>
      <c r="G425" s="6"/>
    </row>
    <row r="426" spans="2:7" ht="12.75">
      <c r="B426" t="s">
        <v>127</v>
      </c>
      <c r="E426" s="6">
        <f>F114</f>
        <v>14026</v>
      </c>
      <c r="F426" s="6"/>
      <c r="G426" s="6"/>
    </row>
    <row r="427" spans="2:7" ht="12.75">
      <c r="B427" t="s">
        <v>141</v>
      </c>
      <c r="E427" s="6">
        <f>25900</f>
        <v>25900</v>
      </c>
      <c r="F427" s="6"/>
      <c r="G427" s="6"/>
    </row>
    <row r="428" spans="2:7" ht="12.75">
      <c r="B428" t="s">
        <v>140</v>
      </c>
      <c r="E428" s="6">
        <v>5807</v>
      </c>
      <c r="F428" s="6"/>
      <c r="G428" s="6"/>
    </row>
    <row r="429" spans="2:7" ht="12.75">
      <c r="B429" t="s">
        <v>87</v>
      </c>
      <c r="E429" s="6">
        <v>98991</v>
      </c>
      <c r="F429" s="6"/>
      <c r="G429" s="6">
        <v>13770</v>
      </c>
    </row>
    <row r="430" spans="2:7" ht="12.75">
      <c r="B430" t="s">
        <v>142</v>
      </c>
      <c r="E430" s="6">
        <v>458</v>
      </c>
      <c r="F430" s="6"/>
      <c r="G430" s="6">
        <v>794</v>
      </c>
    </row>
    <row r="431" spans="2:7" ht="12.75">
      <c r="B431" t="s">
        <v>151</v>
      </c>
      <c r="E431" s="6">
        <v>121272</v>
      </c>
      <c r="F431" s="6"/>
      <c r="G431" s="6"/>
    </row>
    <row r="432" spans="5:7" ht="12.75">
      <c r="E432" s="6"/>
      <c r="F432" s="6"/>
      <c r="G432" s="6"/>
    </row>
    <row r="433" spans="5:7" ht="13.5" thickBot="1">
      <c r="E433" s="14">
        <f>SUM(E422:E431)</f>
        <v>266454</v>
      </c>
      <c r="F433" s="6"/>
      <c r="G433" s="14">
        <f>SUM(G422:G431)</f>
        <v>72850</v>
      </c>
    </row>
    <row r="437" spans="1:2" ht="12.75">
      <c r="A437" t="s">
        <v>104</v>
      </c>
      <c r="B437" s="1" t="s">
        <v>69</v>
      </c>
    </row>
    <row r="438" ht="12.75">
      <c r="B438" t="s">
        <v>176</v>
      </c>
    </row>
    <row r="442" spans="1:2" ht="12.75">
      <c r="A442" t="s">
        <v>105</v>
      </c>
      <c r="B442" s="1" t="s">
        <v>70</v>
      </c>
    </row>
    <row r="443" ht="12.75">
      <c r="B443" s="1"/>
    </row>
    <row r="444" ht="12.75">
      <c r="B444" s="1"/>
    </row>
    <row r="445" ht="12.75">
      <c r="B445" s="1"/>
    </row>
    <row r="446" ht="12.75">
      <c r="B446" s="1"/>
    </row>
    <row r="447" ht="12.75">
      <c r="B447" s="1"/>
    </row>
    <row r="448" ht="12.75">
      <c r="B448" s="1"/>
    </row>
    <row r="449" ht="12.75">
      <c r="B449" s="1"/>
    </row>
    <row r="450" ht="12.75">
      <c r="B450" s="1"/>
    </row>
    <row r="451" ht="12.75">
      <c r="B451" s="1"/>
    </row>
    <row r="452" ht="12.75">
      <c r="B452" s="1"/>
    </row>
    <row r="453" ht="12.75">
      <c r="B453" s="1"/>
    </row>
    <row r="454" ht="12.75">
      <c r="B454" s="1"/>
    </row>
    <row r="455" ht="12.75">
      <c r="B455" s="1"/>
    </row>
    <row r="456" spans="1:9" ht="12.75">
      <c r="A456" s="17"/>
      <c r="B456" s="1"/>
      <c r="I456" s="17"/>
    </row>
    <row r="457" spans="1:9" ht="12.75">
      <c r="A457" s="17"/>
      <c r="B457" s="1"/>
      <c r="I457" s="17"/>
    </row>
    <row r="458" spans="1:9" ht="12.75">
      <c r="A458" s="17"/>
      <c r="B458" s="1"/>
      <c r="I458" s="17"/>
    </row>
    <row r="459" spans="1:9" ht="12.75">
      <c r="A459" s="17"/>
      <c r="B459" s="1"/>
      <c r="I459" s="17"/>
    </row>
    <row r="460" spans="1:9" ht="12.75">
      <c r="A460" s="17"/>
      <c r="B460" s="1"/>
      <c r="I460" s="17"/>
    </row>
    <row r="461" spans="1:9" ht="12.75">
      <c r="A461" s="17"/>
      <c r="B461" s="1"/>
      <c r="I461" s="17"/>
    </row>
    <row r="462" spans="1:9" ht="12.75">
      <c r="A462" s="17"/>
      <c r="B462" s="1"/>
      <c r="I462" s="17"/>
    </row>
    <row r="463" spans="1:9" ht="12.75">
      <c r="A463" s="17"/>
      <c r="B463" s="1"/>
      <c r="I463" s="17"/>
    </row>
    <row r="464" spans="1:9" ht="12.75">
      <c r="A464" s="17"/>
      <c r="B464" s="1"/>
      <c r="I464" s="17"/>
    </row>
    <row r="465" spans="1:9" ht="12.75">
      <c r="A465" s="17"/>
      <c r="B465" s="1"/>
      <c r="I465" s="17"/>
    </row>
    <row r="466" spans="1:9" ht="12.75">
      <c r="A466" s="17"/>
      <c r="B466" s="1"/>
      <c r="I466" s="17"/>
    </row>
    <row r="467" spans="1:9" ht="12.75">
      <c r="A467" s="17"/>
      <c r="B467" s="1"/>
      <c r="I467" s="17"/>
    </row>
    <row r="468" spans="1:9" ht="12.75">
      <c r="A468" s="17"/>
      <c r="B468" s="1"/>
      <c r="I468" s="17"/>
    </row>
    <row r="469" spans="1:9" ht="12.75">
      <c r="A469" s="17"/>
      <c r="B469" s="1"/>
      <c r="I469" s="17"/>
    </row>
    <row r="470" spans="1:9" ht="12.75">
      <c r="A470" s="17"/>
      <c r="B470" s="1"/>
      <c r="I470" s="17"/>
    </row>
    <row r="471" spans="1:9" ht="12.75">
      <c r="A471" s="17"/>
      <c r="B471" s="1"/>
      <c r="I471" s="17"/>
    </row>
    <row r="472" spans="1:9" ht="12.75">
      <c r="A472" s="17"/>
      <c r="B472" s="1"/>
      <c r="I472" s="17"/>
    </row>
    <row r="473" spans="1:9" ht="12.75">
      <c r="A473" s="17"/>
      <c r="B473" s="1"/>
      <c r="I473" s="17"/>
    </row>
    <row r="474" spans="1:9" ht="12.75">
      <c r="A474" s="17"/>
      <c r="B474" s="1"/>
      <c r="I474" s="17"/>
    </row>
    <row r="475" spans="1:2" ht="12.75">
      <c r="A475" t="s">
        <v>106</v>
      </c>
      <c r="B475" s="1" t="s">
        <v>71</v>
      </c>
    </row>
    <row r="476" ht="12.75">
      <c r="B476" t="s">
        <v>179</v>
      </c>
    </row>
    <row r="479" spans="1:2" ht="12.75">
      <c r="A479" t="s">
        <v>107</v>
      </c>
      <c r="B479" s="1" t="s">
        <v>128</v>
      </c>
    </row>
  </sheetData>
  <printOptions/>
  <pageMargins left="0.3" right="0" top="1" bottom="1" header="0.5" footer="0.5"/>
  <pageSetup horizontalDpi="600" verticalDpi="600" orientation="portrait" paperSize="9" scale="85" r:id="rId4"/>
  <headerFooter alignWithMargins="0">
    <oddFooter>&amp;CPage &amp;P of 8</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LIEN HOE CORPORATION BERHAD L</dc:creator>
  <cp:keywords/>
  <dc:description/>
  <cp:lastModifiedBy>Ngoke Meng Wong</cp:lastModifiedBy>
  <cp:lastPrinted>2006-08-11T02:35:49Z</cp:lastPrinted>
  <dcterms:created xsi:type="dcterms:W3CDTF">2002-11-05T06:24:10Z</dcterms:created>
  <dcterms:modified xsi:type="dcterms:W3CDTF">2006-08-18T08:46:00Z</dcterms:modified>
  <cp:category/>
  <cp:version/>
  <cp:contentType/>
  <cp:contentStatus/>
</cp:coreProperties>
</file>