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 name="Sheet2" sheetId="2" r:id="rId2"/>
  </sheets>
  <definedNames/>
  <calcPr fullCalcOnLoad="1"/>
</workbook>
</file>

<file path=xl/sharedStrings.xml><?xml version="1.0" encoding="utf-8"?>
<sst xmlns="http://schemas.openxmlformats.org/spreadsheetml/2006/main" count="256" uniqueCount="192">
  <si>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</si>
  <si>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</si>
  <si>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</si>
  <si>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</si>
  <si>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</si>
  <si>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</si>
  <si>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</si>
  <si>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</si>
  <si>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</si>
  <si>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</si>
  <si>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</si>
  <si>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</si>
  <si>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</si>
  <si>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</si>
  <si>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</si>
  <si>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Minority interest</t>
  </si>
  <si>
    <t xml:space="preserve">  - basic</t>
  </si>
  <si>
    <t>(The condensed consolidated income statements should be read in conjunction with the Annual Financial Report for the year</t>
  </si>
  <si>
    <t>Financial</t>
  </si>
  <si>
    <t>Year End</t>
  </si>
  <si>
    <t>As At</t>
  </si>
  <si>
    <t>End Of</t>
  </si>
  <si>
    <t>Inventories</t>
  </si>
  <si>
    <t>Receivables</t>
  </si>
  <si>
    <t>Fixed deposits</t>
  </si>
  <si>
    <t>Payables</t>
  </si>
  <si>
    <t>Taxation</t>
  </si>
  <si>
    <t>Goodwill on consolidation</t>
  </si>
  <si>
    <t>Share capital</t>
  </si>
  <si>
    <t>Reserves</t>
  </si>
  <si>
    <t>Shareholders' funds</t>
  </si>
  <si>
    <t>(The condensed consolidated balance sheet should be read in conjunction with the Annual Financial Report for the year</t>
  </si>
  <si>
    <t>CONDENSED CONSOLIDATED CASH FLOW STATEMENTS</t>
  </si>
  <si>
    <t>Operating activities</t>
  </si>
  <si>
    <t>Adjustments for :</t>
  </si>
  <si>
    <t>Non-cash items</t>
  </si>
  <si>
    <t>Changes in working capital</t>
  </si>
  <si>
    <t>Net change in current assets</t>
  </si>
  <si>
    <t>Net change in current liabilities</t>
  </si>
  <si>
    <t>Investing activities</t>
  </si>
  <si>
    <t>Financing activities</t>
  </si>
  <si>
    <t>Net change in cash and cash equivalents</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</si>
  <si>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</si>
  <si>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</si>
  <si>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</si>
  <si>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</si>
  <si>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</si>
  <si>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</si>
  <si>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</si>
  <si>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</si>
  <si>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</si>
  <si>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</si>
  <si>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</si>
  <si>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</si>
  <si>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</si>
  <si>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</si>
  <si>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</si>
  <si>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</si>
  <si>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</si>
  <si>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</si>
  <si>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</si>
  <si>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</si>
  <si>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</si>
  <si>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</si>
  <si>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</si>
  <si>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</si>
  <si>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</si>
  <si>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</si>
  <si>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</si>
  <si>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</si>
  <si>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</si>
  <si>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</si>
  <si>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</si>
  <si>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</si>
  <si>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</si>
  <si>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</si>
  <si>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</si>
  <si>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</si>
  <si>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</si>
  <si>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</si>
  <si>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</si>
  <si>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</si>
  <si>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</si>
  <si>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</si>
  <si>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</si>
  <si>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</si>
  <si>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</si>
  <si>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</si>
  <si>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</si>
  <si>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Net tangible assets per share (sen)</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</si>
  <si>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</si>
  <si>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</si>
  <si>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</si>
  <si>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</si>
  <si>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</si>
  <si>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</si>
  <si>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</si>
  <si>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</si>
  <si>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</si>
  <si>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</si>
  <si>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Profit from operations</t>
  </si>
  <si>
    <t>Property, plant and equipment</t>
  </si>
  <si>
    <t>Audit Report</t>
  </si>
  <si>
    <t>Dividends Paid</t>
  </si>
  <si>
    <t>Tax</t>
  </si>
  <si>
    <t>Review of Current Quarter's Results Against Immediate Preceding Quarter</t>
  </si>
  <si>
    <t>Cash and cash equivalents at beginning of year</t>
  </si>
  <si>
    <t>WEIGHTED AVERAGE OF SHARES</t>
  </si>
  <si>
    <t>Shares in issue</t>
  </si>
  <si>
    <t>Weighted average</t>
  </si>
  <si>
    <t>I.)</t>
  </si>
  <si>
    <t>II.)</t>
  </si>
  <si>
    <t>III.)</t>
  </si>
  <si>
    <t>IV.)</t>
  </si>
  <si>
    <t>V.)</t>
  </si>
  <si>
    <t>VI.)</t>
  </si>
  <si>
    <t>VII.)</t>
  </si>
  <si>
    <t>VIII.)</t>
  </si>
  <si>
    <t>IX.)</t>
  </si>
  <si>
    <t>X.)</t>
  </si>
  <si>
    <t>XI.)</t>
  </si>
  <si>
    <t>XII.)</t>
  </si>
  <si>
    <t>XIII.)</t>
  </si>
  <si>
    <t>Hotel</t>
  </si>
  <si>
    <t>Non-operating items (investing and financing)</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</si>
  <si>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</si>
  <si>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</si>
  <si>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</si>
  <si>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</si>
  <si>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</si>
  <si>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</si>
  <si>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</si>
  <si>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</si>
  <si>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</si>
  <si>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</si>
  <si>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</si>
  <si>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</si>
  <si>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</si>
  <si>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</si>
  <si>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</si>
  <si>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</si>
  <si>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</si>
  <si>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</si>
  <si>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</si>
  <si>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</si>
  <si>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(Loss)/Profit before tax</t>
  </si>
  <si>
    <t xml:space="preserve">   - ICULS</t>
  </si>
  <si>
    <t>Net cashflow from operating activities</t>
  </si>
  <si>
    <t>Irredeemable Convertible Unsecured Loan Stocks</t>
  </si>
  <si>
    <t>Non-Current Assets</t>
  </si>
  <si>
    <t>Land held for development</t>
  </si>
  <si>
    <t>Borrowings</t>
  </si>
  <si>
    <t>Tax payable</t>
  </si>
  <si>
    <t>Current Assets</t>
  </si>
  <si>
    <t>Current Liabilities</t>
  </si>
  <si>
    <t>Net Current Liabilities</t>
  </si>
  <si>
    <t>Deferred tax liabilities</t>
  </si>
  <si>
    <t>Movements during the period</t>
  </si>
  <si>
    <t>At 1 January 2004</t>
  </si>
  <si>
    <t xml:space="preserve">   - bankers' acceptances</t>
  </si>
  <si>
    <t xml:space="preserve">   - revolving credits</t>
  </si>
  <si>
    <t xml:space="preserve">   - hire purchase</t>
  </si>
  <si>
    <t>Loss per share (sen)</t>
  </si>
  <si>
    <t>(The condensed consolidated statement of changes in equity should be read in conjunction with the Annual Financial Report for the year</t>
  </si>
  <si>
    <t>Profit/Loss on Sale of Unquoted Investments and / or Properties</t>
  </si>
  <si>
    <t>31.12.2004</t>
  </si>
  <si>
    <t>Prospects</t>
  </si>
  <si>
    <t xml:space="preserve">ADDITIONAL INFORMATION REQUIRED </t>
  </si>
  <si>
    <t>BY THE BURSA MALAYSIA SECURITIES BERHAD'S LISTING REQUIREMENTS</t>
  </si>
  <si>
    <t>ended 31 December 2004)</t>
  </si>
  <si>
    <t>Property development costs</t>
  </si>
  <si>
    <t>Amount due to customers for contract work</t>
  </si>
  <si>
    <t>At 1 January 2005</t>
  </si>
  <si>
    <t>Cash and cash equivalents at end of period</t>
  </si>
  <si>
    <t>There were no payment of dividends during the current financial period.</t>
  </si>
  <si>
    <t>There were no profit forecast or profit guarantee given for this financial year ending 31 December 2005.</t>
  </si>
  <si>
    <t xml:space="preserve">   - notes</t>
  </si>
  <si>
    <t>Acquisition of subsidiary</t>
  </si>
  <si>
    <t>There were no off balance sheet financial instruments for the current financial period.</t>
  </si>
  <si>
    <t>The Board of Directors did not recommend or paid any dividend for the current financial period.</t>
  </si>
  <si>
    <t>Unallocated corporate expenses</t>
  </si>
  <si>
    <t>Net loss for the period</t>
  </si>
  <si>
    <t>QUARTERLY REPORT ON CONSOLIDATED RESULTS FOR THE THIRD QUARTER ENDED 30 SEPTEMBER 2005</t>
  </si>
  <si>
    <t>30.9.2005</t>
  </si>
  <si>
    <t>30.9.2004</t>
  </si>
  <si>
    <t>At 30 September 2004</t>
  </si>
  <si>
    <t>At 30 September 2005</t>
  </si>
  <si>
    <t>Taxes paid</t>
  </si>
  <si>
    <t>Group borrowings / debt securities as at 30 September 2005 :</t>
  </si>
  <si>
    <t>1.1.2005 - 27.9.2005</t>
  </si>
  <si>
    <t>28.9.2005 - 31.12.2005</t>
  </si>
  <si>
    <t>The operations of the Group are not subject to any seasonal or cyclical factors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</si>
</sst>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0" fontId="5" fillId="0" borderId="0" xfId="0" applyFont="1" applyAlignment="1">
      <alignment horizontal="center"/>
    </xf>
    <xf numFmtId="3" fontId="1" fillId="0" borderId="0" xfId="0" applyNumberFormat="1" applyFont="1" applyAlignment="1">
      <alignment/>
    </xf>
    <xf numFmtId="3" fontId="5" fillId="0" borderId="0" xfId="0" applyNumberFormat="1" applyFont="1" applyAlignment="1">
      <alignment horizontal="center"/>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223</xdr:row>
      <xdr:rowOff>19050</xdr:rowOff>
    </xdr:from>
    <xdr:to>
      <xdr:col>9</xdr:col>
      <xdr:colOff>0</xdr:colOff>
      <xdr:row>228</xdr:row>
      <xdr:rowOff>152400</xdr:rowOff>
    </xdr:to>
    <xdr:sp>
      <xdr:nvSpPr>
        <xdr:cNvPr id="1" name="TextBox 1"/>
        <xdr:cNvSpPr txBox="1">
          <a:spLocks noChangeArrowheads="1"/>
        </xdr:cNvSpPr>
      </xdr:nvSpPr>
      <xdr:spPr>
        <a:xfrm>
          <a:off x="266700" y="36680775"/>
          <a:ext cx="6858000" cy="942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Bursa Malaysia Securities Berhad. 
The accounting policies and methods of computation used in the preparation of the interim financial statements are consistent with those adopted in the audited financial statements for the year ended 31 December 2004.</a:t>
          </a:r>
        </a:p>
      </xdr:txBody>
    </xdr:sp>
    <xdr:clientData/>
  </xdr:twoCellAnchor>
  <xdr:twoCellAnchor>
    <xdr:from>
      <xdr:col>1</xdr:col>
      <xdr:colOff>9525</xdr:colOff>
      <xdr:row>251</xdr:row>
      <xdr:rowOff>9525</xdr:rowOff>
    </xdr:from>
    <xdr:to>
      <xdr:col>9</xdr:col>
      <xdr:colOff>123825</xdr:colOff>
      <xdr:row>254</xdr:row>
      <xdr:rowOff>9525</xdr:rowOff>
    </xdr:to>
    <xdr:sp>
      <xdr:nvSpPr>
        <xdr:cNvPr id="2" name="TextBox 2"/>
        <xdr:cNvSpPr txBox="1">
          <a:spLocks noChangeArrowheads="1"/>
        </xdr:cNvSpPr>
      </xdr:nvSpPr>
      <xdr:spPr>
        <a:xfrm>
          <a:off x="276225" y="41205150"/>
          <a:ext cx="69723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 except for the conversion of RM797,000 Irredeemable Convertible Unsecured Loan Stocks into 797,000 new ordinary shares of RM1.00 each at par in the Company.</a:t>
          </a:r>
        </a:p>
      </xdr:txBody>
    </xdr:sp>
    <xdr:clientData/>
  </xdr:twoCellAnchor>
  <xdr:twoCellAnchor>
    <xdr:from>
      <xdr:col>1</xdr:col>
      <xdr:colOff>19050</xdr:colOff>
      <xdr:row>261</xdr:row>
      <xdr:rowOff>19050</xdr:rowOff>
    </xdr:from>
    <xdr:to>
      <xdr:col>8</xdr:col>
      <xdr:colOff>790575</xdr:colOff>
      <xdr:row>263</xdr:row>
      <xdr:rowOff>38100</xdr:rowOff>
    </xdr:to>
    <xdr:sp>
      <xdr:nvSpPr>
        <xdr:cNvPr id="3" name="TextBox 4"/>
        <xdr:cNvSpPr txBox="1">
          <a:spLocks noChangeArrowheads="1"/>
        </xdr:cNvSpPr>
      </xdr:nvSpPr>
      <xdr:spPr>
        <a:xfrm>
          <a:off x="285750" y="4283392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RM797,000 Irredeemable Convertible Unsecured Loan Stocks were converted into 797,000 new ordinary shares of RM1.00 each at par in the Company.</a:t>
          </a:r>
        </a:p>
      </xdr:txBody>
    </xdr:sp>
    <xdr:clientData/>
  </xdr:twoCellAnchor>
  <xdr:twoCellAnchor>
    <xdr:from>
      <xdr:col>1</xdr:col>
      <xdr:colOff>19050</xdr:colOff>
      <xdr:row>298</xdr:row>
      <xdr:rowOff>9525</xdr:rowOff>
    </xdr:from>
    <xdr:to>
      <xdr:col>8</xdr:col>
      <xdr:colOff>800100</xdr:colOff>
      <xdr:row>301</xdr:row>
      <xdr:rowOff>0</xdr:rowOff>
    </xdr:to>
    <xdr:sp>
      <xdr:nvSpPr>
        <xdr:cNvPr id="4" name="TextBox 5"/>
        <xdr:cNvSpPr txBox="1">
          <a:spLocks noChangeArrowheads="1"/>
        </xdr:cNvSpPr>
      </xdr:nvSpPr>
      <xdr:spPr>
        <a:xfrm>
          <a:off x="285750" y="4883467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has been brought forward without amendment from the previous annual financial statements.</a:t>
          </a:r>
        </a:p>
      </xdr:txBody>
    </xdr:sp>
    <xdr:clientData/>
  </xdr:twoCellAnchor>
  <xdr:twoCellAnchor>
    <xdr:from>
      <xdr:col>1</xdr:col>
      <xdr:colOff>28575</xdr:colOff>
      <xdr:row>357</xdr:row>
      <xdr:rowOff>9525</xdr:rowOff>
    </xdr:from>
    <xdr:to>
      <xdr:col>8</xdr:col>
      <xdr:colOff>409575</xdr:colOff>
      <xdr:row>358</xdr:row>
      <xdr:rowOff>76200</xdr:rowOff>
    </xdr:to>
    <xdr:sp>
      <xdr:nvSpPr>
        <xdr:cNvPr id="5" name="TextBox 7"/>
        <xdr:cNvSpPr txBox="1">
          <a:spLocks noChangeArrowheads="1"/>
        </xdr:cNvSpPr>
      </xdr:nvSpPr>
      <xdr:spPr>
        <a:xfrm>
          <a:off x="295275" y="58502550"/>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period.</a:t>
          </a:r>
        </a:p>
      </xdr:txBody>
    </xdr:sp>
    <xdr:clientData/>
  </xdr:twoCellAnchor>
  <xdr:twoCellAnchor>
    <xdr:from>
      <xdr:col>1</xdr:col>
      <xdr:colOff>28575</xdr:colOff>
      <xdr:row>313</xdr:row>
      <xdr:rowOff>9525</xdr:rowOff>
    </xdr:from>
    <xdr:to>
      <xdr:col>8</xdr:col>
      <xdr:colOff>771525</xdr:colOff>
      <xdr:row>315</xdr:row>
      <xdr:rowOff>47625</xdr:rowOff>
    </xdr:to>
    <xdr:sp>
      <xdr:nvSpPr>
        <xdr:cNvPr id="6" name="TextBox 8"/>
        <xdr:cNvSpPr txBox="1">
          <a:spLocks noChangeArrowheads="1"/>
        </xdr:cNvSpPr>
      </xdr:nvSpPr>
      <xdr:spPr>
        <a:xfrm>
          <a:off x="295275" y="51263550"/>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RM3.60 million comprises unsecured guarantees issued in respect of banking facilities granted to former subsidiary companies.</a:t>
          </a:r>
        </a:p>
      </xdr:txBody>
    </xdr:sp>
    <xdr:clientData/>
  </xdr:twoCellAnchor>
  <xdr:twoCellAnchor>
    <xdr:from>
      <xdr:col>1</xdr:col>
      <xdr:colOff>28575</xdr:colOff>
      <xdr:row>348</xdr:row>
      <xdr:rowOff>9525</xdr:rowOff>
    </xdr:from>
    <xdr:to>
      <xdr:col>8</xdr:col>
      <xdr:colOff>800100</xdr:colOff>
      <xdr:row>350</xdr:row>
      <xdr:rowOff>9525</xdr:rowOff>
    </xdr:to>
    <xdr:sp>
      <xdr:nvSpPr>
        <xdr:cNvPr id="7" name="TextBox 9"/>
        <xdr:cNvSpPr txBox="1">
          <a:spLocks noChangeArrowheads="1"/>
        </xdr:cNvSpPr>
      </xdr:nvSpPr>
      <xdr:spPr>
        <a:xfrm>
          <a:off x="295275" y="57045225"/>
          <a:ext cx="68199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period.  The tax charge for the Group arises mainly from certain expenses disallowed for tax purposes.</a:t>
          </a:r>
        </a:p>
      </xdr:txBody>
    </xdr:sp>
    <xdr:clientData/>
  </xdr:twoCellAnchor>
  <xdr:twoCellAnchor>
    <xdr:from>
      <xdr:col>1</xdr:col>
      <xdr:colOff>219075</xdr:colOff>
      <xdr:row>425</xdr:row>
      <xdr:rowOff>19050</xdr:rowOff>
    </xdr:from>
    <xdr:to>
      <xdr:col>8</xdr:col>
      <xdr:colOff>790575</xdr:colOff>
      <xdr:row>428</xdr:row>
      <xdr:rowOff>28575</xdr:rowOff>
    </xdr:to>
    <xdr:sp>
      <xdr:nvSpPr>
        <xdr:cNvPr id="8" name="TextBox 11"/>
        <xdr:cNvSpPr txBox="1">
          <a:spLocks noChangeArrowheads="1"/>
        </xdr:cNvSpPr>
      </xdr:nvSpPr>
      <xdr:spPr>
        <a:xfrm>
          <a:off x="485775" y="69532500"/>
          <a:ext cx="66198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381000</xdr:colOff>
      <xdr:row>428</xdr:row>
      <xdr:rowOff>9525</xdr:rowOff>
    </xdr:from>
    <xdr:to>
      <xdr:col>8</xdr:col>
      <xdr:colOff>790575</xdr:colOff>
      <xdr:row>436</xdr:row>
      <xdr:rowOff>28575</xdr:rowOff>
    </xdr:to>
    <xdr:sp>
      <xdr:nvSpPr>
        <xdr:cNvPr id="9" name="TextBox 12"/>
        <xdr:cNvSpPr txBox="1">
          <a:spLocks noChangeArrowheads="1"/>
        </xdr:cNvSpPr>
      </xdr:nvSpPr>
      <xdr:spPr>
        <a:xfrm>
          <a:off x="647700" y="70008750"/>
          <a:ext cx="64579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425</xdr:row>
      <xdr:rowOff>0</xdr:rowOff>
    </xdr:from>
    <xdr:to>
      <xdr:col>9</xdr:col>
      <xdr:colOff>0</xdr:colOff>
      <xdr:row>425</xdr:row>
      <xdr:rowOff>0</xdr:rowOff>
    </xdr:to>
    <xdr:sp>
      <xdr:nvSpPr>
        <xdr:cNvPr id="10" name="TextBox 13"/>
        <xdr:cNvSpPr txBox="1">
          <a:spLocks noChangeArrowheads="1"/>
        </xdr:cNvSpPr>
      </xdr:nvSpPr>
      <xdr:spPr>
        <a:xfrm>
          <a:off x="504825" y="6951345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0</xdr:col>
      <xdr:colOff>266700</xdr:colOff>
      <xdr:row>425</xdr:row>
      <xdr:rowOff>0</xdr:rowOff>
    </xdr:from>
    <xdr:to>
      <xdr:col>1</xdr:col>
      <xdr:colOff>238125</xdr:colOff>
      <xdr:row>428</xdr:row>
      <xdr:rowOff>76200</xdr:rowOff>
    </xdr:to>
    <xdr:sp>
      <xdr:nvSpPr>
        <xdr:cNvPr id="11" name="TextBox 14"/>
        <xdr:cNvSpPr txBox="1">
          <a:spLocks noChangeArrowheads="1"/>
        </xdr:cNvSpPr>
      </xdr:nvSpPr>
      <xdr:spPr>
        <a:xfrm>
          <a:off x="266700" y="69513450"/>
          <a:ext cx="23812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19050</xdr:colOff>
      <xdr:row>425</xdr:row>
      <xdr:rowOff>0</xdr:rowOff>
    </xdr:from>
    <xdr:to>
      <xdr:col>1</xdr:col>
      <xdr:colOff>247650</xdr:colOff>
      <xdr:row>425</xdr:row>
      <xdr:rowOff>0</xdr:rowOff>
    </xdr:to>
    <xdr:sp>
      <xdr:nvSpPr>
        <xdr:cNvPr id="12" name="TextBox 16"/>
        <xdr:cNvSpPr txBox="1">
          <a:spLocks noChangeArrowheads="1"/>
        </xdr:cNvSpPr>
      </xdr:nvSpPr>
      <xdr:spPr>
        <a:xfrm>
          <a:off x="285750" y="6951345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161925</xdr:colOff>
      <xdr:row>428</xdr:row>
      <xdr:rowOff>9525</xdr:rowOff>
    </xdr:from>
    <xdr:to>
      <xdr:col>1</xdr:col>
      <xdr:colOff>371475</xdr:colOff>
      <xdr:row>434</xdr:row>
      <xdr:rowOff>9525</xdr:rowOff>
    </xdr:to>
    <xdr:sp>
      <xdr:nvSpPr>
        <xdr:cNvPr id="13" name="TextBox 17"/>
        <xdr:cNvSpPr txBox="1">
          <a:spLocks noChangeArrowheads="1"/>
        </xdr:cNvSpPr>
      </xdr:nvSpPr>
      <xdr:spPr>
        <a:xfrm>
          <a:off x="428625" y="7000875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294</xdr:row>
      <xdr:rowOff>9525</xdr:rowOff>
    </xdr:from>
    <xdr:to>
      <xdr:col>8</xdr:col>
      <xdr:colOff>800100</xdr:colOff>
      <xdr:row>296</xdr:row>
      <xdr:rowOff>19050</xdr:rowOff>
    </xdr:to>
    <xdr:sp>
      <xdr:nvSpPr>
        <xdr:cNvPr id="14" name="TextBox 18"/>
        <xdr:cNvSpPr txBox="1">
          <a:spLocks noChangeArrowheads="1"/>
        </xdr:cNvSpPr>
      </xdr:nvSpPr>
      <xdr:spPr>
        <a:xfrm>
          <a:off x="285750" y="48186975"/>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230</xdr:row>
      <xdr:rowOff>9525</xdr:rowOff>
    </xdr:from>
    <xdr:to>
      <xdr:col>9</xdr:col>
      <xdr:colOff>0</xdr:colOff>
      <xdr:row>234</xdr:row>
      <xdr:rowOff>19050</xdr:rowOff>
    </xdr:to>
    <xdr:sp>
      <xdr:nvSpPr>
        <xdr:cNvPr id="15" name="TextBox 20"/>
        <xdr:cNvSpPr txBox="1">
          <a:spLocks noChangeArrowheads="1"/>
        </xdr:cNvSpPr>
      </xdr:nvSpPr>
      <xdr:spPr>
        <a:xfrm>
          <a:off x="276225" y="37804725"/>
          <a:ext cx="68484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2004 was qualified.  An extract of the qualification was as follows:-
"As disclosed in Note 13 to the financial statements, other receivables of the Group and the Company as at 31 December 2004 included the following:-</a:t>
          </a:r>
        </a:p>
      </xdr:txBody>
    </xdr:sp>
    <xdr:clientData/>
  </xdr:twoCellAnchor>
  <xdr:oneCellAnchor>
    <xdr:from>
      <xdr:col>7</xdr:col>
      <xdr:colOff>295275</xdr:colOff>
      <xdr:row>43</xdr:row>
      <xdr:rowOff>114300</xdr:rowOff>
    </xdr:from>
    <xdr:ext cx="76200" cy="200025"/>
    <xdr:sp>
      <xdr:nvSpPr>
        <xdr:cNvPr id="16" name="TextBox 23"/>
        <xdr:cNvSpPr txBox="1">
          <a:spLocks noChangeArrowheads="1"/>
        </xdr:cNvSpPr>
      </xdr:nvSpPr>
      <xdr:spPr>
        <a:xfrm>
          <a:off x="5762625" y="741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444</xdr:row>
      <xdr:rowOff>19050</xdr:rowOff>
    </xdr:from>
    <xdr:to>
      <xdr:col>8</xdr:col>
      <xdr:colOff>790575</xdr:colOff>
      <xdr:row>448</xdr:row>
      <xdr:rowOff>104775</xdr:rowOff>
    </xdr:to>
    <xdr:sp>
      <xdr:nvSpPr>
        <xdr:cNvPr id="17" name="TextBox 24"/>
        <xdr:cNvSpPr txBox="1">
          <a:spLocks noChangeArrowheads="1"/>
        </xdr:cNvSpPr>
      </xdr:nvSpPr>
      <xdr:spPr>
        <a:xfrm>
          <a:off x="295275" y="72609075"/>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302,237,000 (2004 : 298,029,000).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326</xdr:row>
      <xdr:rowOff>9525</xdr:rowOff>
    </xdr:from>
    <xdr:to>
      <xdr:col>8</xdr:col>
      <xdr:colOff>790575</xdr:colOff>
      <xdr:row>331</xdr:row>
      <xdr:rowOff>66675</xdr:rowOff>
    </xdr:to>
    <xdr:sp>
      <xdr:nvSpPr>
        <xdr:cNvPr id="18" name="TextBox 25"/>
        <xdr:cNvSpPr txBox="1">
          <a:spLocks noChangeArrowheads="1"/>
        </xdr:cNvSpPr>
      </xdr:nvSpPr>
      <xdr:spPr>
        <a:xfrm>
          <a:off x="276225" y="53482875"/>
          <a:ext cx="68294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 loss of RM8.69 million this quarter as compared to a loss of RM2.44 million in the corresponding period in the preceding year. The increased in loss is mainly due to higher operating and finance costs.  Meanwhile revenue for the quarter increased by RM4.85 million as compared to corresponding quarter last year.  This is mainly due to higher revenue from the construction division.</a:t>
          </a:r>
        </a:p>
      </xdr:txBody>
    </xdr:sp>
    <xdr:clientData/>
  </xdr:twoCellAnchor>
  <xdr:twoCellAnchor>
    <xdr:from>
      <xdr:col>1</xdr:col>
      <xdr:colOff>19050</xdr:colOff>
      <xdr:row>333</xdr:row>
      <xdr:rowOff>9525</xdr:rowOff>
    </xdr:from>
    <xdr:to>
      <xdr:col>8</xdr:col>
      <xdr:colOff>800100</xdr:colOff>
      <xdr:row>336</xdr:row>
      <xdr:rowOff>0</xdr:rowOff>
    </xdr:to>
    <xdr:sp>
      <xdr:nvSpPr>
        <xdr:cNvPr id="19" name="TextBox 26"/>
        <xdr:cNvSpPr txBox="1">
          <a:spLocks noChangeArrowheads="1"/>
        </xdr:cNvSpPr>
      </xdr:nvSpPr>
      <xdr:spPr>
        <a:xfrm>
          <a:off x="285750" y="54616350"/>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loss of RM8.69 million this quarter as compared to a loss of RM8.12 million in the immediate preceding quarter.  The higher loss is mainly attributable to higher operating cost.</a:t>
          </a:r>
        </a:p>
      </xdr:txBody>
    </xdr:sp>
    <xdr:clientData/>
  </xdr:twoCellAnchor>
  <xdr:twoCellAnchor>
    <xdr:from>
      <xdr:col>1</xdr:col>
      <xdr:colOff>9525</xdr:colOff>
      <xdr:row>338</xdr:row>
      <xdr:rowOff>19050</xdr:rowOff>
    </xdr:from>
    <xdr:to>
      <xdr:col>8</xdr:col>
      <xdr:colOff>800100</xdr:colOff>
      <xdr:row>341</xdr:row>
      <xdr:rowOff>142875</xdr:rowOff>
    </xdr:to>
    <xdr:sp>
      <xdr:nvSpPr>
        <xdr:cNvPr id="20" name="TextBox 27"/>
        <xdr:cNvSpPr txBox="1">
          <a:spLocks noChangeArrowheads="1"/>
        </xdr:cNvSpPr>
      </xdr:nvSpPr>
      <xdr:spPr>
        <a:xfrm>
          <a:off x="276225" y="55435500"/>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certain investment properties (refer note VIII below).</a:t>
          </a:r>
        </a:p>
      </xdr:txBody>
    </xdr:sp>
    <xdr:clientData/>
  </xdr:twoCellAnchor>
  <xdr:twoCellAnchor>
    <xdr:from>
      <xdr:col>1</xdr:col>
      <xdr:colOff>9525</xdr:colOff>
      <xdr:row>419</xdr:row>
      <xdr:rowOff>0</xdr:rowOff>
    </xdr:from>
    <xdr:to>
      <xdr:col>1</xdr:col>
      <xdr:colOff>238125</xdr:colOff>
      <xdr:row>424</xdr:row>
      <xdr:rowOff>95250</xdr:rowOff>
    </xdr:to>
    <xdr:sp>
      <xdr:nvSpPr>
        <xdr:cNvPr id="21" name="TextBox 28"/>
        <xdr:cNvSpPr txBox="1">
          <a:spLocks noChangeArrowheads="1"/>
        </xdr:cNvSpPr>
      </xdr:nvSpPr>
      <xdr:spPr>
        <a:xfrm>
          <a:off x="276225" y="68541900"/>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419</xdr:row>
      <xdr:rowOff>0</xdr:rowOff>
    </xdr:from>
    <xdr:to>
      <xdr:col>8</xdr:col>
      <xdr:colOff>800100</xdr:colOff>
      <xdr:row>425</xdr:row>
      <xdr:rowOff>0</xdr:rowOff>
    </xdr:to>
    <xdr:sp>
      <xdr:nvSpPr>
        <xdr:cNvPr id="22" name="TextBox 29"/>
        <xdr:cNvSpPr txBox="1">
          <a:spLocks noChangeArrowheads="1"/>
        </xdr:cNvSpPr>
      </xdr:nvSpPr>
      <xdr:spPr>
        <a:xfrm>
          <a:off x="476250" y="68541900"/>
          <a:ext cx="66389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303</xdr:row>
      <xdr:rowOff>19050</xdr:rowOff>
    </xdr:from>
    <xdr:to>
      <xdr:col>8</xdr:col>
      <xdr:colOff>800100</xdr:colOff>
      <xdr:row>305</xdr:row>
      <xdr:rowOff>76200</xdr:rowOff>
    </xdr:to>
    <xdr:sp>
      <xdr:nvSpPr>
        <xdr:cNvPr id="23" name="TextBox 32"/>
        <xdr:cNvSpPr txBox="1">
          <a:spLocks noChangeArrowheads="1"/>
        </xdr:cNvSpPr>
      </xdr:nvSpPr>
      <xdr:spPr>
        <a:xfrm>
          <a:off x="285750" y="49653825"/>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190500</xdr:colOff>
      <xdr:row>436</xdr:row>
      <xdr:rowOff>19050</xdr:rowOff>
    </xdr:from>
    <xdr:to>
      <xdr:col>8</xdr:col>
      <xdr:colOff>238125</xdr:colOff>
      <xdr:row>437</xdr:row>
      <xdr:rowOff>66675</xdr:rowOff>
    </xdr:to>
    <xdr:sp>
      <xdr:nvSpPr>
        <xdr:cNvPr id="24" name="TextBox 33"/>
        <xdr:cNvSpPr txBox="1">
          <a:spLocks noChangeArrowheads="1"/>
        </xdr:cNvSpPr>
      </xdr:nvSpPr>
      <xdr:spPr>
        <a:xfrm>
          <a:off x="457200" y="71313675"/>
          <a:ext cx="60960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425</xdr:row>
      <xdr:rowOff>0</xdr:rowOff>
    </xdr:from>
    <xdr:to>
      <xdr:col>1</xdr:col>
      <xdr:colOff>219075</xdr:colOff>
      <xdr:row>425</xdr:row>
      <xdr:rowOff>0</xdr:rowOff>
    </xdr:to>
    <xdr:sp>
      <xdr:nvSpPr>
        <xdr:cNvPr id="25" name="TextBox 34"/>
        <xdr:cNvSpPr txBox="1">
          <a:spLocks noChangeArrowheads="1"/>
        </xdr:cNvSpPr>
      </xdr:nvSpPr>
      <xdr:spPr>
        <a:xfrm>
          <a:off x="276225" y="6951345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425</xdr:row>
      <xdr:rowOff>0</xdr:rowOff>
    </xdr:from>
    <xdr:to>
      <xdr:col>8</xdr:col>
      <xdr:colOff>800100</xdr:colOff>
      <xdr:row>425</xdr:row>
      <xdr:rowOff>0</xdr:rowOff>
    </xdr:to>
    <xdr:sp>
      <xdr:nvSpPr>
        <xdr:cNvPr id="26" name="TextBox 35"/>
        <xdr:cNvSpPr txBox="1">
          <a:spLocks noChangeArrowheads="1"/>
        </xdr:cNvSpPr>
      </xdr:nvSpPr>
      <xdr:spPr>
        <a:xfrm>
          <a:off x="466725" y="6951345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308</xdr:row>
      <xdr:rowOff>9525</xdr:rowOff>
    </xdr:from>
    <xdr:to>
      <xdr:col>8</xdr:col>
      <xdr:colOff>771525</xdr:colOff>
      <xdr:row>310</xdr:row>
      <xdr:rowOff>9525</xdr:rowOff>
    </xdr:to>
    <xdr:sp>
      <xdr:nvSpPr>
        <xdr:cNvPr id="27" name="TextBox 36"/>
        <xdr:cNvSpPr txBox="1">
          <a:spLocks noChangeArrowheads="1"/>
        </xdr:cNvSpPr>
      </xdr:nvSpPr>
      <xdr:spPr>
        <a:xfrm>
          <a:off x="285750" y="50453925"/>
          <a:ext cx="68008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 Company acquired the remaining 25% equity interest in Macro Resources Sdn Bhd for a cash consideration of RM50,000.</a:t>
          </a:r>
        </a:p>
      </xdr:txBody>
    </xdr:sp>
    <xdr:clientData/>
  </xdr:twoCellAnchor>
  <xdr:twoCellAnchor>
    <xdr:from>
      <xdr:col>1</xdr:col>
      <xdr:colOff>9525</xdr:colOff>
      <xdr:row>353</xdr:row>
      <xdr:rowOff>0</xdr:rowOff>
    </xdr:from>
    <xdr:to>
      <xdr:col>8</xdr:col>
      <xdr:colOff>781050</xdr:colOff>
      <xdr:row>355</xdr:row>
      <xdr:rowOff>19050</xdr:rowOff>
    </xdr:to>
    <xdr:sp>
      <xdr:nvSpPr>
        <xdr:cNvPr id="28" name="TextBox 39"/>
        <xdr:cNvSpPr txBox="1">
          <a:spLocks noChangeArrowheads="1"/>
        </xdr:cNvSpPr>
      </xdr:nvSpPr>
      <xdr:spPr>
        <a:xfrm>
          <a:off x="276225" y="5784532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and/or properties during the current financial period.</a:t>
          </a:r>
        </a:p>
      </xdr:txBody>
    </xdr:sp>
    <xdr:clientData/>
  </xdr:twoCellAnchor>
  <xdr:twoCellAnchor>
    <xdr:from>
      <xdr:col>1</xdr:col>
      <xdr:colOff>247650</xdr:colOff>
      <xdr:row>361</xdr:row>
      <xdr:rowOff>0</xdr:rowOff>
    </xdr:from>
    <xdr:to>
      <xdr:col>8</xdr:col>
      <xdr:colOff>800100</xdr:colOff>
      <xdr:row>365</xdr:row>
      <xdr:rowOff>19050</xdr:rowOff>
    </xdr:to>
    <xdr:sp>
      <xdr:nvSpPr>
        <xdr:cNvPr id="29" name="TextBox 43"/>
        <xdr:cNvSpPr txBox="1">
          <a:spLocks noChangeArrowheads="1"/>
        </xdr:cNvSpPr>
      </xdr:nvSpPr>
      <xdr:spPr>
        <a:xfrm>
          <a:off x="514350" y="59140725"/>
          <a:ext cx="660082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22 October 2003, the Company entered into a conditional sale and purchase agreement with ISG Asia Limited ('ISG') for the disposal of three of Lien Hoe Corporation Berhad's wholly-owned subsidiaries, namely Atria Properties Sdn Bhd, Billiontex Industries Sdn Bhd and Russella Teguh Sdn Bhd, and Kompleks Lien Hoe ('Proposed Assets Disposals') for a total consideration of SGD180.00 million (equivalent to RM392.40 million), to be satisfied as follows:-
</a:t>
          </a:r>
        </a:p>
      </xdr:txBody>
    </xdr:sp>
    <xdr:clientData/>
  </xdr:twoCellAnchor>
  <xdr:twoCellAnchor>
    <xdr:from>
      <xdr:col>1</xdr:col>
      <xdr:colOff>257175</xdr:colOff>
      <xdr:row>365</xdr:row>
      <xdr:rowOff>28575</xdr:rowOff>
    </xdr:from>
    <xdr:to>
      <xdr:col>1</xdr:col>
      <xdr:colOff>466725</xdr:colOff>
      <xdr:row>368</xdr:row>
      <xdr:rowOff>142875</xdr:rowOff>
    </xdr:to>
    <xdr:sp>
      <xdr:nvSpPr>
        <xdr:cNvPr id="30" name="TextBox 44"/>
        <xdr:cNvSpPr txBox="1">
          <a:spLocks noChangeArrowheads="1"/>
        </xdr:cNvSpPr>
      </xdr:nvSpPr>
      <xdr:spPr>
        <a:xfrm>
          <a:off x="523875" y="59817000"/>
          <a:ext cx="209550"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428625</xdr:colOff>
      <xdr:row>365</xdr:row>
      <xdr:rowOff>38100</xdr:rowOff>
    </xdr:from>
    <xdr:to>
      <xdr:col>8</xdr:col>
      <xdr:colOff>781050</xdr:colOff>
      <xdr:row>369</xdr:row>
      <xdr:rowOff>38100</xdr:rowOff>
    </xdr:to>
    <xdr:sp>
      <xdr:nvSpPr>
        <xdr:cNvPr id="31" name="TextBox 45"/>
        <xdr:cNvSpPr txBox="1">
          <a:spLocks noChangeArrowheads="1"/>
        </xdr:cNvSpPr>
      </xdr:nvSpPr>
      <xdr:spPr>
        <a:xfrm>
          <a:off x="695325" y="59826525"/>
          <a:ext cx="64008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757,000,000 new ordinary shares of SGD0.05 each in ISG at an issue price of SGD0.15 (equivalent to RM0.33) per share; and
SGD66,450,000 nominal value of 5-year 1.5% convertible unsecured loan stocks issued at an issue price of 100% of its nominal value.</a:t>
          </a:r>
        </a:p>
      </xdr:txBody>
    </xdr:sp>
    <xdr:clientData/>
  </xdr:twoCellAnchor>
  <xdr:twoCellAnchor>
    <xdr:from>
      <xdr:col>1</xdr:col>
      <xdr:colOff>257175</xdr:colOff>
      <xdr:row>369</xdr:row>
      <xdr:rowOff>38100</xdr:rowOff>
    </xdr:from>
    <xdr:to>
      <xdr:col>8</xdr:col>
      <xdr:colOff>781050</xdr:colOff>
      <xdr:row>370</xdr:row>
      <xdr:rowOff>47625</xdr:rowOff>
    </xdr:to>
    <xdr:sp>
      <xdr:nvSpPr>
        <xdr:cNvPr id="32" name="TextBox 46"/>
        <xdr:cNvSpPr txBox="1">
          <a:spLocks noChangeArrowheads="1"/>
        </xdr:cNvSpPr>
      </xdr:nvSpPr>
      <xdr:spPr>
        <a:xfrm>
          <a:off x="523875" y="60474225"/>
          <a:ext cx="65722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Following the completion of a.) above, there will be two restricted offers for sale by the Company of:-</a:t>
          </a:r>
        </a:p>
      </xdr:txBody>
    </xdr:sp>
    <xdr:clientData/>
  </xdr:twoCellAnchor>
  <xdr:twoCellAnchor>
    <xdr:from>
      <xdr:col>1</xdr:col>
      <xdr:colOff>19050</xdr:colOff>
      <xdr:row>361</xdr:row>
      <xdr:rowOff>0</xdr:rowOff>
    </xdr:from>
    <xdr:to>
      <xdr:col>1</xdr:col>
      <xdr:colOff>238125</xdr:colOff>
      <xdr:row>363</xdr:row>
      <xdr:rowOff>9525</xdr:rowOff>
    </xdr:to>
    <xdr:sp>
      <xdr:nvSpPr>
        <xdr:cNvPr id="33" name="TextBox 47"/>
        <xdr:cNvSpPr txBox="1">
          <a:spLocks noChangeArrowheads="1"/>
        </xdr:cNvSpPr>
      </xdr:nvSpPr>
      <xdr:spPr>
        <a:xfrm>
          <a:off x="285750" y="59140725"/>
          <a:ext cx="2190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38100</xdr:colOff>
      <xdr:row>369</xdr:row>
      <xdr:rowOff>19050</xdr:rowOff>
    </xdr:from>
    <xdr:to>
      <xdr:col>1</xdr:col>
      <xdr:colOff>285750</xdr:colOff>
      <xdr:row>371</xdr:row>
      <xdr:rowOff>38100</xdr:rowOff>
    </xdr:to>
    <xdr:sp>
      <xdr:nvSpPr>
        <xdr:cNvPr id="34" name="TextBox 48"/>
        <xdr:cNvSpPr txBox="1">
          <a:spLocks noChangeArrowheads="1"/>
        </xdr:cNvSpPr>
      </xdr:nvSpPr>
      <xdr:spPr>
        <a:xfrm>
          <a:off x="304800" y="60455175"/>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266700</xdr:colOff>
      <xdr:row>370</xdr:row>
      <xdr:rowOff>66675</xdr:rowOff>
    </xdr:from>
    <xdr:to>
      <xdr:col>1</xdr:col>
      <xdr:colOff>485775</xdr:colOff>
      <xdr:row>375</xdr:row>
      <xdr:rowOff>95250</xdr:rowOff>
    </xdr:to>
    <xdr:sp>
      <xdr:nvSpPr>
        <xdr:cNvPr id="35" name="TextBox 49"/>
        <xdr:cNvSpPr txBox="1">
          <a:spLocks noChangeArrowheads="1"/>
        </xdr:cNvSpPr>
      </xdr:nvSpPr>
      <xdr:spPr>
        <a:xfrm>
          <a:off x="533400" y="60664725"/>
          <a:ext cx="219075" cy="838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476250</xdr:colOff>
      <xdr:row>370</xdr:row>
      <xdr:rowOff>76200</xdr:rowOff>
    </xdr:from>
    <xdr:to>
      <xdr:col>8</xdr:col>
      <xdr:colOff>752475</xdr:colOff>
      <xdr:row>375</xdr:row>
      <xdr:rowOff>114300</xdr:rowOff>
    </xdr:to>
    <xdr:sp>
      <xdr:nvSpPr>
        <xdr:cNvPr id="36" name="TextBox 50"/>
        <xdr:cNvSpPr txBox="1">
          <a:spLocks noChangeArrowheads="1"/>
        </xdr:cNvSpPr>
      </xdr:nvSpPr>
      <xdr:spPr>
        <a:xfrm>
          <a:off x="742950" y="60674250"/>
          <a:ext cx="632460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361,742,000 ordinary shares of SGD0.05 each in ISG together with SGD54,261,300 nominal value of 5-year 1.5% convertible unsecured loan stocks in ISG to the shareholders and holders of 2% irredeemable convertible unsecured loan stocks 2002/2007 of the Company; and
135,000,000 ISG shares with an option to purchase an additional 135,000,000 ISG shares at SGD0.15 per ISG share within a 12-month period, to the existing shareholders of ISG.</a:t>
          </a:r>
        </a:p>
      </xdr:txBody>
    </xdr:sp>
    <xdr:clientData/>
  </xdr:twoCellAnchor>
  <xdr:twoCellAnchor>
    <xdr:from>
      <xdr:col>1</xdr:col>
      <xdr:colOff>28575</xdr:colOff>
      <xdr:row>234</xdr:row>
      <xdr:rowOff>9525</xdr:rowOff>
    </xdr:from>
    <xdr:to>
      <xdr:col>1</xdr:col>
      <xdr:colOff>247650</xdr:colOff>
      <xdr:row>239</xdr:row>
      <xdr:rowOff>85725</xdr:rowOff>
    </xdr:to>
    <xdr:sp>
      <xdr:nvSpPr>
        <xdr:cNvPr id="37" name="TextBox 52"/>
        <xdr:cNvSpPr txBox="1">
          <a:spLocks noChangeArrowheads="1"/>
        </xdr:cNvSpPr>
      </xdr:nvSpPr>
      <xdr:spPr>
        <a:xfrm>
          <a:off x="295275" y="38452425"/>
          <a:ext cx="219075" cy="885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247650</xdr:colOff>
      <xdr:row>234</xdr:row>
      <xdr:rowOff>19050</xdr:rowOff>
    </xdr:from>
    <xdr:to>
      <xdr:col>8</xdr:col>
      <xdr:colOff>790575</xdr:colOff>
      <xdr:row>240</xdr:row>
      <xdr:rowOff>28575</xdr:rowOff>
    </xdr:to>
    <xdr:sp>
      <xdr:nvSpPr>
        <xdr:cNvPr id="38" name="TextBox 53"/>
        <xdr:cNvSpPr txBox="1">
          <a:spLocks noChangeArrowheads="1"/>
        </xdr:cNvSpPr>
      </xdr:nvSpPr>
      <xdr:spPr>
        <a:xfrm>
          <a:off x="514350" y="38461950"/>
          <a:ext cx="6591300"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amount of RM10,655,000 for which a provision of RM7,512,000 has been made during the financial year, leaving a balance of RM3,143,000 which is collaterised by the Company's ordinary shares with nominal value of RM10,655,000 and market value of RM3,143,000 as at 31 December 2004; and
amounts of RM15,999,000 which are collateralised by the Company's ICULS with nominal value of RM14,300,000 and carrying value of RM4,219,000 upon conversion to ordinary shares as at 31 December 2004. The shortfall of RM11,780,000 has been fully provided for during the financial year.</a:t>
          </a:r>
        </a:p>
      </xdr:txBody>
    </xdr:sp>
    <xdr:clientData/>
  </xdr:twoCellAnchor>
  <xdr:twoCellAnchor>
    <xdr:from>
      <xdr:col>0</xdr:col>
      <xdr:colOff>247650</xdr:colOff>
      <xdr:row>240</xdr:row>
      <xdr:rowOff>28575</xdr:rowOff>
    </xdr:from>
    <xdr:to>
      <xdr:col>8</xdr:col>
      <xdr:colOff>762000</xdr:colOff>
      <xdr:row>244</xdr:row>
      <xdr:rowOff>66675</xdr:rowOff>
    </xdr:to>
    <xdr:sp>
      <xdr:nvSpPr>
        <xdr:cNvPr id="39" name="TextBox 54"/>
        <xdr:cNvSpPr txBox="1">
          <a:spLocks noChangeArrowheads="1"/>
        </xdr:cNvSpPr>
      </xdr:nvSpPr>
      <xdr:spPr>
        <a:xfrm>
          <a:off x="247650" y="39443025"/>
          <a:ext cx="682942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We have reported in our report dated 29 April 2004 on the financial statements of the Group and the Company for the year ended 31 December 2003 that the above provisions should have been made as at 31 December 2003. Had these provisions for doubtful debts been made in the previous financial year, the net loss for the year ended 31 December 2004 for the Group and the Company would decrease by RM19,292,000 respectively."</a:t>
          </a:r>
        </a:p>
      </xdr:txBody>
    </xdr:sp>
    <xdr:clientData/>
  </xdr:twoCellAnchor>
  <xdr:twoCellAnchor>
    <xdr:from>
      <xdr:col>1</xdr:col>
      <xdr:colOff>38100</xdr:colOff>
      <xdr:row>375</xdr:row>
      <xdr:rowOff>95250</xdr:rowOff>
    </xdr:from>
    <xdr:to>
      <xdr:col>1</xdr:col>
      <xdr:colOff>238125</xdr:colOff>
      <xdr:row>377</xdr:row>
      <xdr:rowOff>9525</xdr:rowOff>
    </xdr:to>
    <xdr:sp>
      <xdr:nvSpPr>
        <xdr:cNvPr id="40" name="TextBox 55"/>
        <xdr:cNvSpPr txBox="1">
          <a:spLocks noChangeArrowheads="1"/>
        </xdr:cNvSpPr>
      </xdr:nvSpPr>
      <xdr:spPr>
        <a:xfrm>
          <a:off x="304800" y="61502925"/>
          <a:ext cx="2000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219075</xdr:colOff>
      <xdr:row>375</xdr:row>
      <xdr:rowOff>104775</xdr:rowOff>
    </xdr:from>
    <xdr:to>
      <xdr:col>8</xdr:col>
      <xdr:colOff>704850</xdr:colOff>
      <xdr:row>378</xdr:row>
      <xdr:rowOff>114300</xdr:rowOff>
    </xdr:to>
    <xdr:sp>
      <xdr:nvSpPr>
        <xdr:cNvPr id="41" name="TextBox 56"/>
        <xdr:cNvSpPr txBox="1">
          <a:spLocks noChangeArrowheads="1"/>
        </xdr:cNvSpPr>
      </xdr:nvSpPr>
      <xdr:spPr>
        <a:xfrm>
          <a:off x="485775" y="61512450"/>
          <a:ext cx="65341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October 2004, the Company announced that it has decided to exclude the disposals of Atria Properties Sdn Bhd and Billiontex Industries Sdn Bhd from the Proposed Assets Disposals as the Company is considering alternative means such as cash disposal.</a:t>
          </a:r>
        </a:p>
      </xdr:txBody>
    </xdr:sp>
    <xdr:clientData/>
  </xdr:twoCellAnchor>
  <xdr:twoCellAnchor>
    <xdr:from>
      <xdr:col>1</xdr:col>
      <xdr:colOff>19050</xdr:colOff>
      <xdr:row>384</xdr:row>
      <xdr:rowOff>9525</xdr:rowOff>
    </xdr:from>
    <xdr:to>
      <xdr:col>1</xdr:col>
      <xdr:colOff>247650</xdr:colOff>
      <xdr:row>385</xdr:row>
      <xdr:rowOff>38100</xdr:rowOff>
    </xdr:to>
    <xdr:sp>
      <xdr:nvSpPr>
        <xdr:cNvPr id="42" name="TextBox 61"/>
        <xdr:cNvSpPr txBox="1">
          <a:spLocks noChangeArrowheads="1"/>
        </xdr:cNvSpPr>
      </xdr:nvSpPr>
      <xdr:spPr>
        <a:xfrm>
          <a:off x="285750" y="62874525"/>
          <a:ext cx="2286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1</xdr:col>
      <xdr:colOff>247650</xdr:colOff>
      <xdr:row>384</xdr:row>
      <xdr:rowOff>38100</xdr:rowOff>
    </xdr:from>
    <xdr:to>
      <xdr:col>8</xdr:col>
      <xdr:colOff>704850</xdr:colOff>
      <xdr:row>391</xdr:row>
      <xdr:rowOff>47625</xdr:rowOff>
    </xdr:to>
    <xdr:sp>
      <xdr:nvSpPr>
        <xdr:cNvPr id="43" name="TextBox 62"/>
        <xdr:cNvSpPr txBox="1">
          <a:spLocks noChangeArrowheads="1"/>
        </xdr:cNvSpPr>
      </xdr:nvSpPr>
      <xdr:spPr>
        <a:xfrm>
          <a:off x="514350" y="62903100"/>
          <a:ext cx="6505575"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Following further negotiations, the Company and ISG have agreed that the two original sale companies to be excluded from the proposed disposal shall be Billiontex Industries Sdn Bhd and Russella Teguh Sdn Bhd, and on 10 June 2005, the Company entered into a supplemental to the conditional sale and purchase agreement with ISG to dispose LH Commercials Pte Ltd, the new holding company for both Atria Properties Sdn Bhd (which owns the Atria Shopping Centre in Petaling Jaya) and Advantage Equity Sdn Bhd (which owns the Kompleks Lien Hoe in Johor Bahru), for a total sale consideration of SGD50,542,616 (equivalent to approximately RM116,248,017) to be satisfied by 631,782,701 new ISG ordinary shares of SGD0.05 each at an issue price of SGD0.08 per share.</a:t>
          </a:r>
        </a:p>
      </xdr:txBody>
    </xdr:sp>
    <xdr:clientData/>
  </xdr:twoCellAnchor>
  <xdr:twoCellAnchor>
    <xdr:from>
      <xdr:col>1</xdr:col>
      <xdr:colOff>19050</xdr:colOff>
      <xdr:row>391</xdr:row>
      <xdr:rowOff>66675</xdr:rowOff>
    </xdr:from>
    <xdr:to>
      <xdr:col>8</xdr:col>
      <xdr:colOff>676275</xdr:colOff>
      <xdr:row>393</xdr:row>
      <xdr:rowOff>0</xdr:rowOff>
    </xdr:to>
    <xdr:sp>
      <xdr:nvSpPr>
        <xdr:cNvPr id="44" name="TextBox 63"/>
        <xdr:cNvSpPr txBox="1">
          <a:spLocks noChangeArrowheads="1"/>
        </xdr:cNvSpPr>
      </xdr:nvSpPr>
      <xdr:spPr>
        <a:xfrm>
          <a:off x="285750" y="64065150"/>
          <a:ext cx="67056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transaction is pending approval by the relevant authorities.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4"/>
  <sheetViews>
    <sheetView tabSelected="1" workbookViewId="0" topLeftCell="A22">
      <selection activeCell="E131" sqref="E131"/>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A1" s="15" t="s">
        <v>0</v>
      </c>
    </row>
    <row r="2" s="4" customFormat="1" ht="15.75">
      <c r="A2" s="4" t="s">
        <v>1</v>
      </c>
    </row>
    <row r="3" s="4" customFormat="1" ht="15.75"/>
    <row r="5" s="2" customFormat="1" ht="15">
      <c r="A5" s="2" t="s">
        <v>182</v>
      </c>
    </row>
    <row r="6" s="2" customFormat="1" ht="15">
      <c r="A6" s="2" t="s">
        <v>2</v>
      </c>
    </row>
    <row r="7" s="2" customFormat="1" ht="15"/>
    <row r="8" s="5" customFormat="1" ht="14.25"/>
    <row r="9" s="2" customFormat="1" ht="15">
      <c r="A9" s="2" t="s">
        <v>99</v>
      </c>
    </row>
    <row r="10" s="2" customFormat="1" ht="15"/>
    <row r="12" spans="4:7" s="2" customFormat="1" ht="15">
      <c r="D12" s="2" t="s">
        <v>137</v>
      </c>
      <c r="G12" s="2" t="s">
        <v>11</v>
      </c>
    </row>
    <row r="13" spans="5:8" s="3" customFormat="1" ht="12.75">
      <c r="E13" s="3" t="s">
        <v>7</v>
      </c>
      <c r="H13" s="3" t="s">
        <v>7</v>
      </c>
    </row>
    <row r="14" spans="4:8" s="3" customFormat="1" ht="12.75">
      <c r="D14" s="3" t="s">
        <v>3</v>
      </c>
      <c r="E14" s="3" t="s">
        <v>4</v>
      </c>
      <c r="G14" s="3" t="s">
        <v>3</v>
      </c>
      <c r="H14" s="3" t="s">
        <v>4</v>
      </c>
    </row>
    <row r="15" spans="4:8" s="3" customFormat="1" ht="12.75">
      <c r="D15" s="3" t="s">
        <v>4</v>
      </c>
      <c r="E15" s="3" t="s">
        <v>6</v>
      </c>
      <c r="G15" s="3" t="s">
        <v>4</v>
      </c>
      <c r="H15" s="3" t="s">
        <v>6</v>
      </c>
    </row>
    <row r="16" spans="4:8" s="3" customFormat="1" ht="12.75">
      <c r="D16" s="3" t="s">
        <v>5</v>
      </c>
      <c r="E16" s="3" t="s">
        <v>5</v>
      </c>
      <c r="G16" s="3" t="s">
        <v>8</v>
      </c>
      <c r="H16" s="3" t="s">
        <v>9</v>
      </c>
    </row>
    <row r="17" spans="4:8" s="3" customFormat="1" ht="12.75">
      <c r="D17" s="3" t="s">
        <v>183</v>
      </c>
      <c r="E17" s="3" t="s">
        <v>184</v>
      </c>
      <c r="G17" s="3" t="s">
        <v>183</v>
      </c>
      <c r="H17" s="3" t="s">
        <v>184</v>
      </c>
    </row>
    <row r="18" spans="4:8" ht="12.75">
      <c r="D18" s="3" t="s">
        <v>10</v>
      </c>
      <c r="E18" s="3" t="s">
        <v>10</v>
      </c>
      <c r="G18" s="3" t="s">
        <v>10</v>
      </c>
      <c r="H18" s="3" t="s">
        <v>10</v>
      </c>
    </row>
    <row r="20" spans="1:8" ht="12.75">
      <c r="A20" t="s">
        <v>12</v>
      </c>
      <c r="D20" s="6">
        <f>G20-43617</f>
        <v>27443</v>
      </c>
      <c r="E20" s="6">
        <v>22591</v>
      </c>
      <c r="F20" s="6"/>
      <c r="G20" s="6">
        <v>71060</v>
      </c>
      <c r="H20" s="6">
        <v>76444</v>
      </c>
    </row>
    <row r="21" spans="4:8" ht="12.75">
      <c r="D21" s="6"/>
      <c r="E21" s="6"/>
      <c r="F21" s="6"/>
      <c r="G21" s="6"/>
      <c r="H21" s="6"/>
    </row>
    <row r="22" spans="1:8" ht="12.75">
      <c r="A22" t="s">
        <v>13</v>
      </c>
      <c r="D22" s="6">
        <f>G22+43104</f>
        <v>-27886</v>
      </c>
      <c r="E22" s="6">
        <v>-19256</v>
      </c>
      <c r="F22" s="6"/>
      <c r="G22" s="6">
        <v>-70990</v>
      </c>
      <c r="H22" s="6">
        <v>-64723</v>
      </c>
    </row>
    <row r="23" spans="4:8" ht="12.75">
      <c r="D23" s="6"/>
      <c r="E23" s="6"/>
      <c r="F23" s="6"/>
      <c r="G23" s="6"/>
      <c r="H23" s="6"/>
    </row>
    <row r="24" spans="1:8" ht="12.75">
      <c r="A24" t="s">
        <v>100</v>
      </c>
      <c r="D24" s="7">
        <f>SUM(D20:D23)</f>
        <v>-443</v>
      </c>
      <c r="E24" s="7">
        <f>SUM(E20:E23)</f>
        <v>3335</v>
      </c>
      <c r="F24" s="6"/>
      <c r="G24" s="7">
        <f>SUM(G20:G23)</f>
        <v>70</v>
      </c>
      <c r="H24" s="7">
        <f>SUM(H20:H23)</f>
        <v>11721</v>
      </c>
    </row>
    <row r="25" spans="4:8" ht="12.75">
      <c r="D25" s="6"/>
      <c r="E25" s="6"/>
      <c r="F25" s="6"/>
      <c r="G25" s="6"/>
      <c r="H25" s="6"/>
    </row>
    <row r="26" spans="1:8" ht="12.75">
      <c r="A26" t="s">
        <v>140</v>
      </c>
      <c r="D26" s="6">
        <f>G26+13266</f>
        <v>-8246</v>
      </c>
      <c r="E26" s="6">
        <v>-5774</v>
      </c>
      <c r="F26" s="6"/>
      <c r="G26" s="6">
        <v>-21512</v>
      </c>
      <c r="H26" s="6">
        <v>-17305</v>
      </c>
    </row>
    <row r="27" spans="4:8" ht="12.75">
      <c r="D27" s="6"/>
      <c r="E27" s="6"/>
      <c r="F27" s="6"/>
      <c r="G27" s="6"/>
      <c r="H27" s="6"/>
    </row>
    <row r="28" spans="1:8" ht="12.75">
      <c r="A28" t="s">
        <v>141</v>
      </c>
      <c r="D28" s="7">
        <f>SUM(D24:D27)</f>
        <v>-8689</v>
      </c>
      <c r="E28" s="7">
        <f>SUM(E24:E27)</f>
        <v>-2439</v>
      </c>
      <c r="F28" s="6"/>
      <c r="G28" s="7">
        <f>SUM(G24:G27)</f>
        <v>-21442</v>
      </c>
      <c r="H28" s="7">
        <f>SUM(H24:H27)</f>
        <v>-5584</v>
      </c>
    </row>
    <row r="29" spans="4:8" ht="12.75">
      <c r="D29" s="6"/>
      <c r="E29" s="6"/>
      <c r="F29" s="6"/>
      <c r="G29" s="6"/>
      <c r="H29" s="6"/>
    </row>
    <row r="30" spans="1:8" ht="12.75">
      <c r="A30" t="s">
        <v>14</v>
      </c>
      <c r="D30" s="6">
        <f>G30+701</f>
        <v>-572</v>
      </c>
      <c r="E30" s="6">
        <v>-441</v>
      </c>
      <c r="F30" s="6"/>
      <c r="G30" s="6">
        <v>-1273</v>
      </c>
      <c r="H30" s="6">
        <v>-1136</v>
      </c>
    </row>
    <row r="31" spans="4:8" ht="12.75">
      <c r="D31" s="6"/>
      <c r="E31" s="6"/>
      <c r="F31" s="6"/>
      <c r="G31" s="6"/>
      <c r="H31" s="6"/>
    </row>
    <row r="32" spans="1:8" ht="12.75">
      <c r="A32" t="s">
        <v>142</v>
      </c>
      <c r="D32" s="7">
        <f>SUM(D28:D31)</f>
        <v>-9261</v>
      </c>
      <c r="E32" s="7">
        <f>SUM(E28:E31)</f>
        <v>-2880</v>
      </c>
      <c r="F32" s="6"/>
      <c r="G32" s="7">
        <f>SUM(G28:G31)</f>
        <v>-22715</v>
      </c>
      <c r="H32" s="7">
        <f>SUM(H28:H31)</f>
        <v>-6720</v>
      </c>
    </row>
    <row r="33" spans="4:8" ht="12.75">
      <c r="D33" s="6"/>
      <c r="E33" s="6"/>
      <c r="F33" s="6"/>
      <c r="G33" s="6"/>
      <c r="H33" s="6"/>
    </row>
    <row r="34" spans="1:8" ht="12.75">
      <c r="A34" t="s">
        <v>15</v>
      </c>
      <c r="D34" s="8" t="s">
        <v>82</v>
      </c>
      <c r="E34" s="8" t="s">
        <v>82</v>
      </c>
      <c r="F34" s="8"/>
      <c r="G34" s="8" t="s">
        <v>82</v>
      </c>
      <c r="H34" s="8" t="s">
        <v>82</v>
      </c>
    </row>
    <row r="35" spans="4:8" ht="12.75">
      <c r="D35" s="6"/>
      <c r="E35" s="6"/>
      <c r="F35" s="6"/>
      <c r="G35" s="6"/>
      <c r="H35" s="6"/>
    </row>
    <row r="36" spans="1:8" ht="13.5" thickBot="1">
      <c r="A36" t="s">
        <v>181</v>
      </c>
      <c r="D36" s="14">
        <f>SUM(D32:D35)</f>
        <v>-9261</v>
      </c>
      <c r="E36" s="14">
        <f>SUM(E32:E35)</f>
        <v>-2880</v>
      </c>
      <c r="F36" s="6"/>
      <c r="G36" s="14">
        <f>SUM(G32:G35)</f>
        <v>-22715</v>
      </c>
      <c r="H36" s="14">
        <f>SUM(H32:H35)</f>
        <v>-6720</v>
      </c>
    </row>
    <row r="39" ht="12.75">
      <c r="A39" t="s">
        <v>162</v>
      </c>
    </row>
    <row r="40" spans="2:8" ht="12.75">
      <c r="B40" t="s">
        <v>16</v>
      </c>
      <c r="D40" s="16">
        <f>D36/302237*100</f>
        <v>-3.0641516425851236</v>
      </c>
      <c r="E40" s="16">
        <v>-0.96</v>
      </c>
      <c r="G40" s="16">
        <f>G36/302237*100</f>
        <v>-7.515625155093519</v>
      </c>
      <c r="H40" s="16">
        <v>-2.25</v>
      </c>
    </row>
    <row r="61" ht="12.75">
      <c r="A61" t="s">
        <v>17</v>
      </c>
    </row>
    <row r="62" ht="12.75">
      <c r="A62" t="s">
        <v>169</v>
      </c>
    </row>
    <row r="64" ht="15">
      <c r="A64" s="2" t="s">
        <v>86</v>
      </c>
    </row>
    <row r="65" ht="12.75">
      <c r="G65" s="3" t="s">
        <v>125</v>
      </c>
    </row>
    <row r="66" spans="5:7" s="3" customFormat="1" ht="12.75">
      <c r="E66" s="3" t="s">
        <v>20</v>
      </c>
      <c r="G66" s="3" t="s">
        <v>20</v>
      </c>
    </row>
    <row r="67" spans="5:7" s="3" customFormat="1" ht="12.75">
      <c r="E67" s="3" t="s">
        <v>21</v>
      </c>
      <c r="G67" s="3" t="s">
        <v>7</v>
      </c>
    </row>
    <row r="68" spans="5:7" s="3" customFormat="1" ht="12.75">
      <c r="E68" s="3" t="s">
        <v>3</v>
      </c>
      <c r="G68" s="3" t="s">
        <v>18</v>
      </c>
    </row>
    <row r="69" spans="5:7" s="3" customFormat="1" ht="12.75">
      <c r="E69" s="3" t="s">
        <v>5</v>
      </c>
      <c r="G69" s="3" t="s">
        <v>19</v>
      </c>
    </row>
    <row r="70" spans="5:7" s="3" customFormat="1" ht="12.75">
      <c r="E70" s="3" t="s">
        <v>183</v>
      </c>
      <c r="G70" s="3" t="s">
        <v>165</v>
      </c>
    </row>
    <row r="71" spans="5:7" s="3" customFormat="1" ht="12.75">
      <c r="E71" s="3" t="s">
        <v>10</v>
      </c>
      <c r="G71" s="3" t="s">
        <v>10</v>
      </c>
    </row>
    <row r="73" ht="12.75">
      <c r="A73" t="s">
        <v>149</v>
      </c>
    </row>
    <row r="74" spans="1:7" ht="12.75">
      <c r="A74" t="s">
        <v>101</v>
      </c>
      <c r="E74" s="6">
        <v>383828</v>
      </c>
      <c r="F74" s="6"/>
      <c r="G74" s="6">
        <v>384023</v>
      </c>
    </row>
    <row r="75" spans="1:7" ht="12.75">
      <c r="A75" t="s">
        <v>150</v>
      </c>
      <c r="E75" s="6">
        <v>190302</v>
      </c>
      <c r="F75" s="6"/>
      <c r="G75" s="6">
        <v>187710</v>
      </c>
    </row>
    <row r="76" spans="1:7" ht="12.75">
      <c r="A76" t="s">
        <v>27</v>
      </c>
      <c r="E76" s="6">
        <v>6818</v>
      </c>
      <c r="F76" s="6"/>
      <c r="G76" s="6">
        <v>7090</v>
      </c>
    </row>
    <row r="77" spans="5:7" ht="12.75">
      <c r="E77" s="6"/>
      <c r="F77" s="6"/>
      <c r="G77" s="6"/>
    </row>
    <row r="78" spans="5:7" ht="12.75">
      <c r="E78" s="21">
        <f>SUM(E74:E77)</f>
        <v>580948</v>
      </c>
      <c r="F78" s="6"/>
      <c r="G78" s="21">
        <f>SUM(G74:G77)</f>
        <v>578823</v>
      </c>
    </row>
    <row r="79" spans="5:7" ht="12.75">
      <c r="E79" s="6"/>
      <c r="F79" s="6"/>
      <c r="G79" s="6"/>
    </row>
    <row r="80" spans="1:7" ht="12.75">
      <c r="A80" t="s">
        <v>153</v>
      </c>
      <c r="E80" s="6"/>
      <c r="F80" s="6"/>
      <c r="G80" s="6"/>
    </row>
    <row r="81" spans="1:7" ht="12.75">
      <c r="A81" t="s">
        <v>170</v>
      </c>
      <c r="E81" s="6">
        <v>5825</v>
      </c>
      <c r="F81" s="6"/>
      <c r="G81" s="6">
        <v>4872</v>
      </c>
    </row>
    <row r="82" spans="1:7" ht="12.75">
      <c r="A82" t="s">
        <v>83</v>
      </c>
      <c r="E82" s="25">
        <v>1300</v>
      </c>
      <c r="F82" s="24"/>
      <c r="G82" s="25">
        <v>1796</v>
      </c>
    </row>
    <row r="83" spans="1:7" ht="12.75">
      <c r="A83" t="s">
        <v>22</v>
      </c>
      <c r="E83" s="24">
        <v>22120</v>
      </c>
      <c r="F83" s="24"/>
      <c r="G83" s="24">
        <v>22342</v>
      </c>
    </row>
    <row r="84" spans="1:7" ht="12.75">
      <c r="A84" t="s">
        <v>23</v>
      </c>
      <c r="E84" s="24">
        <f>24369+22998</f>
        <v>47367</v>
      </c>
      <c r="F84" s="24"/>
      <c r="G84" s="24">
        <v>34182</v>
      </c>
    </row>
    <row r="85" spans="1:7" ht="12.75">
      <c r="A85" t="s">
        <v>87</v>
      </c>
      <c r="E85" s="24">
        <v>578</v>
      </c>
      <c r="F85" s="24"/>
      <c r="G85" s="24">
        <v>670</v>
      </c>
    </row>
    <row r="86" spans="1:7" ht="12.75">
      <c r="A86" t="s">
        <v>24</v>
      </c>
      <c r="E86" s="24">
        <v>544</v>
      </c>
      <c r="F86" s="24"/>
      <c r="G86" s="24">
        <v>204</v>
      </c>
    </row>
    <row r="87" spans="1:7" ht="12.75">
      <c r="A87" t="s">
        <v>88</v>
      </c>
      <c r="E87" s="24">
        <v>3335</v>
      </c>
      <c r="F87" s="24"/>
      <c r="G87" s="24">
        <v>1948</v>
      </c>
    </row>
    <row r="88" spans="5:7" ht="12.75">
      <c r="E88" s="24"/>
      <c r="F88" s="24"/>
      <c r="G88" s="24"/>
    </row>
    <row r="89" spans="5:7" ht="12.75">
      <c r="E89" s="21">
        <f>SUM(E80:E88)</f>
        <v>81069</v>
      </c>
      <c r="F89" s="24"/>
      <c r="G89" s="21">
        <f>SUM(G81:G88)</f>
        <v>66014</v>
      </c>
    </row>
    <row r="90" spans="1:7" ht="12.75">
      <c r="A90" t="s">
        <v>154</v>
      </c>
      <c r="E90" s="6"/>
      <c r="F90" s="6"/>
      <c r="G90" s="6"/>
    </row>
    <row r="91" spans="1:7" ht="12.75">
      <c r="A91" t="s">
        <v>91</v>
      </c>
      <c r="E91" s="24">
        <v>16587</v>
      </c>
      <c r="F91" s="24"/>
      <c r="G91" s="24">
        <v>17170</v>
      </c>
    </row>
    <row r="92" spans="1:7" ht="12.75">
      <c r="A92" t="s">
        <v>151</v>
      </c>
      <c r="E92" s="24">
        <f>500+32499+102009</f>
        <v>135008</v>
      </c>
      <c r="F92" s="24"/>
      <c r="G92" s="24">
        <v>132249</v>
      </c>
    </row>
    <row r="93" spans="1:7" ht="12.75">
      <c r="A93" t="s">
        <v>171</v>
      </c>
      <c r="E93" s="24">
        <v>459</v>
      </c>
      <c r="F93" s="24"/>
      <c r="G93" s="24">
        <v>1405</v>
      </c>
    </row>
    <row r="94" spans="1:7" ht="12.75">
      <c r="A94" t="s">
        <v>25</v>
      </c>
      <c r="E94" s="24">
        <f>24136+33176</f>
        <v>57312</v>
      </c>
      <c r="F94" s="24"/>
      <c r="G94" s="24">
        <v>59341</v>
      </c>
    </row>
    <row r="95" spans="1:7" ht="12.75">
      <c r="A95" t="s">
        <v>152</v>
      </c>
      <c r="E95" s="24">
        <v>2542</v>
      </c>
      <c r="F95" s="24"/>
      <c r="G95" s="24">
        <v>2112</v>
      </c>
    </row>
    <row r="96" spans="5:7" ht="12.75">
      <c r="E96" s="24"/>
      <c r="F96" s="24"/>
      <c r="G96" s="24"/>
    </row>
    <row r="97" spans="5:7" ht="12.75">
      <c r="E97" s="21">
        <f>SUM(E90:E96)</f>
        <v>211908</v>
      </c>
      <c r="F97" s="24"/>
      <c r="G97" s="21">
        <f>SUM(G90:G96)</f>
        <v>212277</v>
      </c>
    </row>
    <row r="98" spans="5:7" ht="12.75">
      <c r="E98" s="6"/>
      <c r="F98" s="6"/>
      <c r="G98" s="6"/>
    </row>
    <row r="99" spans="1:7" ht="12.75">
      <c r="A99" t="s">
        <v>155</v>
      </c>
      <c r="E99" s="6">
        <f>E89-E97</f>
        <v>-130839</v>
      </c>
      <c r="F99" s="6"/>
      <c r="G99" s="6">
        <f>G89-G97</f>
        <v>-146263</v>
      </c>
    </row>
    <row r="100" spans="5:7" ht="12.75">
      <c r="E100" s="6"/>
      <c r="F100" s="6"/>
      <c r="G100" s="6"/>
    </row>
    <row r="101" spans="5:7" ht="13.5" thickBot="1">
      <c r="E101" s="14">
        <f>E78+E99</f>
        <v>450109</v>
      </c>
      <c r="F101" s="6"/>
      <c r="G101" s="14">
        <f>G78+G99</f>
        <v>432560</v>
      </c>
    </row>
    <row r="102" spans="5:7" ht="12.75">
      <c r="E102" s="6"/>
      <c r="F102" s="6"/>
      <c r="G102" s="6"/>
    </row>
    <row r="103" spans="5:7" ht="12.75">
      <c r="E103" s="6"/>
      <c r="F103" s="6"/>
      <c r="G103" s="6"/>
    </row>
    <row r="104" spans="1:7" ht="12.75">
      <c r="A104" t="s">
        <v>28</v>
      </c>
      <c r="E104" s="6">
        <v>302826</v>
      </c>
      <c r="F104" s="6"/>
      <c r="G104" s="6">
        <v>302029</v>
      </c>
    </row>
    <row r="105" spans="5:7" ht="12.75">
      <c r="E105" s="6"/>
      <c r="F105" s="6"/>
      <c r="G105" s="6"/>
    </row>
    <row r="106" spans="1:7" ht="12.75">
      <c r="A106" t="s">
        <v>29</v>
      </c>
      <c r="E106" s="6">
        <f>F211+G211+H211</f>
        <v>-86578</v>
      </c>
      <c r="F106" s="6"/>
      <c r="G106" s="6">
        <f>73927-137790</f>
        <v>-63863</v>
      </c>
    </row>
    <row r="107" spans="5:7" ht="12.75">
      <c r="E107" s="6"/>
      <c r="F107" s="6"/>
      <c r="G107" s="6"/>
    </row>
    <row r="108" spans="1:7" ht="12.75">
      <c r="A108" t="s">
        <v>30</v>
      </c>
      <c r="E108" s="7">
        <f>SUM(E104:E107)</f>
        <v>216248</v>
      </c>
      <c r="F108" s="6"/>
      <c r="G108" s="7">
        <f>SUM(G104:G107)</f>
        <v>238166</v>
      </c>
    </row>
    <row r="109" spans="5:7" ht="12.75">
      <c r="E109" s="6"/>
      <c r="F109" s="6"/>
      <c r="G109" s="6"/>
    </row>
    <row r="110" spans="1:7" ht="12.75">
      <c r="A110" t="s">
        <v>156</v>
      </c>
      <c r="E110" s="6">
        <v>41602</v>
      </c>
      <c r="F110" s="6"/>
      <c r="G110" s="6">
        <v>41702</v>
      </c>
    </row>
    <row r="111" spans="5:7" ht="12.75">
      <c r="E111" s="6"/>
      <c r="F111" s="6"/>
      <c r="G111" s="6"/>
    </row>
    <row r="112" spans="1:7" ht="12.75">
      <c r="A112" t="s">
        <v>151</v>
      </c>
      <c r="E112" s="6">
        <f>896+13045+119402</f>
        <v>133343</v>
      </c>
      <c r="F112" s="6"/>
      <c r="G112" s="6">
        <v>92979</v>
      </c>
    </row>
    <row r="113" spans="5:7" ht="12.75">
      <c r="E113" s="6"/>
      <c r="F113" s="6"/>
      <c r="G113" s="6"/>
    </row>
    <row r="114" spans="1:7" ht="12.75">
      <c r="A114" t="s">
        <v>148</v>
      </c>
      <c r="E114" s="6">
        <v>58916</v>
      </c>
      <c r="F114" s="6"/>
      <c r="G114" s="8">
        <v>59713</v>
      </c>
    </row>
    <row r="115" spans="5:7" ht="12.75">
      <c r="E115" s="6"/>
      <c r="F115" s="6"/>
      <c r="G115" s="6"/>
    </row>
    <row r="116" spans="5:7" ht="12.75">
      <c r="E116" s="6"/>
      <c r="F116" s="6"/>
      <c r="G116" s="6"/>
    </row>
    <row r="117" spans="5:7" ht="13.5" thickBot="1">
      <c r="E117" s="14">
        <f>SUM(E108:E115)</f>
        <v>450109</v>
      </c>
      <c r="F117" s="6"/>
      <c r="G117" s="14">
        <f>SUM(G108:G115)</f>
        <v>432560</v>
      </c>
    </row>
    <row r="120" spans="1:7" ht="12.75">
      <c r="A120" t="s">
        <v>89</v>
      </c>
      <c r="E120" s="12">
        <f>(E108-E76)/E104*100</f>
        <v>69.15852667868677</v>
      </c>
      <c r="F120" s="12"/>
      <c r="G120" s="12">
        <f>(G108-G76)/G104*100</f>
        <v>76.5078850044201</v>
      </c>
    </row>
    <row r="121" spans="5:7" ht="12.75">
      <c r="E121" s="12"/>
      <c r="F121" s="12"/>
      <c r="G121" s="12"/>
    </row>
    <row r="122" spans="5:7" ht="12.75">
      <c r="E122" s="12"/>
      <c r="F122" s="12"/>
      <c r="G122" s="12"/>
    </row>
    <row r="123" spans="5:7" ht="12.75">
      <c r="E123" s="12"/>
      <c r="F123" s="12"/>
      <c r="G123" s="12"/>
    </row>
    <row r="124" spans="5:7" ht="12.75">
      <c r="E124" s="12"/>
      <c r="F124" s="12"/>
      <c r="G124" s="12"/>
    </row>
    <row r="125" ht="12.75">
      <c r="A125" t="s">
        <v>31</v>
      </c>
    </row>
    <row r="126" ht="12.75">
      <c r="A126" t="s">
        <v>169</v>
      </c>
    </row>
    <row r="129" ht="15">
      <c r="A129" s="2" t="s">
        <v>32</v>
      </c>
    </row>
    <row r="130" ht="15">
      <c r="A130" s="2"/>
    </row>
    <row r="131" ht="12.75">
      <c r="G131" s="3"/>
    </row>
    <row r="132" ht="12.75">
      <c r="G132" s="3" t="s">
        <v>7</v>
      </c>
    </row>
    <row r="133" spans="5:7" ht="12.75">
      <c r="E133" s="3" t="s">
        <v>3</v>
      </c>
      <c r="G133" s="3" t="s">
        <v>4</v>
      </c>
    </row>
    <row r="134" spans="5:7" ht="12.75">
      <c r="E134" s="3" t="s">
        <v>4</v>
      </c>
      <c r="G134" s="3" t="s">
        <v>6</v>
      </c>
    </row>
    <row r="135" spans="5:7" ht="12.75">
      <c r="E135" s="3" t="s">
        <v>8</v>
      </c>
      <c r="G135" s="3" t="s">
        <v>9</v>
      </c>
    </row>
    <row r="136" spans="5:7" ht="12.75">
      <c r="E136" s="3" t="s">
        <v>183</v>
      </c>
      <c r="G136" s="3" t="s">
        <v>184</v>
      </c>
    </row>
    <row r="137" spans="5:7" ht="12.75">
      <c r="E137" s="3" t="s">
        <v>10</v>
      </c>
      <c r="G137" s="3" t="s">
        <v>10</v>
      </c>
    </row>
    <row r="139" spans="1:5" ht="12.75">
      <c r="A139" t="s">
        <v>33</v>
      </c>
      <c r="E139" s="6"/>
    </row>
    <row r="140" ht="12.75">
      <c r="E140" s="6"/>
    </row>
    <row r="141" spans="1:7" ht="12.75">
      <c r="A141" t="s">
        <v>145</v>
      </c>
      <c r="E141" s="6">
        <f>G28</f>
        <v>-21442</v>
      </c>
      <c r="G141" s="6">
        <v>-5584</v>
      </c>
    </row>
    <row r="142" spans="5:7" ht="12.75">
      <c r="E142" s="6"/>
      <c r="G142" s="6"/>
    </row>
    <row r="143" spans="1:7" ht="12.75">
      <c r="A143" t="s">
        <v>34</v>
      </c>
      <c r="E143" s="6"/>
      <c r="G143" s="6"/>
    </row>
    <row r="144" spans="2:7" ht="12.75">
      <c r="B144" t="s">
        <v>35</v>
      </c>
      <c r="E144" s="6">
        <f>5880+271+1-24</f>
        <v>6128</v>
      </c>
      <c r="G144" s="6">
        <v>5733</v>
      </c>
    </row>
    <row r="145" spans="2:7" ht="12.75">
      <c r="B145" t="s">
        <v>124</v>
      </c>
      <c r="E145" s="6">
        <f>21341+171</f>
        <v>21512</v>
      </c>
      <c r="G145" s="6">
        <v>18808</v>
      </c>
    </row>
    <row r="146" spans="5:7" ht="12.75">
      <c r="E146" s="6"/>
      <c r="G146" s="6"/>
    </row>
    <row r="147" spans="1:7" ht="12.75">
      <c r="A147" t="s">
        <v>84</v>
      </c>
      <c r="E147" s="7">
        <f>SUM(E141:E146)</f>
        <v>6198</v>
      </c>
      <c r="G147" s="7">
        <f>SUM(G141:G146)</f>
        <v>18957</v>
      </c>
    </row>
    <row r="148" spans="5:7" ht="12.75">
      <c r="E148" s="6"/>
      <c r="G148" s="6"/>
    </row>
    <row r="149" spans="1:7" ht="12.75">
      <c r="A149" t="s">
        <v>36</v>
      </c>
      <c r="E149" s="6"/>
      <c r="G149" s="6"/>
    </row>
    <row r="150" spans="2:7" ht="12.75">
      <c r="B150" t="s">
        <v>37</v>
      </c>
      <c r="E150" s="6">
        <f>-2592-953-449+222-13185</f>
        <v>-16957</v>
      </c>
      <c r="G150" s="6">
        <v>2100</v>
      </c>
    </row>
    <row r="151" spans="2:7" ht="12.75">
      <c r="B151" t="s">
        <v>38</v>
      </c>
      <c r="E151" s="6">
        <v>2061</v>
      </c>
      <c r="G151" s="6">
        <v>-5895</v>
      </c>
    </row>
    <row r="152" spans="2:7" ht="12.75">
      <c r="B152" t="s">
        <v>187</v>
      </c>
      <c r="E152" s="6">
        <v>-827</v>
      </c>
      <c r="G152" s="6">
        <v>-270</v>
      </c>
    </row>
    <row r="153" spans="5:7" ht="12.75">
      <c r="E153" s="6"/>
      <c r="G153" s="6"/>
    </row>
    <row r="154" spans="1:7" ht="12.75">
      <c r="A154" t="s">
        <v>147</v>
      </c>
      <c r="E154" s="7">
        <f>SUM(E147:E153)</f>
        <v>-9525</v>
      </c>
      <c r="G154" s="7">
        <f>SUM(G147:G153)</f>
        <v>14892</v>
      </c>
    </row>
    <row r="155" spans="5:7" ht="12.75">
      <c r="E155" s="6"/>
      <c r="G155" s="6"/>
    </row>
    <row r="156" spans="5:7" ht="12.75">
      <c r="E156" s="6"/>
      <c r="G156" s="6"/>
    </row>
    <row r="157" spans="1:7" ht="12.75">
      <c r="A157" t="s">
        <v>39</v>
      </c>
      <c r="E157" s="9"/>
      <c r="G157" s="9"/>
    </row>
    <row r="158" spans="2:7" ht="12.75">
      <c r="B158" t="s">
        <v>177</v>
      </c>
      <c r="E158" s="10"/>
      <c r="G158" s="10">
        <v>-980</v>
      </c>
    </row>
    <row r="159" spans="2:7" ht="12.75">
      <c r="B159" t="s">
        <v>133</v>
      </c>
      <c r="E159" s="10">
        <v>-5685</v>
      </c>
      <c r="G159" s="10">
        <v>-2426</v>
      </c>
    </row>
    <row r="160" spans="5:7" ht="12.75">
      <c r="E160" s="11"/>
      <c r="G160" s="11"/>
    </row>
    <row r="161" spans="1:7" ht="12.75">
      <c r="A161" t="s">
        <v>85</v>
      </c>
      <c r="E161" s="6">
        <f>SUM(E157:E160)</f>
        <v>-5685</v>
      </c>
      <c r="G161" s="6">
        <f>SUM(G157:G160)</f>
        <v>-3406</v>
      </c>
    </row>
    <row r="162" spans="5:7" ht="12.75">
      <c r="E162" s="6"/>
      <c r="G162" s="6"/>
    </row>
    <row r="163" spans="5:7" ht="12.75">
      <c r="E163" s="6"/>
      <c r="G163" s="6"/>
    </row>
    <row r="164" spans="1:7" ht="12.75">
      <c r="A164" t="s">
        <v>40</v>
      </c>
      <c r="E164" s="9"/>
      <c r="G164" s="9"/>
    </row>
    <row r="165" spans="2:7" ht="12.75">
      <c r="B165" t="s">
        <v>151</v>
      </c>
      <c r="E165" s="10">
        <v>17180</v>
      </c>
      <c r="G165" s="10">
        <v>-4734</v>
      </c>
    </row>
    <row r="166" spans="5:7" ht="12.75">
      <c r="E166" s="11"/>
      <c r="G166" s="11"/>
    </row>
    <row r="167" spans="1:7" ht="12.75">
      <c r="A167" t="s">
        <v>126</v>
      </c>
      <c r="E167" s="6">
        <f>SUM(E164:E166)</f>
        <v>17180</v>
      </c>
      <c r="G167" s="6">
        <f>SUM(G164:G166)</f>
        <v>-4734</v>
      </c>
    </row>
    <row r="168" spans="5:7" ht="12.75">
      <c r="E168" s="6"/>
      <c r="G168" s="6"/>
    </row>
    <row r="169" spans="5:7" ht="12.75">
      <c r="E169" s="6"/>
      <c r="G169" s="6"/>
    </row>
    <row r="170" spans="1:7" ht="12.75">
      <c r="A170" t="s">
        <v>41</v>
      </c>
      <c r="E170" s="7">
        <f>E154+E161+E167</f>
        <v>1970</v>
      </c>
      <c r="G170" s="7">
        <f>G154+G161+G167</f>
        <v>6752</v>
      </c>
    </row>
    <row r="171" spans="5:7" ht="12.75">
      <c r="E171" s="6"/>
      <c r="G171" s="6"/>
    </row>
    <row r="172" spans="1:7" ht="12.75">
      <c r="A172" t="s">
        <v>106</v>
      </c>
      <c r="E172" s="6">
        <v>-15222</v>
      </c>
      <c r="G172" s="6">
        <v>-25256</v>
      </c>
    </row>
    <row r="173" spans="5:7" ht="12.75">
      <c r="E173" s="6"/>
      <c r="G173" s="6"/>
    </row>
    <row r="174" spans="1:7" ht="13.5" thickBot="1">
      <c r="A174" t="s">
        <v>173</v>
      </c>
      <c r="E174" s="14">
        <f>SUM(E170:E173)</f>
        <v>-13252</v>
      </c>
      <c r="G174" s="14">
        <f>SUM(G170:G173)</f>
        <v>-18504</v>
      </c>
    </row>
    <row r="175" spans="5:7" ht="12.75">
      <c r="E175" s="6"/>
      <c r="G175" s="6"/>
    </row>
    <row r="176" spans="5:7" ht="12.75">
      <c r="E176" s="6"/>
      <c r="G176" s="6"/>
    </row>
    <row r="177" ht="12.75">
      <c r="A177" t="s">
        <v>90</v>
      </c>
    </row>
    <row r="178" spans="5:7" ht="12.75">
      <c r="E178" s="6"/>
      <c r="G178" s="6"/>
    </row>
    <row r="179" spans="1:7" ht="12.75">
      <c r="A179" t="s">
        <v>88</v>
      </c>
      <c r="E179" s="6">
        <f>E87</f>
        <v>3335</v>
      </c>
      <c r="G179" s="6">
        <v>1867</v>
      </c>
    </row>
    <row r="180" spans="1:7" ht="12.75">
      <c r="A180" t="s">
        <v>91</v>
      </c>
      <c r="E180" s="6">
        <f>-E91</f>
        <v>-16587</v>
      </c>
      <c r="G180" s="6">
        <v>-20371</v>
      </c>
    </row>
    <row r="181" spans="5:7" ht="12.75">
      <c r="E181" s="6"/>
      <c r="G181" s="6"/>
    </row>
    <row r="182" spans="5:7" ht="13.5" thickBot="1">
      <c r="E182" s="14">
        <f>SUM(E179:E180)</f>
        <v>-13252</v>
      </c>
      <c r="G182" s="14">
        <f>SUM(G179:G180)</f>
        <v>-18504</v>
      </c>
    </row>
    <row r="188" ht="12.75">
      <c r="A188" t="s">
        <v>42</v>
      </c>
    </row>
    <row r="189" ht="12.75">
      <c r="A189" t="s">
        <v>169</v>
      </c>
    </row>
    <row r="192" ht="15">
      <c r="A192" s="2" t="s">
        <v>43</v>
      </c>
    </row>
    <row r="194" s="3" customFormat="1" ht="12.75">
      <c r="F194" s="3" t="s">
        <v>45</v>
      </c>
    </row>
    <row r="195" spans="6:8" s="3" customFormat="1" ht="12.75">
      <c r="F195" s="3" t="s">
        <v>44</v>
      </c>
      <c r="G195" s="3" t="s">
        <v>47</v>
      </c>
      <c r="H195" s="3" t="s">
        <v>48</v>
      </c>
    </row>
    <row r="196" spans="5:9" s="3" customFormat="1" ht="12.75">
      <c r="E196" s="3" t="s">
        <v>28</v>
      </c>
      <c r="F196" s="3" t="s">
        <v>46</v>
      </c>
      <c r="G196" s="3" t="s">
        <v>46</v>
      </c>
      <c r="H196" s="3" t="s">
        <v>49</v>
      </c>
      <c r="I196" s="3" t="s">
        <v>50</v>
      </c>
    </row>
    <row r="197" spans="5:9" s="3" customFormat="1" ht="12.75">
      <c r="E197" s="3" t="s">
        <v>10</v>
      </c>
      <c r="F197" s="3" t="s">
        <v>10</v>
      </c>
      <c r="G197" s="3" t="s">
        <v>10</v>
      </c>
      <c r="H197" s="3" t="s">
        <v>10</v>
      </c>
      <c r="I197" s="3" t="s">
        <v>10</v>
      </c>
    </row>
    <row r="199" spans="1:9" ht="12.75">
      <c r="A199" t="s">
        <v>158</v>
      </c>
      <c r="E199" s="6">
        <v>298029</v>
      </c>
      <c r="F199" s="6">
        <v>55980</v>
      </c>
      <c r="G199" s="6">
        <v>17839</v>
      </c>
      <c r="H199" s="6">
        <v>-99267</v>
      </c>
      <c r="I199" s="6">
        <f>SUM(E199:H199)</f>
        <v>272581</v>
      </c>
    </row>
    <row r="200" spans="5:9" ht="12.75">
      <c r="E200" s="6"/>
      <c r="F200" s="6"/>
      <c r="G200" s="6"/>
      <c r="H200" s="6"/>
      <c r="I200" s="6"/>
    </row>
    <row r="201" spans="1:9" ht="12.75">
      <c r="A201" t="s">
        <v>157</v>
      </c>
      <c r="E201" s="6">
        <v>1000</v>
      </c>
      <c r="F201" s="6"/>
      <c r="G201" s="6"/>
      <c r="H201" s="6">
        <v>-6720</v>
      </c>
      <c r="I201" s="6">
        <f>SUM(E201:H201)</f>
        <v>-5720</v>
      </c>
    </row>
    <row r="202" spans="5:9" ht="12.75">
      <c r="E202" s="6"/>
      <c r="F202" s="6"/>
      <c r="G202" s="6"/>
      <c r="H202" s="6"/>
      <c r="I202" s="6"/>
    </row>
    <row r="203" spans="1:9" ht="13.5" thickBot="1">
      <c r="A203" t="s">
        <v>185</v>
      </c>
      <c r="E203" s="14">
        <f>SUM(E199:E202)</f>
        <v>299029</v>
      </c>
      <c r="F203" s="14">
        <f>SUM(F199:F202)</f>
        <v>55980</v>
      </c>
      <c r="G203" s="14">
        <f>SUM(G199:G202)</f>
        <v>17839</v>
      </c>
      <c r="H203" s="14">
        <f>SUM(H199:H202)</f>
        <v>-105987</v>
      </c>
      <c r="I203" s="14">
        <f>SUM(I199:I202)</f>
        <v>266861</v>
      </c>
    </row>
    <row r="207" spans="1:9" ht="12.75">
      <c r="A207" t="s">
        <v>172</v>
      </c>
      <c r="E207" s="6">
        <v>302029</v>
      </c>
      <c r="F207" s="6">
        <v>56088</v>
      </c>
      <c r="G207" s="6">
        <v>17839</v>
      </c>
      <c r="H207" s="6">
        <v>-137790</v>
      </c>
      <c r="I207" s="6">
        <f>SUM(E207:H207)</f>
        <v>238166</v>
      </c>
    </row>
    <row r="208" spans="5:9" ht="12.75">
      <c r="E208" s="6"/>
      <c r="F208" s="6"/>
      <c r="G208" s="6"/>
      <c r="H208" s="6"/>
      <c r="I208" s="6"/>
    </row>
    <row r="209" spans="1:9" ht="12.75">
      <c r="A209" t="s">
        <v>157</v>
      </c>
      <c r="E209" s="6">
        <v>797</v>
      </c>
      <c r="F209" s="6"/>
      <c r="G209" s="6"/>
      <c r="H209" s="6">
        <f>G36</f>
        <v>-22715</v>
      </c>
      <c r="I209" s="6">
        <f>SUM(E209:H209)</f>
        <v>-21918</v>
      </c>
    </row>
    <row r="210" spans="5:9" ht="12.75">
      <c r="E210" s="6"/>
      <c r="F210" s="6"/>
      <c r="G210" s="6"/>
      <c r="H210" s="6"/>
      <c r="I210" s="6"/>
    </row>
    <row r="211" spans="1:9" ht="13.5" thickBot="1">
      <c r="A211" t="s">
        <v>186</v>
      </c>
      <c r="E211" s="14">
        <f>SUM(E207:E210)</f>
        <v>302826</v>
      </c>
      <c r="F211" s="14">
        <f>SUM(F207:F210)</f>
        <v>56088</v>
      </c>
      <c r="G211" s="14">
        <f>SUM(G207:G210)</f>
        <v>17839</v>
      </c>
      <c r="H211" s="14">
        <f>SUM(H207:H210)</f>
        <v>-160505</v>
      </c>
      <c r="I211" s="14">
        <f>SUM(I207:I210)</f>
        <v>216248</v>
      </c>
    </row>
    <row r="214" ht="12.75">
      <c r="A214" t="s">
        <v>163</v>
      </c>
    </row>
    <row r="215" ht="12.75">
      <c r="A215" t="s">
        <v>169</v>
      </c>
    </row>
    <row r="221" ht="15.75">
      <c r="A221" s="4" t="s">
        <v>51</v>
      </c>
    </row>
    <row r="223" spans="1:2" ht="12.75">
      <c r="A223" t="s">
        <v>52</v>
      </c>
      <c r="B223" s="1" t="s">
        <v>53</v>
      </c>
    </row>
    <row r="230" spans="1:2" ht="12.75">
      <c r="A230" t="s">
        <v>54</v>
      </c>
      <c r="B230" s="1" t="s">
        <v>102</v>
      </c>
    </row>
    <row r="247" spans="1:2" ht="12.75">
      <c r="A247" t="s">
        <v>55</v>
      </c>
      <c r="B247" s="1" t="s">
        <v>56</v>
      </c>
    </row>
    <row r="248" ht="12.75">
      <c r="B248" t="s">
        <v>191</v>
      </c>
    </row>
    <row r="251" spans="1:2" ht="12.75">
      <c r="A251" t="s">
        <v>57</v>
      </c>
      <c r="B251" s="1" t="s">
        <v>58</v>
      </c>
    </row>
    <row r="257" spans="1:2" ht="12.75">
      <c r="A257" t="s">
        <v>59</v>
      </c>
      <c r="B257" s="1" t="s">
        <v>60</v>
      </c>
    </row>
    <row r="258" ht="12.75">
      <c r="B258" t="s">
        <v>61</v>
      </c>
    </row>
    <row r="261" spans="1:2" ht="12.75">
      <c r="A261" t="s">
        <v>62</v>
      </c>
      <c r="B261" s="1" t="s">
        <v>63</v>
      </c>
    </row>
    <row r="266" spans="1:2" ht="12.75">
      <c r="A266" t="s">
        <v>64</v>
      </c>
      <c r="B266" s="1" t="s">
        <v>103</v>
      </c>
    </row>
    <row r="267" ht="12.75">
      <c r="B267" t="s">
        <v>174</v>
      </c>
    </row>
    <row r="270" spans="1:2" ht="12.75">
      <c r="A270" t="s">
        <v>65</v>
      </c>
      <c r="B270" s="1" t="s">
        <v>66</v>
      </c>
    </row>
    <row r="271" ht="12.75">
      <c r="B271" t="s">
        <v>127</v>
      </c>
    </row>
    <row r="273" spans="4:7" s="3" customFormat="1" ht="12.75">
      <c r="D273" s="3" t="s">
        <v>128</v>
      </c>
      <c r="E273" s="3" t="s">
        <v>130</v>
      </c>
      <c r="G273" s="3" t="s">
        <v>123</v>
      </c>
    </row>
    <row r="274" spans="4:10" s="3" customFormat="1" ht="12.75">
      <c r="D274" s="3" t="s">
        <v>129</v>
      </c>
      <c r="E274" s="3" t="s">
        <v>131</v>
      </c>
      <c r="F274" s="3" t="s">
        <v>92</v>
      </c>
      <c r="G274" s="3" t="s">
        <v>132</v>
      </c>
      <c r="H274" s="3" t="s">
        <v>133</v>
      </c>
      <c r="I274" s="3" t="s">
        <v>134</v>
      </c>
      <c r="J274" s="3" t="s">
        <v>135</v>
      </c>
    </row>
    <row r="275" spans="4:10" s="3" customFormat="1" ht="12.75">
      <c r="D275" s="3" t="s">
        <v>10</v>
      </c>
      <c r="E275" s="3" t="s">
        <v>10</v>
      </c>
      <c r="F275" s="3" t="s">
        <v>10</v>
      </c>
      <c r="G275" s="3" t="s">
        <v>10</v>
      </c>
      <c r="H275" s="3" t="s">
        <v>10</v>
      </c>
      <c r="I275" s="3" t="s">
        <v>10</v>
      </c>
      <c r="J275" s="3" t="s">
        <v>10</v>
      </c>
    </row>
    <row r="277" ht="12.75">
      <c r="B277" s="13" t="s">
        <v>12</v>
      </c>
    </row>
    <row r="278" spans="2:10" ht="12.75">
      <c r="B278" t="s">
        <v>12</v>
      </c>
      <c r="D278" s="6">
        <f>24141-1</f>
        <v>24140</v>
      </c>
      <c r="E278" s="23" t="s">
        <v>82</v>
      </c>
      <c r="F278" s="6">
        <v>30874</v>
      </c>
      <c r="G278" s="6">
        <v>17367</v>
      </c>
      <c r="H278" s="6">
        <v>195</v>
      </c>
      <c r="I278" s="6">
        <v>-1516</v>
      </c>
      <c r="J278" s="6">
        <f>SUM(D278:I278)</f>
        <v>71060</v>
      </c>
    </row>
    <row r="279" spans="2:10" ht="12.75">
      <c r="B279" t="s">
        <v>136</v>
      </c>
      <c r="D279" s="6">
        <v>-1471</v>
      </c>
      <c r="E279" s="23"/>
      <c r="F279" s="6"/>
      <c r="G279" s="6"/>
      <c r="H279" s="6">
        <v>-45</v>
      </c>
      <c r="I279" s="6">
        <f>-SUM(D279:H279)</f>
        <v>1516</v>
      </c>
      <c r="J279" s="6"/>
    </row>
    <row r="280" spans="4:10" ht="12.75">
      <c r="D280" s="6"/>
      <c r="E280" s="23"/>
      <c r="F280" s="6"/>
      <c r="G280" s="6"/>
      <c r="H280" s="6"/>
      <c r="I280" s="6"/>
      <c r="J280" s="6"/>
    </row>
    <row r="281" spans="4:10" ht="13.5" thickBot="1">
      <c r="D281" s="14">
        <f aca="true" t="shared" si="0" ref="D281:J281">SUM(D278:D280)</f>
        <v>22669</v>
      </c>
      <c r="E281" s="14">
        <f t="shared" si="0"/>
        <v>0</v>
      </c>
      <c r="F281" s="14">
        <f t="shared" si="0"/>
        <v>30874</v>
      </c>
      <c r="G281" s="14">
        <f t="shared" si="0"/>
        <v>17367</v>
      </c>
      <c r="H281" s="14">
        <f t="shared" si="0"/>
        <v>150</v>
      </c>
      <c r="I281" s="14">
        <f t="shared" si="0"/>
        <v>0</v>
      </c>
      <c r="J281" s="14">
        <f t="shared" si="0"/>
        <v>71060</v>
      </c>
    </row>
    <row r="283" ht="12.75">
      <c r="B283" s="13" t="s">
        <v>138</v>
      </c>
    </row>
    <row r="284" spans="2:10" ht="12.75">
      <c r="B284" t="s">
        <v>139</v>
      </c>
      <c r="D284" s="6">
        <v>9476</v>
      </c>
      <c r="E284" s="6">
        <v>-243</v>
      </c>
      <c r="F284" s="6">
        <v>462</v>
      </c>
      <c r="G284" s="6">
        <v>4987</v>
      </c>
      <c r="H284" s="6">
        <f>37-3</f>
        <v>34</v>
      </c>
      <c r="I284" s="6">
        <v>-1516</v>
      </c>
      <c r="J284" s="6">
        <f>SUM(D284:I284)</f>
        <v>13200</v>
      </c>
    </row>
    <row r="285" spans="2:10" ht="12.75">
      <c r="B285" t="s">
        <v>180</v>
      </c>
      <c r="D285" s="6"/>
      <c r="E285" s="6"/>
      <c r="F285" s="6"/>
      <c r="G285" s="6"/>
      <c r="H285" s="6"/>
      <c r="I285" s="6"/>
      <c r="J285" s="6">
        <v>-13130</v>
      </c>
    </row>
    <row r="286" spans="2:10" ht="12.75">
      <c r="B286" t="s">
        <v>140</v>
      </c>
      <c r="D286" s="6"/>
      <c r="E286" s="6"/>
      <c r="F286" s="6"/>
      <c r="G286" s="6"/>
      <c r="H286" s="6"/>
      <c r="I286" s="6"/>
      <c r="J286" s="6">
        <f>G26</f>
        <v>-21512</v>
      </c>
    </row>
    <row r="287" spans="4:10" ht="12.75">
      <c r="D287" s="6"/>
      <c r="E287" s="6"/>
      <c r="F287" s="6"/>
      <c r="G287" s="6"/>
      <c r="H287" s="6"/>
      <c r="I287" s="6"/>
      <c r="J287" s="22"/>
    </row>
    <row r="288" spans="2:10" ht="12.75">
      <c r="B288" t="s">
        <v>141</v>
      </c>
      <c r="D288" s="6"/>
      <c r="E288" s="6"/>
      <c r="F288" s="6"/>
      <c r="G288" s="6"/>
      <c r="H288" s="6"/>
      <c r="I288" s="6"/>
      <c r="J288" s="6">
        <f>SUM(J284:J287)</f>
        <v>-21442</v>
      </c>
    </row>
    <row r="289" spans="4:10" ht="12.75">
      <c r="D289" s="6"/>
      <c r="E289" s="6"/>
      <c r="F289" s="6"/>
      <c r="G289" s="6"/>
      <c r="H289" s="6"/>
      <c r="I289" s="6"/>
      <c r="J289" s="6"/>
    </row>
    <row r="290" spans="2:10" ht="12.75">
      <c r="B290" t="s">
        <v>104</v>
      </c>
      <c r="D290" s="6"/>
      <c r="E290" s="6"/>
      <c r="F290" s="6"/>
      <c r="G290" s="6"/>
      <c r="H290" s="6"/>
      <c r="I290" s="6"/>
      <c r="J290" s="6">
        <f>G30</f>
        <v>-1273</v>
      </c>
    </row>
    <row r="291" spans="4:10" ht="12.75">
      <c r="D291" s="6"/>
      <c r="E291" s="6"/>
      <c r="F291" s="6"/>
      <c r="G291" s="6"/>
      <c r="H291" s="6"/>
      <c r="I291" s="6"/>
      <c r="J291" s="6"/>
    </row>
    <row r="292" spans="2:10" ht="13.5" thickBot="1">
      <c r="B292" t="s">
        <v>142</v>
      </c>
      <c r="D292" s="6"/>
      <c r="E292" s="6"/>
      <c r="F292" s="6"/>
      <c r="G292" s="6"/>
      <c r="H292" s="6"/>
      <c r="I292" s="6"/>
      <c r="J292" s="14">
        <f>SUM(J288:J291)</f>
        <v>-22715</v>
      </c>
    </row>
    <row r="298" spans="1:2" ht="12.75">
      <c r="A298" t="s">
        <v>67</v>
      </c>
      <c r="B298" s="1" t="s">
        <v>68</v>
      </c>
    </row>
    <row r="303" spans="1:2" ht="12.75">
      <c r="A303" t="s">
        <v>69</v>
      </c>
      <c r="B303" s="1" t="s">
        <v>70</v>
      </c>
    </row>
    <row r="304" ht="12.75">
      <c r="A304" s="17"/>
    </row>
    <row r="305" ht="12.75">
      <c r="A305" s="17"/>
    </row>
    <row r="306" ht="12.75">
      <c r="A306" s="17"/>
    </row>
    <row r="307" ht="12.75">
      <c r="A307" s="17"/>
    </row>
    <row r="308" spans="1:2" ht="12.75">
      <c r="A308" t="s">
        <v>71</v>
      </c>
      <c r="B308" s="1" t="s">
        <v>72</v>
      </c>
    </row>
    <row r="309" ht="12.75">
      <c r="B309" s="1"/>
    </row>
    <row r="310" ht="12.75">
      <c r="B310" s="1"/>
    </row>
    <row r="311" ht="12.75">
      <c r="B311" s="1"/>
    </row>
    <row r="313" spans="1:2" ht="12.75">
      <c r="A313" t="s">
        <v>73</v>
      </c>
      <c r="B313" s="1" t="s">
        <v>74</v>
      </c>
    </row>
    <row r="314" ht="12.75">
      <c r="B314" s="1"/>
    </row>
    <row r="315" ht="12.75">
      <c r="B315" s="1"/>
    </row>
    <row r="316" ht="12.75">
      <c r="B316" s="1"/>
    </row>
    <row r="317" ht="12.75">
      <c r="B317" s="1"/>
    </row>
    <row r="318" ht="12.75">
      <c r="B318" s="1"/>
    </row>
    <row r="319" ht="12.75">
      <c r="B319" s="1"/>
    </row>
    <row r="320" ht="12.75">
      <c r="B320" s="1"/>
    </row>
    <row r="321" ht="12.75">
      <c r="B321" s="1"/>
    </row>
    <row r="322" ht="12.75">
      <c r="B322" s="1"/>
    </row>
    <row r="323" ht="15.75">
      <c r="A323" s="4" t="s">
        <v>167</v>
      </c>
    </row>
    <row r="324" ht="15.75">
      <c r="A324" s="4" t="s">
        <v>168</v>
      </c>
    </row>
    <row r="325" ht="15.75">
      <c r="A325" s="4"/>
    </row>
    <row r="326" spans="1:2" ht="12.75">
      <c r="A326" t="s">
        <v>110</v>
      </c>
      <c r="B326" s="1" t="s">
        <v>75</v>
      </c>
    </row>
    <row r="333" spans="1:2" ht="12.75">
      <c r="A333" t="s">
        <v>111</v>
      </c>
      <c r="B333" s="1" t="s">
        <v>105</v>
      </c>
    </row>
    <row r="338" spans="1:2" ht="12.75">
      <c r="A338" t="s">
        <v>112</v>
      </c>
      <c r="B338" s="1" t="s">
        <v>166</v>
      </c>
    </row>
    <row r="344" spans="1:2" ht="12.75">
      <c r="A344" t="s">
        <v>113</v>
      </c>
      <c r="B344" s="1" t="s">
        <v>76</v>
      </c>
    </row>
    <row r="345" ht="12.75">
      <c r="B345" t="s">
        <v>175</v>
      </c>
    </row>
    <row r="348" spans="1:2" ht="12.75">
      <c r="A348" t="s">
        <v>114</v>
      </c>
      <c r="B348" s="1" t="s">
        <v>26</v>
      </c>
    </row>
    <row r="353" spans="1:2" ht="12.75">
      <c r="A353" t="s">
        <v>115</v>
      </c>
      <c r="B353" s="1" t="s">
        <v>164</v>
      </c>
    </row>
    <row r="357" spans="1:2" ht="12.75">
      <c r="A357" t="s">
        <v>116</v>
      </c>
      <c r="B357" s="1" t="s">
        <v>77</v>
      </c>
    </row>
    <row r="361" spans="1:2" ht="12.75">
      <c r="A361" t="s">
        <v>117</v>
      </c>
      <c r="B361" s="1" t="s">
        <v>78</v>
      </c>
    </row>
    <row r="396" spans="1:2" ht="12.75">
      <c r="A396" t="s">
        <v>118</v>
      </c>
      <c r="B396" s="1" t="s">
        <v>93</v>
      </c>
    </row>
    <row r="397" ht="12.75">
      <c r="B397" t="s">
        <v>188</v>
      </c>
    </row>
    <row r="399" spans="5:7" ht="12.75">
      <c r="E399" s="3" t="s">
        <v>96</v>
      </c>
      <c r="F399" s="3"/>
      <c r="G399" s="3" t="s">
        <v>97</v>
      </c>
    </row>
    <row r="400" spans="5:7" ht="12.75">
      <c r="E400" s="3" t="s">
        <v>10</v>
      </c>
      <c r="F400" s="3"/>
      <c r="G400" s="3" t="s">
        <v>10</v>
      </c>
    </row>
    <row r="401" ht="12.75">
      <c r="B401" t="s">
        <v>94</v>
      </c>
    </row>
    <row r="402" spans="2:7" ht="12.75">
      <c r="B402" t="s">
        <v>146</v>
      </c>
      <c r="E402" s="6"/>
      <c r="F402" s="6"/>
      <c r="G402" s="6">
        <f>E114</f>
        <v>58916</v>
      </c>
    </row>
    <row r="403" spans="5:7" ht="12.75">
      <c r="E403" s="6"/>
      <c r="F403" s="6"/>
      <c r="G403" s="6"/>
    </row>
    <row r="404" spans="2:7" ht="12.75">
      <c r="B404" t="s">
        <v>95</v>
      </c>
      <c r="E404" s="6"/>
      <c r="F404" s="6"/>
      <c r="G404" s="6"/>
    </row>
    <row r="405" spans="2:7" ht="12.75">
      <c r="B405" t="s">
        <v>143</v>
      </c>
      <c r="E405" s="6">
        <f>E91</f>
        <v>16587</v>
      </c>
      <c r="F405" s="6"/>
      <c r="G405" s="6"/>
    </row>
    <row r="406" spans="2:7" ht="12.75">
      <c r="B406" t="s">
        <v>160</v>
      </c>
      <c r="E406" s="6">
        <f>25900</f>
        <v>25900</v>
      </c>
      <c r="F406" s="6"/>
      <c r="G406" s="6"/>
    </row>
    <row r="407" spans="2:7" ht="12.75">
      <c r="B407" t="s">
        <v>159</v>
      </c>
      <c r="E407" s="6">
        <v>6599</v>
      </c>
      <c r="F407" s="6"/>
      <c r="G407" s="6"/>
    </row>
    <row r="408" spans="2:7" ht="12.75">
      <c r="B408" t="s">
        <v>98</v>
      </c>
      <c r="E408" s="6">
        <v>102009</v>
      </c>
      <c r="F408" s="6"/>
      <c r="G408" s="6">
        <v>13045</v>
      </c>
    </row>
    <row r="409" spans="2:7" ht="12.75">
      <c r="B409" t="s">
        <v>161</v>
      </c>
      <c r="E409" s="6">
        <v>500</v>
      </c>
      <c r="F409" s="6"/>
      <c r="G409" s="6">
        <v>897</v>
      </c>
    </row>
    <row r="410" spans="2:7" ht="12.75">
      <c r="B410" t="s">
        <v>176</v>
      </c>
      <c r="F410" s="6"/>
      <c r="G410" s="6">
        <v>119401</v>
      </c>
    </row>
    <row r="411" spans="5:7" ht="12.75">
      <c r="E411" s="6"/>
      <c r="F411" s="6"/>
      <c r="G411" s="6"/>
    </row>
    <row r="412" spans="5:7" ht="13.5" thickBot="1">
      <c r="E412" s="14">
        <f>SUM(E401:E410)</f>
        <v>151595</v>
      </c>
      <c r="F412" s="6"/>
      <c r="G412" s="14">
        <f>SUM(G401:G410)</f>
        <v>192259</v>
      </c>
    </row>
    <row r="415" spans="1:2" ht="12.75">
      <c r="A415" t="s">
        <v>119</v>
      </c>
      <c r="B415" s="1" t="s">
        <v>79</v>
      </c>
    </row>
    <row r="416" ht="12.75">
      <c r="B416" t="s">
        <v>178</v>
      </c>
    </row>
    <row r="419" spans="1:2" ht="12.75">
      <c r="A419" t="s">
        <v>120</v>
      </c>
      <c r="B419" s="1" t="s">
        <v>80</v>
      </c>
    </row>
    <row r="420" spans="1:9" ht="12.75">
      <c r="A420" s="17"/>
      <c r="B420" s="1"/>
      <c r="I420" s="17"/>
    </row>
    <row r="421" spans="1:9" ht="12.75">
      <c r="A421" s="17"/>
      <c r="B421" s="1"/>
      <c r="I421" s="17"/>
    </row>
    <row r="422" spans="1:9" ht="12.75">
      <c r="A422" s="17"/>
      <c r="B422" s="1"/>
      <c r="I422" s="17"/>
    </row>
    <row r="423" spans="1:9" ht="12.75">
      <c r="A423" s="17"/>
      <c r="B423" s="1"/>
      <c r="I423" s="17"/>
    </row>
    <row r="424" spans="1:9" ht="12.75">
      <c r="A424" s="17"/>
      <c r="B424" s="1"/>
      <c r="I424" s="17"/>
    </row>
    <row r="425" spans="1:9" ht="12.75">
      <c r="A425" s="17"/>
      <c r="B425" s="1"/>
      <c r="I425" s="17"/>
    </row>
    <row r="426" spans="1:9" ht="12.75">
      <c r="A426" s="17"/>
      <c r="B426" s="1"/>
      <c r="I426" s="17"/>
    </row>
    <row r="427" spans="1:9" ht="12.75">
      <c r="A427" s="17"/>
      <c r="B427" s="1"/>
      <c r="I427" s="17"/>
    </row>
    <row r="428" spans="1:9" ht="12.75">
      <c r="A428" s="17"/>
      <c r="B428" s="1"/>
      <c r="I428" s="17"/>
    </row>
    <row r="429" spans="1:9" ht="12.75">
      <c r="A429" s="17"/>
      <c r="B429" s="1"/>
      <c r="I429" s="17"/>
    </row>
    <row r="430" spans="1:9" ht="12.75">
      <c r="A430" s="17"/>
      <c r="B430" s="1"/>
      <c r="I430" s="17"/>
    </row>
    <row r="431" spans="1:9" ht="12.75">
      <c r="A431" s="17"/>
      <c r="B431" s="1"/>
      <c r="I431" s="17"/>
    </row>
    <row r="432" spans="1:9" ht="12.75">
      <c r="A432" s="17"/>
      <c r="B432" s="1"/>
      <c r="I432" s="17"/>
    </row>
    <row r="433" spans="1:9" ht="12.75">
      <c r="A433" s="17"/>
      <c r="B433" s="1"/>
      <c r="I433" s="17"/>
    </row>
    <row r="434" spans="1:9" ht="12.75">
      <c r="A434" s="17"/>
      <c r="B434" s="1"/>
      <c r="I434" s="17"/>
    </row>
    <row r="435" spans="1:9" ht="12.75">
      <c r="A435" s="17"/>
      <c r="B435" s="1"/>
      <c r="I435" s="17"/>
    </row>
    <row r="436" spans="1:9" ht="12.75">
      <c r="A436" s="17"/>
      <c r="B436" s="1"/>
      <c r="I436" s="17"/>
    </row>
    <row r="437" spans="1:9" ht="12.75">
      <c r="A437" s="17"/>
      <c r="B437" s="1"/>
      <c r="I437" s="17"/>
    </row>
    <row r="438" spans="1:9" ht="12.75">
      <c r="A438" s="17"/>
      <c r="B438" s="1"/>
      <c r="I438" s="17"/>
    </row>
    <row r="439" spans="1:9" ht="12.75">
      <c r="A439" s="17"/>
      <c r="B439" s="1"/>
      <c r="I439" s="17"/>
    </row>
    <row r="440" spans="1:2" ht="12.75">
      <c r="A440" t="s">
        <v>121</v>
      </c>
      <c r="B440" s="1" t="s">
        <v>81</v>
      </c>
    </row>
    <row r="441" ht="12.75">
      <c r="B441" t="s">
        <v>179</v>
      </c>
    </row>
    <row r="444" spans="1:2" ht="12.75">
      <c r="A444" t="s">
        <v>122</v>
      </c>
      <c r="B444" s="1" t="s">
        <v>144</v>
      </c>
    </row>
  </sheetData>
  <printOptions/>
  <pageMargins left="0.3" right="0" top="1" bottom="1" header="0.5" footer="0.5"/>
  <pageSetup horizontalDpi="600" verticalDpi="600" orientation="portrait" paperSize="9" scale="85" r:id="rId2"/>
  <headerFooter alignWithMargins="0">
    <oddFooter>&amp;CPage &amp;P of 7</oddFooter>
  </headerFooter>
  <drawing r:id="rId1"/>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F7" sqref="F7"/>
    </sheetView>
  </sheetViews>
  <sheetFormatPr defaultColWidth="9.140625" defaultRowHeight="12.75"/>
  <cols>
    <col min="4" max="4" width="14.00390625" style="12" customWidth="1"/>
    <col min="6" max="6" width="15.28125" style="0" customWidth="1"/>
  </cols>
  <sheetData>
    <row r="1" spans="1:4" s="1" customFormat="1" ht="12.75">
      <c r="A1" s="1" t="s">
        <v>107</v>
      </c>
      <c r="D1" s="19"/>
    </row>
    <row r="3" spans="4:6" ht="12.75">
      <c r="D3" s="20" t="s">
        <v>108</v>
      </c>
      <c r="F3" s="18" t="s">
        <v>109</v>
      </c>
    </row>
    <row r="4" ht="12.75">
      <c r="F4" s="6"/>
    </row>
    <row r="5" spans="1:6" ht="12.75">
      <c r="A5" t="s">
        <v>189</v>
      </c>
      <c r="D5" s="12">
        <v>302029546</v>
      </c>
      <c r="F5" s="6">
        <f>D5/365*270</f>
        <v>223419116.2191781</v>
      </c>
    </row>
    <row r="6" ht="12.75">
      <c r="F6" s="6"/>
    </row>
    <row r="7" spans="1:6" ht="12.75">
      <c r="A7" t="s">
        <v>190</v>
      </c>
      <c r="D7" s="12">
        <v>302826545</v>
      </c>
      <c r="F7" s="6">
        <f>D7/365*95</f>
        <v>78817867.87671232</v>
      </c>
    </row>
    <row r="8" ht="12.75">
      <c r="F8" s="6"/>
    </row>
    <row r="9" ht="12.75">
      <c r="F9" s="6"/>
    </row>
    <row r="10" ht="12.75">
      <c r="F10" s="6"/>
    </row>
    <row r="11" ht="12.75">
      <c r="F11" s="6"/>
    </row>
    <row r="12" ht="12.75">
      <c r="F12" s="6"/>
    </row>
    <row r="13" ht="12.75">
      <c r="F13" s="21">
        <f>SUM(F4:F12)</f>
        <v>302236984.0958904</v>
      </c>
    </row>
    <row r="14" ht="12.75">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2005-11-17T02:34:07Z</cp:lastPrinted>
  <dcterms:created xsi:type="dcterms:W3CDTF">2002-11-05T06:24:10Z</dcterms:created>
  <dcterms:modified xsi:type="dcterms:W3CDTF">2005-11-17T02:34:20Z</dcterms:modified>
  <cp:category/>
  <cp:version/>
  <cp:contentType/>
  <cp:contentStatus/>
</cp:coreProperties>
</file>