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comments1.xml><?xml version="1.0" encoding="utf-8"?>
<comments xmlns="http://schemas.openxmlformats.org/spreadsheetml/2006/main">
  <authors>
    <author>LIEN HOE CORPORATION BERHAD L</author>
  </authors>
  <commentList>
    <comment ref="F162" authorId="0">
      <text>
        <r>
          <rPr>
            <b/>
            <sz val="8"/>
            <rFont val="Tahoma"/>
            <family val="0"/>
          </rPr>
          <t>LIEN HOE CORPORATION BERHAD L:</t>
        </r>
        <r>
          <rPr>
            <sz val="8"/>
            <rFont val="Tahoma"/>
            <family val="0"/>
          </rPr>
          <t xml:space="preserve">
61 - bal fig</t>
        </r>
      </text>
    </comment>
  </commentList>
</comments>
</file>

<file path=xl/sharedStrings.xml><?xml version="1.0" encoding="utf-8"?>
<sst xmlns="http://schemas.openxmlformats.org/spreadsheetml/2006/main" count="246" uniqueCount="186">
  <si>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</si>
  <si>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</si>
  <si>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</si>
  <si>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</si>
  <si>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</si>
  <si>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</si>
  <si>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</si>
  <si>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</si>
  <si>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</si>
  <si>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</si>
  <si>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</si>
  <si>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</si>
  <si>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</si>
  <si>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</si>
  <si>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</si>
  <si>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Minority interest</t>
  </si>
  <si>
    <t xml:space="preserve">  - basic</t>
  </si>
  <si>
    <t xml:space="preserve">  - diluted</t>
  </si>
  <si>
    <t>(The condensed consolidated income statements should be read in conjunction with the Annual Financial Report for the year</t>
  </si>
  <si>
    <t>Financial</t>
  </si>
  <si>
    <t>Year End</t>
  </si>
  <si>
    <t>As At</t>
  </si>
  <si>
    <t>End Of</t>
  </si>
  <si>
    <t>Current assets</t>
  </si>
  <si>
    <t>Property development-in-progress</t>
  </si>
  <si>
    <t>Inventories</t>
  </si>
  <si>
    <t>Receivables</t>
  </si>
  <si>
    <t>Fixed deposits</t>
  </si>
  <si>
    <t>Current liabilities</t>
  </si>
  <si>
    <t>Payables</t>
  </si>
  <si>
    <t>Taxation</t>
  </si>
  <si>
    <t>Goodwill on consolidation</t>
  </si>
  <si>
    <t>Share capital</t>
  </si>
  <si>
    <t>Reserves</t>
  </si>
  <si>
    <t>Shareholders' funds</t>
  </si>
  <si>
    <t>Long term loans</t>
  </si>
  <si>
    <t>(The condensed consolidated balance sheet should be read in conjunction with the Annual Financial Report for the year</t>
  </si>
  <si>
    <t>CONDENSED CONSOLIDATED CASH FLOW STATEMENTS</t>
  </si>
  <si>
    <t>Operating activities</t>
  </si>
  <si>
    <t>Adjustments for :</t>
  </si>
  <si>
    <t>Non-cash items</t>
  </si>
  <si>
    <t>Changes in working capital</t>
  </si>
  <si>
    <t>Net change in current assets</t>
  </si>
  <si>
    <t>Net change in current liabilities</t>
  </si>
  <si>
    <t>Net cashflows from operating activities</t>
  </si>
  <si>
    <t>Investing activities</t>
  </si>
  <si>
    <t>Financing activities</t>
  </si>
  <si>
    <t>Net change in cash and cash equivalents</t>
  </si>
  <si>
    <t>(The condensed consolidated cash flow statements should be read in conjunction with the Annual Financial Report for the year</t>
  </si>
  <si>
    <t>CONDENSED CONSOLIDATED STATEMENT OF CHANGES IN EQUITY</t>
  </si>
  <si>
    <t>distributable</t>
  </si>
  <si>
    <t>Non -</t>
  </si>
  <si>
    <t>reserves</t>
  </si>
  <si>
    <t>Distributable</t>
  </si>
  <si>
    <t>Accumulated</t>
  </si>
  <si>
    <t>losses</t>
  </si>
  <si>
    <t>Total</t>
  </si>
  <si>
    <t>Conversion of Iculs to shares</t>
  </si>
  <si>
    <t>NOTES TO THE INTERIM FINANCIAL REPORT</t>
  </si>
  <si>
    <t>1.)</t>
  </si>
  <si>
    <t>Basis of Preparation</t>
  </si>
  <si>
    <t>(The condensed consolidated statement of changes in equity should be read in conjunction with the Annual Financial Report</t>
  </si>
  <si>
    <t>2.)</t>
  </si>
  <si>
    <t>3.)</t>
  </si>
  <si>
    <t>Seasonal or Cyclical Factors</t>
  </si>
  <si>
    <t>The operations of the Group are not subject to seasonal or cyclical factors</t>
  </si>
  <si>
    <t>4.)</t>
  </si>
  <si>
    <t>Unusual Items Affecting Assets, Liabilities, Equity, Net Income or Cash Flows</t>
  </si>
  <si>
    <t>5.)</t>
  </si>
  <si>
    <t>Changes In Estimates</t>
  </si>
  <si>
    <t>There were no material changes in the estimates used for the preparation of the interim financial report.</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</si>
  <si>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</si>
  <si>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</si>
  <si>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</si>
  <si>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</si>
  <si>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</si>
  <si>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</si>
  <si>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</si>
  <si>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</si>
  <si>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</si>
  <si>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</si>
  <si>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</si>
  <si>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</si>
  <si>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</si>
  <si>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ADDITIONAL INFORMATION REQUIRED BY THE KLSE'S LISTING REQUIREMENT</t>
  </si>
  <si>
    <t>Review of Performance</t>
  </si>
  <si>
    <t>Prospects for the Current Financial Year</t>
  </si>
  <si>
    <t>Profit Forecast or Profit Guarantee</t>
  </si>
  <si>
    <t>Purchase / Disposal of Quoted Securities</t>
  </si>
  <si>
    <t>Corporate Proposals</t>
  </si>
  <si>
    <t>Off Balance Sheet Financial Instruments</t>
  </si>
  <si>
    <t>Material Litigation</t>
  </si>
  <si>
    <t>Dividends</t>
  </si>
  <si>
    <t>Profit on Sale of Unquoted Investments and / or Properties</t>
  </si>
  <si>
    <t>-</t>
  </si>
  <si>
    <t>Amount due from customers for contract work</t>
  </si>
  <si>
    <t>Net current liabilities</t>
  </si>
  <si>
    <t>Other deferred liabilities</t>
  </si>
  <si>
    <t>Profit before working capital changes</t>
  </si>
  <si>
    <t>Other investments</t>
  </si>
  <si>
    <t>Net cash used in investing activities</t>
  </si>
  <si>
    <t>Bank borrowings / term loans</t>
  </si>
  <si>
    <t>CONDENSED CONSOLIDATED BALANCE SHEET</t>
  </si>
  <si>
    <t>Tax recoverable</t>
  </si>
  <si>
    <t>Cash and bank balances</t>
  </si>
  <si>
    <t>Bank borrowings</t>
  </si>
  <si>
    <t>Term loans</t>
  </si>
  <si>
    <t>Net tangible assets per share (sen)</t>
  </si>
  <si>
    <t>Cash and cash equivalents comprise :-</t>
  </si>
  <si>
    <t>Bank overdrafts</t>
  </si>
  <si>
    <t>Construction</t>
  </si>
  <si>
    <t>Group Borrowings / Debt Securities</t>
  </si>
  <si>
    <t>Unsecured</t>
  </si>
  <si>
    <t xml:space="preserve">   - bank borrowings</t>
  </si>
  <si>
    <t>Secured</t>
  </si>
  <si>
    <t>Short term</t>
  </si>
  <si>
    <t>Long term</t>
  </si>
  <si>
    <t xml:space="preserve">   - term loans</t>
  </si>
  <si>
    <t xml:space="preserve">   - Iculs</t>
  </si>
  <si>
    <t>CONDENSED CONSOLIDATED INCOME STATEMENTS</t>
  </si>
  <si>
    <t>Development properties</t>
  </si>
  <si>
    <t>Profit from operations</t>
  </si>
  <si>
    <t>Property, plant and equipment</t>
  </si>
  <si>
    <t>Audit Report</t>
  </si>
  <si>
    <t>Dividends Paid</t>
  </si>
  <si>
    <t>Tax</t>
  </si>
  <si>
    <t>Review of Current Quarter's Results Against Immediate Preceding Quarter</t>
  </si>
  <si>
    <t>31.12.2002</t>
  </si>
  <si>
    <t>Cash and cash equivalents at beginning of year</t>
  </si>
  <si>
    <t>Cash and cash equivalents at end of year</t>
  </si>
  <si>
    <t>I.)</t>
  </si>
  <si>
    <t>II.)</t>
  </si>
  <si>
    <t>III.)</t>
  </si>
  <si>
    <t>IV.)</t>
  </si>
  <si>
    <t>V.)</t>
  </si>
  <si>
    <t>VI.)</t>
  </si>
  <si>
    <t>VII.)</t>
  </si>
  <si>
    <t>VIII.)</t>
  </si>
  <si>
    <t>IX.)</t>
  </si>
  <si>
    <t>X.)</t>
  </si>
  <si>
    <t>XI.)</t>
  </si>
  <si>
    <t>XII.)</t>
  </si>
  <si>
    <t>XIII.)</t>
  </si>
  <si>
    <t>Hotel</t>
  </si>
  <si>
    <t>Non-operating items (investing and financing)</t>
  </si>
  <si>
    <t>(Audited)</t>
  </si>
  <si>
    <t>Net (loss) / profit for the period</t>
  </si>
  <si>
    <t>ended 31 December 2002)</t>
  </si>
  <si>
    <t>Long term receivables</t>
  </si>
  <si>
    <t>At 1 January 2003</t>
  </si>
  <si>
    <t>Net cash from financing activities</t>
  </si>
  <si>
    <t>for the year ended 31 December 2002)</t>
  </si>
  <si>
    <t>Irredeemable convertible unsecured loan stocks</t>
  </si>
  <si>
    <t>Redeemable secured loan stocks</t>
  </si>
  <si>
    <t>There were no payment of dividend during the current financial period todate.</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</si>
  <si>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</si>
  <si>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</si>
  <si>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</si>
  <si>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</si>
  <si>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</si>
  <si>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</si>
  <si>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</si>
  <si>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</si>
  <si>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</si>
  <si>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</si>
  <si>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</si>
  <si>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</si>
  <si>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</si>
  <si>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</si>
  <si>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Interest income</t>
  </si>
  <si>
    <t>Loss before tax</t>
  </si>
  <si>
    <t>Loss after tax</t>
  </si>
  <si>
    <t>There were no profit forecast or profit guarantee given for this financial year ending 31 December 2003.</t>
  </si>
  <si>
    <t xml:space="preserve">   - bank overdrafts</t>
  </si>
  <si>
    <t>There were no off balance sheet financial instruments for the current financial peirod todate.</t>
  </si>
  <si>
    <t>The Board of Directors did not recommend any dividend for the current financial period todate.</t>
  </si>
  <si>
    <t>Movements during the period</t>
  </si>
  <si>
    <t>Loss per share (sen)</t>
  </si>
  <si>
    <t xml:space="preserve">Loss Per Share </t>
  </si>
  <si>
    <t>30.6.2003</t>
  </si>
  <si>
    <t>30.6.2002</t>
  </si>
  <si>
    <t>Other income / (expenses)</t>
  </si>
  <si>
    <t>At 30 June 2003</t>
  </si>
  <si>
    <t>Group borrowings / debt securities as at 30 June 2003 :</t>
  </si>
  <si>
    <t>Gain on disposal of subsidiaries</t>
  </si>
  <si>
    <t>QUARTERLY REPORT ON CONSOLIDATED RESULTS FOR THE SECOND QUARTER ENDED 30 JUNE 2003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</si>
</sst>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sz val="8"/>
      <name val="Tahoma"/>
      <family val="0"/>
    </font>
    <font>
      <b/>
      <sz val="8"/>
      <name val="Tahoma"/>
      <family val="0"/>
    </font>
    <font>
      <b/>
      <sz val="8"/>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horizontal="right"/>
    </xf>
    <xf numFmtId="37" fontId="0" fillId="0" borderId="3" xfId="0" applyNumberFormat="1" applyBorder="1" applyAlignment="1">
      <alignment/>
    </xf>
    <xf numFmtId="37" fontId="0" fillId="0" borderId="4" xfId="0" applyNumberFormat="1" applyBorder="1" applyAlignment="1">
      <alignment/>
    </xf>
    <xf numFmtId="37" fontId="0" fillId="0" borderId="5"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6" xfId="0" applyNumberFormat="1" applyBorder="1" applyAlignment="1">
      <alignment/>
    </xf>
    <xf numFmtId="0" fontId="6" fillId="0" borderId="0" xfId="0" applyFont="1" applyAlignment="1">
      <alignment/>
    </xf>
    <xf numFmtId="39" fontId="0" fillId="0" borderId="0" xfId="0" applyNumberFormat="1" applyAlignment="1">
      <alignment/>
    </xf>
    <xf numFmtId="39" fontId="0" fillId="0" borderId="0" xfId="0" applyNumberFormat="1" applyAlignment="1">
      <alignment horizontal="right"/>
    </xf>
    <xf numFmtId="0" fontId="0" fillId="0" borderId="0" xfId="0" applyBorder="1" applyAlignment="1">
      <alignment/>
    </xf>
    <xf numFmtId="37" fontId="1" fillId="0" borderId="0" xfId="0" applyNumberFormat="1" applyFont="1" applyAlignment="1">
      <alignment horizontal="center"/>
    </xf>
    <xf numFmtId="37" fontId="0" fillId="0" borderId="6" xfId="0" applyNumberFormat="1" applyBorder="1" applyAlignment="1">
      <alignment horizontal="center"/>
    </xf>
    <xf numFmtId="37" fontId="0" fillId="0" borderId="7" xfId="0" applyNumberFormat="1" applyBorder="1" applyAlignment="1">
      <alignment/>
    </xf>
    <xf numFmtId="37" fontId="0" fillId="0" borderId="3"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225</xdr:row>
      <xdr:rowOff>19050</xdr:rowOff>
    </xdr:from>
    <xdr:to>
      <xdr:col>9</xdr:col>
      <xdr:colOff>0</xdr:colOff>
      <xdr:row>229</xdr:row>
      <xdr:rowOff>85725</xdr:rowOff>
    </xdr:to>
    <xdr:sp>
      <xdr:nvSpPr>
        <xdr:cNvPr id="1" name="TextBox 1"/>
        <xdr:cNvSpPr txBox="1">
          <a:spLocks noChangeArrowheads="1"/>
        </xdr:cNvSpPr>
      </xdr:nvSpPr>
      <xdr:spPr>
        <a:xfrm>
          <a:off x="247650" y="36966525"/>
          <a:ext cx="6858000"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Interim Financial Reporting and Chapter 9 Part K of the Listing Requirements of the Kuala Lumpur Stock Exchange. 
The accounting policies and methods of computation used in the preparation of the interim financial statements are consistent with those adopted in the audited financial statements for the year ended 31 December 2002.</a:t>
          </a:r>
        </a:p>
      </xdr:txBody>
    </xdr:sp>
    <xdr:clientData/>
  </xdr:twoCellAnchor>
  <xdr:twoCellAnchor>
    <xdr:from>
      <xdr:col>1</xdr:col>
      <xdr:colOff>9525</xdr:colOff>
      <xdr:row>247</xdr:row>
      <xdr:rowOff>9525</xdr:rowOff>
    </xdr:from>
    <xdr:to>
      <xdr:col>8</xdr:col>
      <xdr:colOff>800100</xdr:colOff>
      <xdr:row>250</xdr:row>
      <xdr:rowOff>133350</xdr:rowOff>
    </xdr:to>
    <xdr:sp>
      <xdr:nvSpPr>
        <xdr:cNvPr id="2" name="TextBox 2"/>
        <xdr:cNvSpPr txBox="1">
          <a:spLocks noChangeArrowheads="1"/>
        </xdr:cNvSpPr>
      </xdr:nvSpPr>
      <xdr:spPr>
        <a:xfrm>
          <a:off x="257175" y="40519350"/>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todate, there were no unusual items affecting assets, liabilities, equity, net income or cash flows of the Group other than the conversion of RM12.66 million Irredeemable Convertible Unsecured Loan Stocks into 12.66 million new ordinary shares of RM1.00 each at par in the Company.</a:t>
          </a:r>
        </a:p>
      </xdr:txBody>
    </xdr:sp>
    <xdr:clientData/>
  </xdr:twoCellAnchor>
  <xdr:twoCellAnchor>
    <xdr:from>
      <xdr:col>1</xdr:col>
      <xdr:colOff>19050</xdr:colOff>
      <xdr:row>258</xdr:row>
      <xdr:rowOff>19050</xdr:rowOff>
    </xdr:from>
    <xdr:to>
      <xdr:col>8</xdr:col>
      <xdr:colOff>790575</xdr:colOff>
      <xdr:row>260</xdr:row>
      <xdr:rowOff>133350</xdr:rowOff>
    </xdr:to>
    <xdr:sp>
      <xdr:nvSpPr>
        <xdr:cNvPr id="3" name="TextBox 4"/>
        <xdr:cNvSpPr txBox="1">
          <a:spLocks noChangeArrowheads="1"/>
        </xdr:cNvSpPr>
      </xdr:nvSpPr>
      <xdr:spPr>
        <a:xfrm>
          <a:off x="266700" y="42310050"/>
          <a:ext cx="6819900"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RM12.66 million Irredeemable Convertible Unsecured Loan Stocks were converted into 12.66 million new ordinary shares of RM1.00 each at par in the Company.</a:t>
          </a:r>
        </a:p>
      </xdr:txBody>
    </xdr:sp>
    <xdr:clientData/>
  </xdr:twoCellAnchor>
  <xdr:twoCellAnchor>
    <xdr:from>
      <xdr:col>1</xdr:col>
      <xdr:colOff>19050</xdr:colOff>
      <xdr:row>297</xdr:row>
      <xdr:rowOff>9525</xdr:rowOff>
    </xdr:from>
    <xdr:to>
      <xdr:col>8</xdr:col>
      <xdr:colOff>800100</xdr:colOff>
      <xdr:row>299</xdr:row>
      <xdr:rowOff>38100</xdr:rowOff>
    </xdr:to>
    <xdr:sp>
      <xdr:nvSpPr>
        <xdr:cNvPr id="4" name="TextBox 5"/>
        <xdr:cNvSpPr txBox="1">
          <a:spLocks noChangeArrowheads="1"/>
        </xdr:cNvSpPr>
      </xdr:nvSpPr>
      <xdr:spPr>
        <a:xfrm>
          <a:off x="266700" y="48634650"/>
          <a:ext cx="68294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value of freehold and leasehold land and buildings were based on the valuation incorporated in the annual financial statements for the year ended 31 December 2002.</a:t>
          </a:r>
        </a:p>
      </xdr:txBody>
    </xdr:sp>
    <xdr:clientData/>
  </xdr:twoCellAnchor>
  <xdr:twoCellAnchor>
    <xdr:from>
      <xdr:col>1</xdr:col>
      <xdr:colOff>28575</xdr:colOff>
      <xdr:row>360</xdr:row>
      <xdr:rowOff>9525</xdr:rowOff>
    </xdr:from>
    <xdr:to>
      <xdr:col>8</xdr:col>
      <xdr:colOff>409575</xdr:colOff>
      <xdr:row>361</xdr:row>
      <xdr:rowOff>114300</xdr:rowOff>
    </xdr:to>
    <xdr:sp>
      <xdr:nvSpPr>
        <xdr:cNvPr id="5" name="TextBox 7"/>
        <xdr:cNvSpPr txBox="1">
          <a:spLocks noChangeArrowheads="1"/>
        </xdr:cNvSpPr>
      </xdr:nvSpPr>
      <xdr:spPr>
        <a:xfrm>
          <a:off x="276225" y="58874025"/>
          <a:ext cx="6429375"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period todate.</a:t>
          </a:r>
        </a:p>
      </xdr:txBody>
    </xdr:sp>
    <xdr:clientData/>
  </xdr:twoCellAnchor>
  <xdr:twoCellAnchor>
    <xdr:from>
      <xdr:col>1</xdr:col>
      <xdr:colOff>28575</xdr:colOff>
      <xdr:row>313</xdr:row>
      <xdr:rowOff>9525</xdr:rowOff>
    </xdr:from>
    <xdr:to>
      <xdr:col>9</xdr:col>
      <xdr:colOff>9525</xdr:colOff>
      <xdr:row>318</xdr:row>
      <xdr:rowOff>85725</xdr:rowOff>
    </xdr:to>
    <xdr:sp>
      <xdr:nvSpPr>
        <xdr:cNvPr id="6" name="TextBox 8"/>
        <xdr:cNvSpPr txBox="1">
          <a:spLocks noChangeArrowheads="1"/>
        </xdr:cNvSpPr>
      </xdr:nvSpPr>
      <xdr:spPr>
        <a:xfrm>
          <a:off x="276225" y="51225450"/>
          <a:ext cx="6838950" cy="885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to RM98.89 million relates to unsecured guarantees issued in respect of banking facilities granted to former subsidiary companies, of which RM93.89 million relates to Holiday Plaza Sdn Bhd.  Pursuant to the Sale and Purchase agreement for the sale of Holiday Plaza Sdn Bhd, the purchaser is to discharge Lien Hoe's guarantee by 5 December 2003, failing which Lien Hoe will have an option to repurchase Holiday Plaza Sdn Bhd at RM1.00 within 30 days therefrom.</a:t>
          </a:r>
        </a:p>
      </xdr:txBody>
    </xdr:sp>
    <xdr:clientData/>
  </xdr:twoCellAnchor>
  <xdr:twoCellAnchor>
    <xdr:from>
      <xdr:col>1</xdr:col>
      <xdr:colOff>28575</xdr:colOff>
      <xdr:row>350</xdr:row>
      <xdr:rowOff>9525</xdr:rowOff>
    </xdr:from>
    <xdr:to>
      <xdr:col>8</xdr:col>
      <xdr:colOff>800100</xdr:colOff>
      <xdr:row>352</xdr:row>
      <xdr:rowOff>9525</xdr:rowOff>
    </xdr:to>
    <xdr:sp>
      <xdr:nvSpPr>
        <xdr:cNvPr id="7" name="TextBox 9"/>
        <xdr:cNvSpPr txBox="1">
          <a:spLocks noChangeArrowheads="1"/>
        </xdr:cNvSpPr>
      </xdr:nvSpPr>
      <xdr:spPr>
        <a:xfrm>
          <a:off x="276225" y="57254775"/>
          <a:ext cx="681990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comprises provision for the current financial period todate.  The tax charge for the Group arises mainly from certain expenses disallowed for tax purposes.</a:t>
          </a:r>
        </a:p>
      </xdr:txBody>
    </xdr:sp>
    <xdr:clientData/>
  </xdr:twoCellAnchor>
  <xdr:twoCellAnchor>
    <xdr:from>
      <xdr:col>1</xdr:col>
      <xdr:colOff>219075</xdr:colOff>
      <xdr:row>403</xdr:row>
      <xdr:rowOff>0</xdr:rowOff>
    </xdr:from>
    <xdr:to>
      <xdr:col>8</xdr:col>
      <xdr:colOff>790575</xdr:colOff>
      <xdr:row>406</xdr:row>
      <xdr:rowOff>9525</xdr:rowOff>
    </xdr:to>
    <xdr:sp>
      <xdr:nvSpPr>
        <xdr:cNvPr id="8" name="TextBox 11"/>
        <xdr:cNvSpPr txBox="1">
          <a:spLocks noChangeArrowheads="1"/>
        </xdr:cNvSpPr>
      </xdr:nvSpPr>
      <xdr:spPr>
        <a:xfrm>
          <a:off x="466725" y="65836800"/>
          <a:ext cx="66198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381000</xdr:colOff>
      <xdr:row>406</xdr:row>
      <xdr:rowOff>0</xdr:rowOff>
    </xdr:from>
    <xdr:to>
      <xdr:col>8</xdr:col>
      <xdr:colOff>790575</xdr:colOff>
      <xdr:row>414</xdr:row>
      <xdr:rowOff>19050</xdr:rowOff>
    </xdr:to>
    <xdr:sp>
      <xdr:nvSpPr>
        <xdr:cNvPr id="9" name="TextBox 12"/>
        <xdr:cNvSpPr txBox="1">
          <a:spLocks noChangeArrowheads="1"/>
        </xdr:cNvSpPr>
      </xdr:nvSpPr>
      <xdr:spPr>
        <a:xfrm>
          <a:off x="628650" y="66322575"/>
          <a:ext cx="64579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403</xdr:row>
      <xdr:rowOff>0</xdr:rowOff>
    </xdr:from>
    <xdr:to>
      <xdr:col>9</xdr:col>
      <xdr:colOff>0</xdr:colOff>
      <xdr:row>403</xdr:row>
      <xdr:rowOff>0</xdr:rowOff>
    </xdr:to>
    <xdr:sp>
      <xdr:nvSpPr>
        <xdr:cNvPr id="10" name="TextBox 13"/>
        <xdr:cNvSpPr txBox="1">
          <a:spLocks noChangeArrowheads="1"/>
        </xdr:cNvSpPr>
      </xdr:nvSpPr>
      <xdr:spPr>
        <a:xfrm>
          <a:off x="485775" y="6583680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0</xdr:col>
      <xdr:colOff>247650</xdr:colOff>
      <xdr:row>403</xdr:row>
      <xdr:rowOff>0</xdr:rowOff>
    </xdr:from>
    <xdr:to>
      <xdr:col>1</xdr:col>
      <xdr:colOff>238125</xdr:colOff>
      <xdr:row>406</xdr:row>
      <xdr:rowOff>76200</xdr:rowOff>
    </xdr:to>
    <xdr:sp>
      <xdr:nvSpPr>
        <xdr:cNvPr id="11" name="TextBox 14"/>
        <xdr:cNvSpPr txBox="1">
          <a:spLocks noChangeArrowheads="1"/>
        </xdr:cNvSpPr>
      </xdr:nvSpPr>
      <xdr:spPr>
        <a:xfrm>
          <a:off x="247650" y="65836800"/>
          <a:ext cx="238125"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19050</xdr:colOff>
      <xdr:row>403</xdr:row>
      <xdr:rowOff>0</xdr:rowOff>
    </xdr:from>
    <xdr:to>
      <xdr:col>1</xdr:col>
      <xdr:colOff>247650</xdr:colOff>
      <xdr:row>403</xdr:row>
      <xdr:rowOff>0</xdr:rowOff>
    </xdr:to>
    <xdr:sp>
      <xdr:nvSpPr>
        <xdr:cNvPr id="12" name="TextBox 16"/>
        <xdr:cNvSpPr txBox="1">
          <a:spLocks noChangeArrowheads="1"/>
        </xdr:cNvSpPr>
      </xdr:nvSpPr>
      <xdr:spPr>
        <a:xfrm>
          <a:off x="266700" y="6583680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161925</xdr:colOff>
      <xdr:row>406</xdr:row>
      <xdr:rowOff>9525</xdr:rowOff>
    </xdr:from>
    <xdr:to>
      <xdr:col>1</xdr:col>
      <xdr:colOff>371475</xdr:colOff>
      <xdr:row>412</xdr:row>
      <xdr:rowOff>9525</xdr:rowOff>
    </xdr:to>
    <xdr:sp>
      <xdr:nvSpPr>
        <xdr:cNvPr id="13" name="TextBox 17"/>
        <xdr:cNvSpPr txBox="1">
          <a:spLocks noChangeArrowheads="1"/>
        </xdr:cNvSpPr>
      </xdr:nvSpPr>
      <xdr:spPr>
        <a:xfrm>
          <a:off x="409575" y="6633210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293</xdr:row>
      <xdr:rowOff>9525</xdr:rowOff>
    </xdr:from>
    <xdr:to>
      <xdr:col>8</xdr:col>
      <xdr:colOff>800100</xdr:colOff>
      <xdr:row>295</xdr:row>
      <xdr:rowOff>19050</xdr:rowOff>
    </xdr:to>
    <xdr:sp>
      <xdr:nvSpPr>
        <xdr:cNvPr id="14" name="TextBox 18"/>
        <xdr:cNvSpPr txBox="1">
          <a:spLocks noChangeArrowheads="1"/>
        </xdr:cNvSpPr>
      </xdr:nvSpPr>
      <xdr:spPr>
        <a:xfrm>
          <a:off x="266700" y="47986950"/>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233</xdr:row>
      <xdr:rowOff>9525</xdr:rowOff>
    </xdr:from>
    <xdr:to>
      <xdr:col>9</xdr:col>
      <xdr:colOff>0</xdr:colOff>
      <xdr:row>238</xdr:row>
      <xdr:rowOff>114300</xdr:rowOff>
    </xdr:to>
    <xdr:sp>
      <xdr:nvSpPr>
        <xdr:cNvPr id="15" name="TextBox 20"/>
        <xdr:cNvSpPr txBox="1">
          <a:spLocks noChangeArrowheads="1"/>
        </xdr:cNvSpPr>
      </xdr:nvSpPr>
      <xdr:spPr>
        <a:xfrm>
          <a:off x="257175" y="38252400"/>
          <a:ext cx="6848475" cy="914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2002 was qualified to the extent the auditors were unable to determine whether the Group's interest in a subsidiary company, PT Budi Tri Sakti (of which no financial statements were prepared) is of any value or assess whether the provisions made were adequate, and the consolidated financial statements for the year ended 31 December 2002 did not include the results of this subsidiary company.  This subsidiary company was disposed during the current quarter.</a:t>
          </a:r>
        </a:p>
      </xdr:txBody>
    </xdr:sp>
    <xdr:clientData/>
  </xdr:twoCellAnchor>
  <xdr:oneCellAnchor>
    <xdr:from>
      <xdr:col>7</xdr:col>
      <xdr:colOff>295275</xdr:colOff>
      <xdr:row>46</xdr:row>
      <xdr:rowOff>114300</xdr:rowOff>
    </xdr:from>
    <xdr:ext cx="76200" cy="200025"/>
    <xdr:sp>
      <xdr:nvSpPr>
        <xdr:cNvPr id="16" name="TextBox 23"/>
        <xdr:cNvSpPr txBox="1">
          <a:spLocks noChangeArrowheads="1"/>
        </xdr:cNvSpPr>
      </xdr:nvSpPr>
      <xdr:spPr>
        <a:xfrm>
          <a:off x="5743575" y="7905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423</xdr:row>
      <xdr:rowOff>19050</xdr:rowOff>
    </xdr:from>
    <xdr:to>
      <xdr:col>8</xdr:col>
      <xdr:colOff>790575</xdr:colOff>
      <xdr:row>427</xdr:row>
      <xdr:rowOff>104775</xdr:rowOff>
    </xdr:to>
    <xdr:sp>
      <xdr:nvSpPr>
        <xdr:cNvPr id="17" name="TextBox 24"/>
        <xdr:cNvSpPr txBox="1">
          <a:spLocks noChangeArrowheads="1"/>
        </xdr:cNvSpPr>
      </xdr:nvSpPr>
      <xdr:spPr>
        <a:xfrm>
          <a:off x="276225" y="69094350"/>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295,395,000 (2002 : 254,252,000). The assumed conversion of outstanding Iculs and the exercise of the options under the employees' share option scheme for the current quarter and current financial period todate would be anitidilutive. Accordingly, the basic and fully diluted loss per share are the same.
</a:t>
          </a:r>
        </a:p>
      </xdr:txBody>
    </xdr:sp>
    <xdr:clientData/>
  </xdr:twoCellAnchor>
  <xdr:twoCellAnchor>
    <xdr:from>
      <xdr:col>1</xdr:col>
      <xdr:colOff>9525</xdr:colOff>
      <xdr:row>325</xdr:row>
      <xdr:rowOff>9525</xdr:rowOff>
    </xdr:from>
    <xdr:to>
      <xdr:col>8</xdr:col>
      <xdr:colOff>790575</xdr:colOff>
      <xdr:row>328</xdr:row>
      <xdr:rowOff>95250</xdr:rowOff>
    </xdr:to>
    <xdr:sp>
      <xdr:nvSpPr>
        <xdr:cNvPr id="18" name="TextBox 25"/>
        <xdr:cNvSpPr txBox="1">
          <a:spLocks noChangeArrowheads="1"/>
        </xdr:cNvSpPr>
      </xdr:nvSpPr>
      <xdr:spPr>
        <a:xfrm>
          <a:off x="257175" y="53206650"/>
          <a:ext cx="682942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loss of RM0.63 million this quarter as compared to a profit of RM45.41 million in the corresponding period in the preceding year.  The main difference for the results of the Group in this quarter is the gain on disposal of Holiday Plaza Sdn Bhd of RM48.21 million in the second quarter of 2002.</a:t>
          </a:r>
        </a:p>
      </xdr:txBody>
    </xdr:sp>
    <xdr:clientData/>
  </xdr:twoCellAnchor>
  <xdr:twoCellAnchor>
    <xdr:from>
      <xdr:col>1</xdr:col>
      <xdr:colOff>19050</xdr:colOff>
      <xdr:row>332</xdr:row>
      <xdr:rowOff>9525</xdr:rowOff>
    </xdr:from>
    <xdr:to>
      <xdr:col>8</xdr:col>
      <xdr:colOff>800100</xdr:colOff>
      <xdr:row>336</xdr:row>
      <xdr:rowOff>47625</xdr:rowOff>
    </xdr:to>
    <xdr:sp>
      <xdr:nvSpPr>
        <xdr:cNvPr id="19" name="TextBox 26"/>
        <xdr:cNvSpPr txBox="1">
          <a:spLocks noChangeArrowheads="1"/>
        </xdr:cNvSpPr>
      </xdr:nvSpPr>
      <xdr:spPr>
        <a:xfrm>
          <a:off x="266700" y="54340125"/>
          <a:ext cx="6829425"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loss was reduced to RM0.63 million this quarter from a loss of RM1.46 million in the preceding quarter.  This improvement is mainly attributable to the gain of RM0.59 million from the disposal of subsidiary companies during the current quarter (refer note 11 above) and improved profit contribution from the construction based subsidiary, Macro Resources Sdn Bhd.</a:t>
          </a:r>
        </a:p>
      </xdr:txBody>
    </xdr:sp>
    <xdr:clientData/>
  </xdr:twoCellAnchor>
  <xdr:twoCellAnchor>
    <xdr:from>
      <xdr:col>1</xdr:col>
      <xdr:colOff>9525</xdr:colOff>
      <xdr:row>340</xdr:row>
      <xdr:rowOff>19050</xdr:rowOff>
    </xdr:from>
    <xdr:to>
      <xdr:col>8</xdr:col>
      <xdr:colOff>800100</xdr:colOff>
      <xdr:row>343</xdr:row>
      <xdr:rowOff>142875</xdr:rowOff>
    </xdr:to>
    <xdr:sp>
      <xdr:nvSpPr>
        <xdr:cNvPr id="20" name="TextBox 27"/>
        <xdr:cNvSpPr txBox="1">
          <a:spLocks noChangeArrowheads="1"/>
        </xdr:cNvSpPr>
      </xdr:nvSpPr>
      <xdr:spPr>
        <a:xfrm>
          <a:off x="257175" y="55645050"/>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this financial year because of high finance costs.  To reduce the Group's borrowings, the Group is looking at various avenues including the disposal of certain investment properties and restructuring some of its borrowings to bring down the finance costs.</a:t>
          </a:r>
        </a:p>
      </xdr:txBody>
    </xdr:sp>
    <xdr:clientData/>
  </xdr:twoCellAnchor>
  <xdr:twoCellAnchor>
    <xdr:from>
      <xdr:col>1</xdr:col>
      <xdr:colOff>9525</xdr:colOff>
      <xdr:row>392</xdr:row>
      <xdr:rowOff>0</xdr:rowOff>
    </xdr:from>
    <xdr:to>
      <xdr:col>1</xdr:col>
      <xdr:colOff>238125</xdr:colOff>
      <xdr:row>397</xdr:row>
      <xdr:rowOff>95250</xdr:rowOff>
    </xdr:to>
    <xdr:sp>
      <xdr:nvSpPr>
        <xdr:cNvPr id="21" name="TextBox 28"/>
        <xdr:cNvSpPr txBox="1">
          <a:spLocks noChangeArrowheads="1"/>
        </xdr:cNvSpPr>
      </xdr:nvSpPr>
      <xdr:spPr>
        <a:xfrm>
          <a:off x="257175" y="64055625"/>
          <a:ext cx="228600" cy="904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209550</xdr:colOff>
      <xdr:row>392</xdr:row>
      <xdr:rowOff>0</xdr:rowOff>
    </xdr:from>
    <xdr:to>
      <xdr:col>8</xdr:col>
      <xdr:colOff>800100</xdr:colOff>
      <xdr:row>398</xdr:row>
      <xdr:rowOff>9525</xdr:rowOff>
    </xdr:to>
    <xdr:sp>
      <xdr:nvSpPr>
        <xdr:cNvPr id="22" name="TextBox 29"/>
        <xdr:cNvSpPr txBox="1">
          <a:spLocks noChangeArrowheads="1"/>
        </xdr:cNvSpPr>
      </xdr:nvSpPr>
      <xdr:spPr>
        <a:xfrm>
          <a:off x="457200" y="64055625"/>
          <a:ext cx="6638925"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Comany is of the opinion that there is no valid basis for this claim and has filed defence and counterclaim against these parties.</a:t>
          </a:r>
        </a:p>
      </xdr:txBody>
    </xdr:sp>
    <xdr:clientData/>
  </xdr:twoCellAnchor>
  <xdr:twoCellAnchor>
    <xdr:from>
      <xdr:col>0</xdr:col>
      <xdr:colOff>238125</xdr:colOff>
      <xdr:row>365</xdr:row>
      <xdr:rowOff>19050</xdr:rowOff>
    </xdr:from>
    <xdr:to>
      <xdr:col>8</xdr:col>
      <xdr:colOff>790575</xdr:colOff>
      <xdr:row>367</xdr:row>
      <xdr:rowOff>142875</xdr:rowOff>
    </xdr:to>
    <xdr:sp>
      <xdr:nvSpPr>
        <xdr:cNvPr id="23" name="TextBox 30"/>
        <xdr:cNvSpPr txBox="1">
          <a:spLocks noChangeArrowheads="1"/>
        </xdr:cNvSpPr>
      </xdr:nvSpPr>
      <xdr:spPr>
        <a:xfrm>
          <a:off x="238125" y="59693175"/>
          <a:ext cx="684847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reporting date.</a:t>
          </a:r>
        </a:p>
      </xdr:txBody>
    </xdr:sp>
    <xdr:clientData/>
  </xdr:twoCellAnchor>
  <xdr:twoCellAnchor>
    <xdr:from>
      <xdr:col>1</xdr:col>
      <xdr:colOff>19050</xdr:colOff>
      <xdr:row>302</xdr:row>
      <xdr:rowOff>19050</xdr:rowOff>
    </xdr:from>
    <xdr:to>
      <xdr:col>8</xdr:col>
      <xdr:colOff>800100</xdr:colOff>
      <xdr:row>304</xdr:row>
      <xdr:rowOff>66675</xdr:rowOff>
    </xdr:to>
    <xdr:sp>
      <xdr:nvSpPr>
        <xdr:cNvPr id="24" name="TextBox 32"/>
        <xdr:cNvSpPr txBox="1">
          <a:spLocks noChangeArrowheads="1"/>
        </xdr:cNvSpPr>
      </xdr:nvSpPr>
      <xdr:spPr>
        <a:xfrm>
          <a:off x="266700" y="49453800"/>
          <a:ext cx="68294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material events have arisen during the period from the end of the financial quarter to the date of this announcement that would affect substantially the results of the Group.</a:t>
          </a:r>
        </a:p>
      </xdr:txBody>
    </xdr:sp>
    <xdr:clientData/>
  </xdr:twoCellAnchor>
  <xdr:twoCellAnchor>
    <xdr:from>
      <xdr:col>1</xdr:col>
      <xdr:colOff>190500</xdr:colOff>
      <xdr:row>413</xdr:row>
      <xdr:rowOff>152400</xdr:rowOff>
    </xdr:from>
    <xdr:to>
      <xdr:col>8</xdr:col>
      <xdr:colOff>238125</xdr:colOff>
      <xdr:row>415</xdr:row>
      <xdr:rowOff>38100</xdr:rowOff>
    </xdr:to>
    <xdr:sp>
      <xdr:nvSpPr>
        <xdr:cNvPr id="25" name="TextBox 33"/>
        <xdr:cNvSpPr txBox="1">
          <a:spLocks noChangeArrowheads="1"/>
        </xdr:cNvSpPr>
      </xdr:nvSpPr>
      <xdr:spPr>
        <a:xfrm>
          <a:off x="438150" y="67608450"/>
          <a:ext cx="60960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403</xdr:row>
      <xdr:rowOff>0</xdr:rowOff>
    </xdr:from>
    <xdr:to>
      <xdr:col>1</xdr:col>
      <xdr:colOff>219075</xdr:colOff>
      <xdr:row>403</xdr:row>
      <xdr:rowOff>0</xdr:rowOff>
    </xdr:to>
    <xdr:sp>
      <xdr:nvSpPr>
        <xdr:cNvPr id="26" name="TextBox 34"/>
        <xdr:cNvSpPr txBox="1">
          <a:spLocks noChangeArrowheads="1"/>
        </xdr:cNvSpPr>
      </xdr:nvSpPr>
      <xdr:spPr>
        <a:xfrm>
          <a:off x="257175" y="6583680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403</xdr:row>
      <xdr:rowOff>0</xdr:rowOff>
    </xdr:from>
    <xdr:to>
      <xdr:col>8</xdr:col>
      <xdr:colOff>800100</xdr:colOff>
      <xdr:row>403</xdr:row>
      <xdr:rowOff>0</xdr:rowOff>
    </xdr:to>
    <xdr:sp>
      <xdr:nvSpPr>
        <xdr:cNvPr id="27" name="TextBox 35"/>
        <xdr:cNvSpPr txBox="1">
          <a:spLocks noChangeArrowheads="1"/>
        </xdr:cNvSpPr>
      </xdr:nvSpPr>
      <xdr:spPr>
        <a:xfrm>
          <a:off x="447675" y="65836800"/>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307</xdr:row>
      <xdr:rowOff>9525</xdr:rowOff>
    </xdr:from>
    <xdr:to>
      <xdr:col>8</xdr:col>
      <xdr:colOff>771525</xdr:colOff>
      <xdr:row>310</xdr:row>
      <xdr:rowOff>9525</xdr:rowOff>
    </xdr:to>
    <xdr:sp>
      <xdr:nvSpPr>
        <xdr:cNvPr id="28" name="TextBox 36"/>
        <xdr:cNvSpPr txBox="1">
          <a:spLocks noChangeArrowheads="1"/>
        </xdr:cNvSpPr>
      </xdr:nvSpPr>
      <xdr:spPr>
        <a:xfrm>
          <a:off x="266700" y="50253900"/>
          <a:ext cx="680085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todate, the Company has disposed its entire shareholdings in Roset Manufacturing Sdn Bhd, North Sumatera Timber Sdn Bhd and Macro Innovation Sdn Bhd for a nominal sum of RM1.00 per company.</a:t>
          </a:r>
        </a:p>
      </xdr:txBody>
    </xdr:sp>
    <xdr:clientData/>
  </xdr:twoCellAnchor>
  <xdr:twoCellAnchor>
    <xdr:from>
      <xdr:col>1</xdr:col>
      <xdr:colOff>9525</xdr:colOff>
      <xdr:row>355</xdr:row>
      <xdr:rowOff>0</xdr:rowOff>
    </xdr:from>
    <xdr:to>
      <xdr:col>8</xdr:col>
      <xdr:colOff>781050</xdr:colOff>
      <xdr:row>357</xdr:row>
      <xdr:rowOff>19050</xdr:rowOff>
    </xdr:to>
    <xdr:sp>
      <xdr:nvSpPr>
        <xdr:cNvPr id="29" name="TextBox 39"/>
        <xdr:cNvSpPr txBox="1">
          <a:spLocks noChangeArrowheads="1"/>
        </xdr:cNvSpPr>
      </xdr:nvSpPr>
      <xdr:spPr>
        <a:xfrm>
          <a:off x="257175" y="58054875"/>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profit from the sale of investments in subsidiary companies (refer note 11 above) is RM0.59 million.</a:t>
          </a:r>
        </a:p>
      </xdr:txBody>
    </xdr:sp>
    <xdr:clientData/>
  </xdr:twoCellAnchor>
  <xdr:twoCellAnchor>
    <xdr:from>
      <xdr:col>1</xdr:col>
      <xdr:colOff>9525</xdr:colOff>
      <xdr:row>398</xdr:row>
      <xdr:rowOff>104775</xdr:rowOff>
    </xdr:from>
    <xdr:to>
      <xdr:col>1</xdr:col>
      <xdr:colOff>219075</xdr:colOff>
      <xdr:row>402</xdr:row>
      <xdr:rowOff>152400</xdr:rowOff>
    </xdr:to>
    <xdr:sp>
      <xdr:nvSpPr>
        <xdr:cNvPr id="30" name="TextBox 40"/>
        <xdr:cNvSpPr txBox="1">
          <a:spLocks noChangeArrowheads="1"/>
        </xdr:cNvSpPr>
      </xdr:nvSpPr>
      <xdr:spPr>
        <a:xfrm>
          <a:off x="257175" y="65131950"/>
          <a:ext cx="209550" cy="6953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228600</xdr:colOff>
      <xdr:row>398</xdr:row>
      <xdr:rowOff>104775</xdr:rowOff>
    </xdr:from>
    <xdr:to>
      <xdr:col>8</xdr:col>
      <xdr:colOff>790575</xdr:colOff>
      <xdr:row>402</xdr:row>
      <xdr:rowOff>142875</xdr:rowOff>
    </xdr:to>
    <xdr:sp>
      <xdr:nvSpPr>
        <xdr:cNvPr id="31" name="TextBox 41"/>
        <xdr:cNvSpPr txBox="1">
          <a:spLocks noChangeArrowheads="1"/>
        </xdr:cNvSpPr>
      </xdr:nvSpPr>
      <xdr:spPr>
        <a:xfrm>
          <a:off x="476250" y="65131950"/>
          <a:ext cx="6610350"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The Company has agreed to participate in a proposed scheme of arrangement of the third party, and this scheme was subsequently implemented in July 2003.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3"/>
  <sheetViews>
    <sheetView tabSelected="1" workbookViewId="0" topLeftCell="A1">
      <selection activeCell="D88" sqref="D88"/>
    </sheetView>
  </sheetViews>
  <sheetFormatPr defaultColWidth="9.140625" defaultRowHeight="12.75"/>
  <cols>
    <col min="1" max="1" width="3.710937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7" customFormat="1" ht="18">
      <c r="A1" s="17" t="s">
        <v>0</v>
      </c>
    </row>
    <row r="2" s="4" customFormat="1" ht="15.75">
      <c r="A2" s="4" t="s">
        <v>1</v>
      </c>
    </row>
    <row r="3" s="4" customFormat="1" ht="15.75"/>
    <row r="5" s="2" customFormat="1" ht="15">
      <c r="A5" s="2" t="s">
        <v>185</v>
      </c>
    </row>
    <row r="6" s="2" customFormat="1" ht="15">
      <c r="A6" s="2" t="s">
        <v>2</v>
      </c>
    </row>
    <row r="7" s="2" customFormat="1" ht="15"/>
    <row r="8" s="5" customFormat="1" ht="14.25"/>
    <row r="9" s="2" customFormat="1" ht="15">
      <c r="A9" s="2" t="s">
        <v>119</v>
      </c>
    </row>
    <row r="10" s="2" customFormat="1" ht="15"/>
    <row r="12" spans="4:7" s="2" customFormat="1" ht="15">
      <c r="D12" s="2" t="s">
        <v>165</v>
      </c>
      <c r="G12" s="2" t="s">
        <v>11</v>
      </c>
    </row>
    <row r="13" spans="5:8" s="3" customFormat="1" ht="12.75">
      <c r="E13" s="3" t="s">
        <v>7</v>
      </c>
      <c r="H13" s="3" t="s">
        <v>7</v>
      </c>
    </row>
    <row r="14" spans="4:8" s="3" customFormat="1" ht="12.75">
      <c r="D14" s="3" t="s">
        <v>3</v>
      </c>
      <c r="E14" s="3" t="s">
        <v>4</v>
      </c>
      <c r="G14" s="3" t="s">
        <v>3</v>
      </c>
      <c r="H14" s="3" t="s">
        <v>4</v>
      </c>
    </row>
    <row r="15" spans="4:8" s="3" customFormat="1" ht="12.75">
      <c r="D15" s="3" t="s">
        <v>4</v>
      </c>
      <c r="E15" s="3" t="s">
        <v>6</v>
      </c>
      <c r="G15" s="3" t="s">
        <v>4</v>
      </c>
      <c r="H15" s="3" t="s">
        <v>6</v>
      </c>
    </row>
    <row r="16" spans="4:8" s="3" customFormat="1" ht="12.75">
      <c r="D16" s="3" t="s">
        <v>5</v>
      </c>
      <c r="E16" s="3" t="s">
        <v>5</v>
      </c>
      <c r="G16" s="3" t="s">
        <v>8</v>
      </c>
      <c r="H16" s="3" t="s">
        <v>9</v>
      </c>
    </row>
    <row r="17" spans="4:8" s="3" customFormat="1" ht="12.75">
      <c r="D17" s="3" t="s">
        <v>179</v>
      </c>
      <c r="E17" s="3" t="s">
        <v>180</v>
      </c>
      <c r="G17" s="3" t="s">
        <v>179</v>
      </c>
      <c r="H17" s="3" t="s">
        <v>180</v>
      </c>
    </row>
    <row r="18" spans="4:8" ht="12.75">
      <c r="D18" s="3" t="s">
        <v>10</v>
      </c>
      <c r="E18" s="3" t="s">
        <v>10</v>
      </c>
      <c r="G18" s="3" t="s">
        <v>10</v>
      </c>
      <c r="H18" s="3" t="s">
        <v>10</v>
      </c>
    </row>
    <row r="20" spans="1:8" ht="12.75">
      <c r="A20" t="s">
        <v>12</v>
      </c>
      <c r="D20" s="6">
        <f>G20-24050</f>
        <v>25327</v>
      </c>
      <c r="E20" s="6">
        <v>26205</v>
      </c>
      <c r="F20" s="6"/>
      <c r="G20" s="6">
        <v>49377</v>
      </c>
      <c r="H20" s="6">
        <v>48977</v>
      </c>
    </row>
    <row r="21" spans="4:8" ht="12.75">
      <c r="D21" s="6"/>
      <c r="E21" s="6"/>
      <c r="F21" s="6"/>
      <c r="G21" s="6"/>
      <c r="H21" s="6"/>
    </row>
    <row r="22" spans="1:8" ht="12.75">
      <c r="A22" t="s">
        <v>13</v>
      </c>
      <c r="D22" s="6">
        <f>G22+20192</f>
        <v>-20949</v>
      </c>
      <c r="E22" s="6">
        <v>-22918</v>
      </c>
      <c r="F22" s="6"/>
      <c r="G22" s="6">
        <v>-41141</v>
      </c>
      <c r="H22" s="6">
        <v>-41048</v>
      </c>
    </row>
    <row r="23" spans="4:8" ht="12.75">
      <c r="D23" s="6"/>
      <c r="E23" s="6"/>
      <c r="F23" s="6"/>
      <c r="G23" s="6"/>
      <c r="H23" s="6"/>
    </row>
    <row r="24" spans="1:8" ht="12.75">
      <c r="A24" t="s">
        <v>121</v>
      </c>
      <c r="D24" s="7">
        <f>SUM(D20:D23)</f>
        <v>4378</v>
      </c>
      <c r="E24" s="7">
        <f>SUM(E20:E23)</f>
        <v>3287</v>
      </c>
      <c r="F24" s="6"/>
      <c r="G24" s="7">
        <f>SUM(G20:G23)</f>
        <v>8236</v>
      </c>
      <c r="H24" s="7">
        <f>SUM(H20:H23)</f>
        <v>7929</v>
      </c>
    </row>
    <row r="25" spans="4:8" ht="12.75">
      <c r="D25" s="6"/>
      <c r="E25" s="6"/>
      <c r="F25" s="6"/>
      <c r="G25" s="6"/>
      <c r="H25" s="6"/>
    </row>
    <row r="26" spans="1:8" ht="12.75">
      <c r="A26" t="s">
        <v>181</v>
      </c>
      <c r="D26" s="6">
        <f>G26</f>
        <v>592</v>
      </c>
      <c r="E26" s="6">
        <v>47027</v>
      </c>
      <c r="F26" s="6"/>
      <c r="G26" s="6">
        <v>592</v>
      </c>
      <c r="H26" s="6">
        <v>47027</v>
      </c>
    </row>
    <row r="27" spans="4:8" ht="12.75">
      <c r="D27" s="6"/>
      <c r="E27" s="6"/>
      <c r="F27" s="6"/>
      <c r="G27" s="6"/>
      <c r="H27" s="6"/>
    </row>
    <row r="28" spans="1:8" ht="12.75">
      <c r="A28" t="s">
        <v>168</v>
      </c>
      <c r="D28" s="6">
        <f>G28+5323</f>
        <v>-5605</v>
      </c>
      <c r="E28" s="6">
        <v>-4903</v>
      </c>
      <c r="F28" s="6"/>
      <c r="G28" s="6">
        <v>-10928</v>
      </c>
      <c r="H28" s="6">
        <v>-11383</v>
      </c>
    </row>
    <row r="29" spans="4:8" ht="12.75">
      <c r="D29" s="6"/>
      <c r="E29" s="6"/>
      <c r="F29" s="6"/>
      <c r="G29" s="6"/>
      <c r="H29" s="6"/>
    </row>
    <row r="30" spans="1:8" ht="12.75">
      <c r="A30" t="s">
        <v>170</v>
      </c>
      <c r="D30" s="7">
        <f>SUM(D24:D29)</f>
        <v>-635</v>
      </c>
      <c r="E30" s="7">
        <f>SUM(E24:E29)</f>
        <v>45411</v>
      </c>
      <c r="F30" s="6"/>
      <c r="G30" s="7">
        <f>SUM(G24:G29)</f>
        <v>-2100</v>
      </c>
      <c r="H30" s="7">
        <f>SUM(H24:H29)</f>
        <v>43573</v>
      </c>
    </row>
    <row r="31" spans="4:8" ht="12.75">
      <c r="D31" s="6"/>
      <c r="E31" s="6"/>
      <c r="F31" s="6"/>
      <c r="G31" s="6"/>
      <c r="H31" s="6"/>
    </row>
    <row r="32" spans="1:8" ht="12.75">
      <c r="A32" t="s">
        <v>14</v>
      </c>
      <c r="D32" s="6">
        <f>G32+260</f>
        <v>-590</v>
      </c>
      <c r="E32" s="6">
        <v>-600</v>
      </c>
      <c r="F32" s="6"/>
      <c r="G32" s="6">
        <v>-850</v>
      </c>
      <c r="H32" s="6">
        <v>-1100</v>
      </c>
    </row>
    <row r="33" spans="4:8" ht="12.75">
      <c r="D33" s="6"/>
      <c r="E33" s="6"/>
      <c r="F33" s="6"/>
      <c r="G33" s="6"/>
      <c r="H33" s="6"/>
    </row>
    <row r="34" spans="1:8" ht="12.75">
      <c r="A34" t="s">
        <v>171</v>
      </c>
      <c r="D34" s="7">
        <f>SUM(D30:D33)</f>
        <v>-1225</v>
      </c>
      <c r="E34" s="7">
        <f>SUM(E30:E33)</f>
        <v>44811</v>
      </c>
      <c r="F34" s="6"/>
      <c r="G34" s="7">
        <f>SUM(G30:G33)</f>
        <v>-2950</v>
      </c>
      <c r="H34" s="7">
        <f>SUM(H30:H33)</f>
        <v>42473</v>
      </c>
    </row>
    <row r="35" spans="4:8" ht="12.75">
      <c r="D35" s="6"/>
      <c r="E35" s="6"/>
      <c r="F35" s="6"/>
      <c r="G35" s="6"/>
      <c r="H35" s="6"/>
    </row>
    <row r="36" spans="1:8" ht="12.75">
      <c r="A36" t="s">
        <v>15</v>
      </c>
      <c r="D36" s="8" t="s">
        <v>94</v>
      </c>
      <c r="E36" s="8" t="s">
        <v>94</v>
      </c>
      <c r="F36" s="8"/>
      <c r="G36" s="8" t="s">
        <v>94</v>
      </c>
      <c r="H36" s="8" t="s">
        <v>94</v>
      </c>
    </row>
    <row r="37" spans="4:8" ht="12.75">
      <c r="D37" s="6"/>
      <c r="E37" s="6"/>
      <c r="F37" s="6"/>
      <c r="G37" s="6"/>
      <c r="H37" s="6"/>
    </row>
    <row r="38" spans="1:8" ht="13.5" thickBot="1">
      <c r="A38" t="s">
        <v>146</v>
      </c>
      <c r="D38" s="16">
        <f>SUM(D34:D37)</f>
        <v>-1225</v>
      </c>
      <c r="E38" s="16">
        <f>SUM(E34:E37)</f>
        <v>44811</v>
      </c>
      <c r="F38" s="6"/>
      <c r="G38" s="16">
        <f>SUM(G34:G37)</f>
        <v>-2950</v>
      </c>
      <c r="H38" s="16">
        <f>SUM(H34:H37)</f>
        <v>42473</v>
      </c>
    </row>
    <row r="41" ht="12.75">
      <c r="A41" t="s">
        <v>177</v>
      </c>
    </row>
    <row r="42" spans="2:8" ht="12.75">
      <c r="B42" t="s">
        <v>16</v>
      </c>
      <c r="D42" s="18">
        <f>D38/295395*100</f>
        <v>-0.4146989624062696</v>
      </c>
      <c r="E42" s="18">
        <f>E38/254252*100</f>
        <v>17.624640120825006</v>
      </c>
      <c r="G42" s="18">
        <f>G38/295395*100</f>
        <v>-0.998662807427343</v>
      </c>
      <c r="H42" s="18">
        <f>H38/254252*100</f>
        <v>16.705079999370703</v>
      </c>
    </row>
    <row r="43" spans="2:8" ht="12.75">
      <c r="B43" t="s">
        <v>17</v>
      </c>
      <c r="D43" s="19" t="s">
        <v>94</v>
      </c>
      <c r="E43" s="19" t="s">
        <v>94</v>
      </c>
      <c r="G43" s="19" t="s">
        <v>94</v>
      </c>
      <c r="H43" s="19" t="s">
        <v>94</v>
      </c>
    </row>
    <row r="59" ht="12.75">
      <c r="A59" t="s">
        <v>18</v>
      </c>
    </row>
    <row r="60" ht="12.75">
      <c r="A60" t="s">
        <v>147</v>
      </c>
    </row>
    <row r="64" ht="15">
      <c r="A64" s="2" t="s">
        <v>102</v>
      </c>
    </row>
    <row r="65" ht="12.75">
      <c r="G65" s="3" t="s">
        <v>145</v>
      </c>
    </row>
    <row r="66" spans="5:7" s="3" customFormat="1" ht="12.75">
      <c r="E66" s="3" t="s">
        <v>21</v>
      </c>
      <c r="G66" s="3" t="s">
        <v>21</v>
      </c>
    </row>
    <row r="67" spans="5:7" s="3" customFormat="1" ht="12.75">
      <c r="E67" s="3" t="s">
        <v>22</v>
      </c>
      <c r="G67" s="3" t="s">
        <v>7</v>
      </c>
    </row>
    <row r="68" spans="5:7" s="3" customFormat="1" ht="12.75">
      <c r="E68" s="3" t="s">
        <v>3</v>
      </c>
      <c r="G68" s="3" t="s">
        <v>19</v>
      </c>
    </row>
    <row r="69" spans="5:7" s="3" customFormat="1" ht="12.75">
      <c r="E69" s="3" t="s">
        <v>5</v>
      </c>
      <c r="G69" s="3" t="s">
        <v>20</v>
      </c>
    </row>
    <row r="70" spans="5:7" s="3" customFormat="1" ht="12.75">
      <c r="E70" s="3" t="s">
        <v>179</v>
      </c>
      <c r="G70" s="3" t="s">
        <v>127</v>
      </c>
    </row>
    <row r="71" spans="5:7" s="3" customFormat="1" ht="12.75">
      <c r="E71" s="3" t="s">
        <v>10</v>
      </c>
      <c r="G71" s="3" t="s">
        <v>10</v>
      </c>
    </row>
    <row r="73" spans="1:7" ht="12.75">
      <c r="A73" t="s">
        <v>122</v>
      </c>
      <c r="E73" s="6">
        <v>394460</v>
      </c>
      <c r="F73" s="6"/>
      <c r="G73" s="6">
        <v>384834</v>
      </c>
    </row>
    <row r="74" spans="5:7" ht="12.75">
      <c r="E74" s="6"/>
      <c r="F74" s="6"/>
      <c r="G74" s="6"/>
    </row>
    <row r="75" spans="1:7" ht="12.75">
      <c r="A75" t="s">
        <v>99</v>
      </c>
      <c r="E75" s="6">
        <v>38</v>
      </c>
      <c r="F75" s="6"/>
      <c r="G75" s="6">
        <v>38</v>
      </c>
    </row>
    <row r="76" spans="5:7" ht="12.75">
      <c r="E76" s="6"/>
      <c r="F76" s="6"/>
      <c r="G76" s="6"/>
    </row>
    <row r="77" spans="1:7" ht="12.75">
      <c r="A77" t="s">
        <v>120</v>
      </c>
      <c r="E77" s="6">
        <v>192211</v>
      </c>
      <c r="F77" s="6"/>
      <c r="G77" s="6">
        <v>191185</v>
      </c>
    </row>
    <row r="78" spans="5:7" ht="12.75">
      <c r="E78" s="6"/>
      <c r="F78" s="6"/>
      <c r="G78" s="6"/>
    </row>
    <row r="79" spans="1:7" ht="12.75">
      <c r="A79" t="s">
        <v>148</v>
      </c>
      <c r="E79" s="6">
        <v>15576</v>
      </c>
      <c r="F79" s="6"/>
      <c r="G79" s="6">
        <v>15576</v>
      </c>
    </row>
    <row r="80" spans="5:7" ht="12.75">
      <c r="E80" s="6"/>
      <c r="F80" s="6"/>
      <c r="G80" s="6"/>
    </row>
    <row r="81" spans="1:7" ht="12.75">
      <c r="A81" t="s">
        <v>31</v>
      </c>
      <c r="E81" s="6">
        <v>3215</v>
      </c>
      <c r="F81" s="6"/>
      <c r="G81" s="6">
        <v>3303</v>
      </c>
    </row>
    <row r="82" spans="5:7" ht="12.75">
      <c r="E82" s="6"/>
      <c r="F82" s="6"/>
      <c r="G82" s="6"/>
    </row>
    <row r="83" spans="1:7" ht="12.75">
      <c r="A83" t="s">
        <v>23</v>
      </c>
      <c r="E83" s="6"/>
      <c r="F83" s="6"/>
      <c r="G83" s="6"/>
    </row>
    <row r="84" spans="2:7" ht="12.75">
      <c r="B84" t="s">
        <v>24</v>
      </c>
      <c r="E84" s="9">
        <v>6525</v>
      </c>
      <c r="F84" s="6"/>
      <c r="G84" s="9">
        <v>6275</v>
      </c>
    </row>
    <row r="85" spans="2:7" ht="12.75">
      <c r="B85" t="s">
        <v>95</v>
      </c>
      <c r="E85" s="24" t="s">
        <v>94</v>
      </c>
      <c r="F85" s="6"/>
      <c r="G85" s="10">
        <v>113</v>
      </c>
    </row>
    <row r="86" spans="2:7" ht="12.75">
      <c r="B86" t="s">
        <v>25</v>
      </c>
      <c r="E86" s="11">
        <v>23705</v>
      </c>
      <c r="F86" s="6"/>
      <c r="G86" s="11">
        <v>25576</v>
      </c>
    </row>
    <row r="87" spans="2:7" ht="12.75">
      <c r="B87" t="s">
        <v>26</v>
      </c>
      <c r="E87" s="11">
        <f>18195+31012-15576</f>
        <v>33631</v>
      </c>
      <c r="F87" s="6"/>
      <c r="G87" s="11">
        <v>41708</v>
      </c>
    </row>
    <row r="88" spans="2:7" ht="12.75">
      <c r="B88" t="s">
        <v>103</v>
      </c>
      <c r="E88" s="11">
        <v>2611</v>
      </c>
      <c r="F88" s="6"/>
      <c r="G88" s="11">
        <v>2617</v>
      </c>
    </row>
    <row r="89" spans="2:7" ht="12.75">
      <c r="B89" t="s">
        <v>27</v>
      </c>
      <c r="E89" s="11">
        <v>204</v>
      </c>
      <c r="F89" s="6"/>
      <c r="G89" s="11">
        <v>1080</v>
      </c>
    </row>
    <row r="90" spans="2:7" ht="12.75">
      <c r="B90" t="s">
        <v>104</v>
      </c>
      <c r="E90" s="11">
        <v>2284</v>
      </c>
      <c r="F90" s="6"/>
      <c r="G90" s="11">
        <v>1648</v>
      </c>
    </row>
    <row r="91" spans="5:7" ht="12.75">
      <c r="E91" s="11"/>
      <c r="F91" s="6"/>
      <c r="G91" s="11"/>
    </row>
    <row r="92" spans="5:7" ht="12.75">
      <c r="E92" s="13">
        <f>SUM(E83:E91)</f>
        <v>68960</v>
      </c>
      <c r="F92" s="6"/>
      <c r="G92" s="13">
        <f>SUM(G84:G91)</f>
        <v>79017</v>
      </c>
    </row>
    <row r="93" spans="1:7" ht="12.75">
      <c r="A93" t="s">
        <v>28</v>
      </c>
      <c r="E93" s="6"/>
      <c r="F93" s="6"/>
      <c r="G93" s="6"/>
    </row>
    <row r="94" spans="2:7" ht="12.75">
      <c r="B94" t="s">
        <v>29</v>
      </c>
      <c r="E94" s="9">
        <f>22057+26931+362+1</f>
        <v>49351</v>
      </c>
      <c r="F94" s="6"/>
      <c r="G94" s="9">
        <v>67382</v>
      </c>
    </row>
    <row r="95" spans="2:7" ht="12.75">
      <c r="B95" t="s">
        <v>105</v>
      </c>
      <c r="E95" s="11">
        <v>36216</v>
      </c>
      <c r="F95" s="6"/>
      <c r="G95" s="11">
        <v>36488</v>
      </c>
    </row>
    <row r="96" spans="2:7" ht="12.75">
      <c r="B96" t="s">
        <v>106</v>
      </c>
      <c r="E96" s="11">
        <v>105749</v>
      </c>
      <c r="F96" s="6"/>
      <c r="G96" s="11">
        <v>47205</v>
      </c>
    </row>
    <row r="97" spans="2:7" ht="12.75">
      <c r="B97" t="s">
        <v>153</v>
      </c>
      <c r="E97" s="11"/>
      <c r="F97" s="6"/>
      <c r="G97" s="11">
        <v>37289</v>
      </c>
    </row>
    <row r="98" spans="2:7" ht="12.75">
      <c r="B98" t="s">
        <v>109</v>
      </c>
      <c r="E98" s="11">
        <v>27720</v>
      </c>
      <c r="F98" s="6"/>
      <c r="G98" s="11">
        <v>28255</v>
      </c>
    </row>
    <row r="99" spans="2:7" ht="12.75">
      <c r="B99" t="s">
        <v>30</v>
      </c>
      <c r="E99" s="11">
        <v>2714</v>
      </c>
      <c r="F99" s="6"/>
      <c r="G99" s="11">
        <v>1960</v>
      </c>
    </row>
    <row r="100" spans="5:7" ht="12.75">
      <c r="E100" s="11"/>
      <c r="F100" s="6"/>
      <c r="G100" s="11"/>
    </row>
    <row r="101" spans="5:7" ht="12.75">
      <c r="E101" s="13">
        <f>SUM(E93:E100)</f>
        <v>221750</v>
      </c>
      <c r="F101" s="6"/>
      <c r="G101" s="13">
        <f>SUM(G93:G100)</f>
        <v>218579</v>
      </c>
    </row>
    <row r="102" spans="5:7" ht="12.75">
      <c r="E102" s="6"/>
      <c r="F102" s="6"/>
      <c r="G102" s="6"/>
    </row>
    <row r="103" spans="1:7" ht="12.75">
      <c r="A103" t="s">
        <v>96</v>
      </c>
      <c r="E103" s="6">
        <f>E92-E101</f>
        <v>-152790</v>
      </c>
      <c r="F103" s="6"/>
      <c r="G103" s="6">
        <f>G92-G101</f>
        <v>-139562</v>
      </c>
    </row>
    <row r="104" spans="5:7" ht="12.75">
      <c r="E104" s="6"/>
      <c r="F104" s="6"/>
      <c r="G104" s="6"/>
    </row>
    <row r="105" spans="5:7" ht="13.5" thickBot="1">
      <c r="E105" s="16">
        <f>E73+E75+E77+E79+E81+E103</f>
        <v>452710</v>
      </c>
      <c r="F105" s="6"/>
      <c r="G105" s="16">
        <f>G73+G75+G77+G79+G81+G103</f>
        <v>455374</v>
      </c>
    </row>
    <row r="106" spans="5:7" ht="12.75">
      <c r="E106" s="6"/>
      <c r="F106" s="6"/>
      <c r="G106" s="6"/>
    </row>
    <row r="107" spans="5:7" ht="12.75">
      <c r="E107" s="6"/>
      <c r="F107" s="6"/>
      <c r="G107" s="6"/>
    </row>
    <row r="108" spans="1:7" ht="12.75">
      <c r="A108" t="s">
        <v>32</v>
      </c>
      <c r="E108" s="6">
        <v>296888</v>
      </c>
      <c r="F108" s="6"/>
      <c r="G108" s="6">
        <v>284228</v>
      </c>
    </row>
    <row r="109" spans="5:7" ht="12.75">
      <c r="E109" s="6"/>
      <c r="F109" s="6"/>
      <c r="G109" s="6"/>
    </row>
    <row r="110" spans="1:7" ht="12.75">
      <c r="A110" t="s">
        <v>33</v>
      </c>
      <c r="E110" s="6">
        <f>E205+F205+G205</f>
        <v>-15382</v>
      </c>
      <c r="F110" s="6"/>
      <c r="G110" s="6">
        <f>74943-87375</f>
        <v>-12432</v>
      </c>
    </row>
    <row r="111" spans="5:7" ht="12.75">
      <c r="E111" s="6"/>
      <c r="F111" s="6"/>
      <c r="G111" s="6"/>
    </row>
    <row r="112" spans="1:7" ht="12.75">
      <c r="A112" t="s">
        <v>34</v>
      </c>
      <c r="E112" s="7">
        <f>SUM(E108:E111)</f>
        <v>281506</v>
      </c>
      <c r="F112" s="6"/>
      <c r="G112" s="7">
        <f>SUM(G108:G111)</f>
        <v>271796</v>
      </c>
    </row>
    <row r="113" spans="5:7" ht="12.75">
      <c r="E113" s="6"/>
      <c r="F113" s="6"/>
      <c r="G113" s="6"/>
    </row>
    <row r="114" spans="1:7" ht="12.75">
      <c r="A114" t="s">
        <v>35</v>
      </c>
      <c r="E114" s="6">
        <v>77070</v>
      </c>
      <c r="F114" s="6"/>
      <c r="G114" s="6">
        <v>76817</v>
      </c>
    </row>
    <row r="115" spans="5:7" ht="12.75">
      <c r="E115" s="6"/>
      <c r="F115" s="6"/>
      <c r="G115" s="6"/>
    </row>
    <row r="116" spans="1:7" ht="12.75">
      <c r="A116" t="s">
        <v>152</v>
      </c>
      <c r="E116" s="6">
        <v>64854</v>
      </c>
      <c r="F116" s="6"/>
      <c r="G116" s="8">
        <v>77514</v>
      </c>
    </row>
    <row r="117" spans="5:7" ht="12.75">
      <c r="E117" s="6"/>
      <c r="F117" s="6"/>
      <c r="G117" s="6"/>
    </row>
    <row r="118" spans="1:7" ht="12.75">
      <c r="A118" t="s">
        <v>97</v>
      </c>
      <c r="E118" s="6">
        <f>28440+840</f>
        <v>29280</v>
      </c>
      <c r="F118" s="6"/>
      <c r="G118" s="6">
        <f>28440+807</f>
        <v>29247</v>
      </c>
    </row>
    <row r="119" spans="5:7" ht="12.75">
      <c r="E119" s="6"/>
      <c r="F119" s="6"/>
      <c r="G119" s="6"/>
    </row>
    <row r="120" spans="5:7" ht="13.5" thickBot="1">
      <c r="E120" s="16">
        <f>SUM(E112:E118)</f>
        <v>452710</v>
      </c>
      <c r="F120" s="6"/>
      <c r="G120" s="16">
        <f>SUM(G112:G118)</f>
        <v>455374</v>
      </c>
    </row>
    <row r="123" spans="1:7" ht="12.75">
      <c r="A123" t="s">
        <v>107</v>
      </c>
      <c r="E123" s="14">
        <f>(E112-E81)/E108*100</f>
        <v>93.73602166473553</v>
      </c>
      <c r="F123" s="14"/>
      <c r="G123" s="14">
        <f>(G112-G81)/G108*100</f>
        <v>94.46395147557595</v>
      </c>
    </row>
    <row r="124" spans="5:7" ht="12.75">
      <c r="E124" s="14"/>
      <c r="F124" s="14"/>
      <c r="G124" s="14"/>
    </row>
    <row r="125" spans="5:7" ht="12.75">
      <c r="E125" s="14"/>
      <c r="F125" s="14"/>
      <c r="G125" s="14"/>
    </row>
    <row r="126" ht="12.75">
      <c r="A126" t="s">
        <v>36</v>
      </c>
    </row>
    <row r="127" ht="12.75">
      <c r="A127" t="s">
        <v>147</v>
      </c>
    </row>
    <row r="129" ht="15">
      <c r="A129" s="2" t="s">
        <v>37</v>
      </c>
    </row>
    <row r="132" ht="12.75">
      <c r="F132" s="3" t="s">
        <v>3</v>
      </c>
    </row>
    <row r="133" ht="12.75">
      <c r="F133" s="3" t="s">
        <v>4</v>
      </c>
    </row>
    <row r="134" ht="12.75">
      <c r="F134" s="3" t="s">
        <v>8</v>
      </c>
    </row>
    <row r="135" ht="12.75">
      <c r="F135" s="3" t="s">
        <v>179</v>
      </c>
    </row>
    <row r="136" ht="12.75">
      <c r="F136" s="3" t="s">
        <v>10</v>
      </c>
    </row>
    <row r="138" spans="1:6" ht="12.75">
      <c r="A138" t="s">
        <v>38</v>
      </c>
      <c r="F138" s="6"/>
    </row>
    <row r="139" ht="12.75">
      <c r="F139" s="6"/>
    </row>
    <row r="140" spans="1:6" ht="12.75">
      <c r="A140" t="s">
        <v>170</v>
      </c>
      <c r="F140" s="6">
        <f>G30</f>
        <v>-2100</v>
      </c>
    </row>
    <row r="141" ht="12.75">
      <c r="F141" s="6"/>
    </row>
    <row r="142" spans="1:6" ht="12.75">
      <c r="A142" t="s">
        <v>39</v>
      </c>
      <c r="F142" s="6"/>
    </row>
    <row r="143" spans="2:6" ht="12.75">
      <c r="B143" t="s">
        <v>40</v>
      </c>
      <c r="F143" s="6">
        <f>2937+88</f>
        <v>3025</v>
      </c>
    </row>
    <row r="144" spans="2:6" ht="12.75">
      <c r="B144" t="s">
        <v>144</v>
      </c>
      <c r="F144" s="6">
        <f>-114+10928-592</f>
        <v>10222</v>
      </c>
    </row>
    <row r="145" ht="12.75">
      <c r="F145" s="6"/>
    </row>
    <row r="146" spans="1:6" ht="12.75">
      <c r="A146" t="s">
        <v>98</v>
      </c>
      <c r="F146" s="7">
        <f>SUM(F140:F145)</f>
        <v>11147</v>
      </c>
    </row>
    <row r="147" ht="12.75">
      <c r="F147" s="6"/>
    </row>
    <row r="148" spans="1:6" ht="12.75">
      <c r="A148" t="s">
        <v>41</v>
      </c>
      <c r="F148" s="6"/>
    </row>
    <row r="149" spans="2:6" ht="12.75">
      <c r="B149" t="s">
        <v>42</v>
      </c>
      <c r="F149" s="6">
        <f>-250+113+1199-2222</f>
        <v>-1160</v>
      </c>
    </row>
    <row r="150" spans="2:6" ht="12.75">
      <c r="B150" t="s">
        <v>43</v>
      </c>
      <c r="F150" s="6">
        <f>-9911-17</f>
        <v>-9928</v>
      </c>
    </row>
    <row r="151" ht="12.75">
      <c r="F151" s="6"/>
    </row>
    <row r="152" spans="1:6" ht="12.75">
      <c r="A152" t="s">
        <v>44</v>
      </c>
      <c r="F152" s="7">
        <f>SUM(F146:F150)</f>
        <v>59</v>
      </c>
    </row>
    <row r="153" ht="12.75">
      <c r="F153" s="6"/>
    </row>
    <row r="154" ht="12.75">
      <c r="F154" s="6"/>
    </row>
    <row r="155" spans="1:6" ht="12.75">
      <c r="A155" t="s">
        <v>45</v>
      </c>
      <c r="F155" s="9"/>
    </row>
    <row r="156" spans="2:6" ht="12.75">
      <c r="B156" t="s">
        <v>99</v>
      </c>
      <c r="F156" s="11">
        <f>-3595</f>
        <v>-3595</v>
      </c>
    </row>
    <row r="157" ht="12.75">
      <c r="F157" s="12"/>
    </row>
    <row r="158" spans="1:6" ht="12.75">
      <c r="A158" t="s">
        <v>100</v>
      </c>
      <c r="F158" s="6">
        <f>SUM(F155:F157)</f>
        <v>-3595</v>
      </c>
    </row>
    <row r="159" ht="12.75">
      <c r="F159" s="6"/>
    </row>
    <row r="160" ht="12.75">
      <c r="F160" s="6"/>
    </row>
    <row r="161" spans="1:6" ht="12.75">
      <c r="A161" t="s">
        <v>46</v>
      </c>
      <c r="F161" s="9"/>
    </row>
    <row r="162" spans="2:6" ht="12.75">
      <c r="B162" t="s">
        <v>101</v>
      </c>
      <c r="F162" s="11">
        <f>4768-61</f>
        <v>4707</v>
      </c>
    </row>
    <row r="163" ht="12.75">
      <c r="F163" s="12"/>
    </row>
    <row r="164" spans="1:6" ht="12.75">
      <c r="A164" t="s">
        <v>150</v>
      </c>
      <c r="F164" s="6">
        <f>SUM(F161:F163)</f>
        <v>4707</v>
      </c>
    </row>
    <row r="165" ht="12.75">
      <c r="F165" s="6"/>
    </row>
    <row r="166" ht="12.75">
      <c r="F166" s="6"/>
    </row>
    <row r="167" spans="1:6" ht="12.75">
      <c r="A167" t="s">
        <v>47</v>
      </c>
      <c r="F167" s="7">
        <f>F152+F158+F164</f>
        <v>1171</v>
      </c>
    </row>
    <row r="168" ht="12.75">
      <c r="F168" s="6"/>
    </row>
    <row r="169" spans="1:6" ht="12.75">
      <c r="A169" t="s">
        <v>128</v>
      </c>
      <c r="F169" s="6">
        <v>-26607</v>
      </c>
    </row>
    <row r="170" ht="12.75">
      <c r="F170" s="6"/>
    </row>
    <row r="171" spans="1:6" ht="13.5" thickBot="1">
      <c r="A171" t="s">
        <v>129</v>
      </c>
      <c r="F171" s="16">
        <f>SUM(F167:F170)</f>
        <v>-25436</v>
      </c>
    </row>
    <row r="172" ht="12.75">
      <c r="F172" s="6"/>
    </row>
    <row r="173" ht="12.75">
      <c r="F173" s="6"/>
    </row>
    <row r="174" ht="12.75">
      <c r="A174" t="s">
        <v>108</v>
      </c>
    </row>
    <row r="175" ht="12.75">
      <c r="F175" s="6"/>
    </row>
    <row r="176" spans="1:6" ht="12.75">
      <c r="A176" t="s">
        <v>104</v>
      </c>
      <c r="F176" s="6">
        <f>E90</f>
        <v>2284</v>
      </c>
    </row>
    <row r="177" spans="1:6" ht="12.75">
      <c r="A177" t="s">
        <v>109</v>
      </c>
      <c r="F177" s="6">
        <f>-E98</f>
        <v>-27720</v>
      </c>
    </row>
    <row r="178" ht="13.5" thickBot="1">
      <c r="F178" s="16">
        <f>SUM(F176:F177)</f>
        <v>-25436</v>
      </c>
    </row>
    <row r="184" ht="12.75">
      <c r="A184" t="s">
        <v>48</v>
      </c>
    </row>
    <row r="185" ht="12.75">
      <c r="A185" t="s">
        <v>147</v>
      </c>
    </row>
    <row r="192" ht="15">
      <c r="A192" s="2" t="s">
        <v>49</v>
      </c>
    </row>
    <row r="194" s="3" customFormat="1" ht="12.75">
      <c r="E194" s="3" t="s">
        <v>51</v>
      </c>
    </row>
    <row r="195" spans="5:7" s="3" customFormat="1" ht="12.75">
      <c r="E195" s="3" t="s">
        <v>50</v>
      </c>
      <c r="F195" s="3" t="s">
        <v>53</v>
      </c>
      <c r="G195" s="3" t="s">
        <v>54</v>
      </c>
    </row>
    <row r="196" spans="4:8" s="3" customFormat="1" ht="12.75">
      <c r="D196" s="3" t="s">
        <v>32</v>
      </c>
      <c r="E196" s="3" t="s">
        <v>52</v>
      </c>
      <c r="F196" s="3" t="s">
        <v>52</v>
      </c>
      <c r="G196" s="3" t="s">
        <v>55</v>
      </c>
      <c r="H196" s="3" t="s">
        <v>56</v>
      </c>
    </row>
    <row r="197" spans="4:8" s="3" customFormat="1" ht="12.75">
      <c r="D197" s="3" t="s">
        <v>10</v>
      </c>
      <c r="E197" s="3" t="s">
        <v>10</v>
      </c>
      <c r="F197" s="3" t="s">
        <v>10</v>
      </c>
      <c r="G197" s="3" t="s">
        <v>10</v>
      </c>
      <c r="H197" s="3" t="s">
        <v>10</v>
      </c>
    </row>
    <row r="199" spans="1:8" ht="12.75">
      <c r="A199" t="s">
        <v>149</v>
      </c>
      <c r="D199" s="6">
        <v>284228</v>
      </c>
      <c r="E199" s="6">
        <f>51056+3616+1843+589</f>
        <v>57104</v>
      </c>
      <c r="F199" s="6">
        <v>17839</v>
      </c>
      <c r="G199" s="6">
        <v>-87375</v>
      </c>
      <c r="H199" s="6">
        <f>SUM(D199:G199)</f>
        <v>271796</v>
      </c>
    </row>
    <row r="200" spans="4:8" ht="12.75">
      <c r="D200" s="6"/>
      <c r="E200" s="6"/>
      <c r="F200" s="6"/>
      <c r="G200" s="6"/>
      <c r="H200" s="6"/>
    </row>
    <row r="201" spans="1:8" ht="12.75">
      <c r="A201" t="s">
        <v>57</v>
      </c>
      <c r="D201" s="6">
        <v>12660</v>
      </c>
      <c r="E201" s="6"/>
      <c r="F201" s="6"/>
      <c r="G201" s="6"/>
      <c r="H201" s="6">
        <f>SUM(D201:G201)</f>
        <v>12660</v>
      </c>
    </row>
    <row r="202" spans="4:8" ht="12.75">
      <c r="D202" s="6"/>
      <c r="E202" s="6"/>
      <c r="F202" s="6"/>
      <c r="G202" s="6"/>
      <c r="H202" s="6"/>
    </row>
    <row r="203" spans="1:8" ht="12.75">
      <c r="A203" t="s">
        <v>176</v>
      </c>
      <c r="D203" s="6"/>
      <c r="E203" s="6"/>
      <c r="F203" s="6"/>
      <c r="G203" s="6">
        <f>G38</f>
        <v>-2950</v>
      </c>
      <c r="H203" s="6">
        <f>SUM(D203:G203)</f>
        <v>-2950</v>
      </c>
    </row>
    <row r="204" spans="4:8" ht="12.75">
      <c r="D204" s="6"/>
      <c r="E204" s="6"/>
      <c r="F204" s="6"/>
      <c r="G204" s="6"/>
      <c r="H204" s="6"/>
    </row>
    <row r="205" spans="1:8" ht="13.5" thickBot="1">
      <c r="A205" t="s">
        <v>182</v>
      </c>
      <c r="D205" s="16">
        <f>SUM(D199:D204)</f>
        <v>296888</v>
      </c>
      <c r="E205" s="16">
        <f>SUM(E199:E204)</f>
        <v>57104</v>
      </c>
      <c r="F205" s="16">
        <f>SUM(F199:F204)</f>
        <v>17839</v>
      </c>
      <c r="G205" s="16">
        <f>SUM(G199:G204)</f>
        <v>-90325</v>
      </c>
      <c r="H205" s="16">
        <f>SUM(H199:H204)</f>
        <v>281506</v>
      </c>
    </row>
    <row r="209" ht="12.75">
      <c r="A209" t="s">
        <v>61</v>
      </c>
    </row>
    <row r="210" ht="12.75">
      <c r="A210" t="s">
        <v>151</v>
      </c>
    </row>
    <row r="223" ht="15.75">
      <c r="A223" s="4" t="s">
        <v>58</v>
      </c>
    </row>
    <row r="225" spans="1:2" ht="12.75">
      <c r="A225" t="s">
        <v>59</v>
      </c>
      <c r="B225" s="1" t="s">
        <v>60</v>
      </c>
    </row>
    <row r="233" spans="1:2" ht="12.75">
      <c r="A233" t="s">
        <v>62</v>
      </c>
      <c r="B233" s="1" t="s">
        <v>123</v>
      </c>
    </row>
    <row r="242" spans="1:2" ht="12.75">
      <c r="A242" t="s">
        <v>63</v>
      </c>
      <c r="B242" s="1" t="s">
        <v>64</v>
      </c>
    </row>
    <row r="243" ht="12.75">
      <c r="B243" t="s">
        <v>65</v>
      </c>
    </row>
    <row r="247" spans="1:2" ht="12.75">
      <c r="A247" t="s">
        <v>66</v>
      </c>
      <c r="B247" s="1" t="s">
        <v>67</v>
      </c>
    </row>
    <row r="254" spans="1:2" ht="12.75">
      <c r="A254" t="s">
        <v>68</v>
      </c>
      <c r="B254" s="1" t="s">
        <v>69</v>
      </c>
    </row>
    <row r="255" ht="12.75">
      <c r="B255" t="s">
        <v>70</v>
      </c>
    </row>
    <row r="258" spans="1:2" ht="12.75">
      <c r="A258" t="s">
        <v>71</v>
      </c>
      <c r="B258" s="1" t="s">
        <v>72</v>
      </c>
    </row>
    <row r="263" spans="1:2" ht="12.75">
      <c r="A263" t="s">
        <v>73</v>
      </c>
      <c r="B263" s="1" t="s">
        <v>124</v>
      </c>
    </row>
    <row r="264" ht="12.75">
      <c r="B264" t="s">
        <v>154</v>
      </c>
    </row>
    <row r="267" spans="1:2" ht="12.75">
      <c r="A267" t="s">
        <v>74</v>
      </c>
      <c r="B267" s="1" t="s">
        <v>75</v>
      </c>
    </row>
    <row r="268" ht="12.75">
      <c r="B268" t="s">
        <v>155</v>
      </c>
    </row>
    <row r="270" spans="4:7" s="3" customFormat="1" ht="12.75">
      <c r="D270" s="3" t="s">
        <v>156</v>
      </c>
      <c r="E270" s="3" t="s">
        <v>158</v>
      </c>
      <c r="G270" s="3" t="s">
        <v>143</v>
      </c>
    </row>
    <row r="271" spans="4:10" s="3" customFormat="1" ht="12.75">
      <c r="D271" s="3" t="s">
        <v>157</v>
      </c>
      <c r="E271" s="3" t="s">
        <v>159</v>
      </c>
      <c r="F271" s="3" t="s">
        <v>110</v>
      </c>
      <c r="G271" s="3" t="s">
        <v>160</v>
      </c>
      <c r="H271" s="3" t="s">
        <v>161</v>
      </c>
      <c r="I271" s="3" t="s">
        <v>162</v>
      </c>
      <c r="J271" s="3" t="s">
        <v>163</v>
      </c>
    </row>
    <row r="272" spans="4:10" s="3" customFormat="1" ht="12.75">
      <c r="D272" s="3" t="s">
        <v>10</v>
      </c>
      <c r="E272" s="3" t="s">
        <v>10</v>
      </c>
      <c r="F272" s="3" t="s">
        <v>10</v>
      </c>
      <c r="G272" s="3" t="s">
        <v>10</v>
      </c>
      <c r="H272" s="3" t="s">
        <v>10</v>
      </c>
      <c r="I272" s="3" t="s">
        <v>10</v>
      </c>
      <c r="J272" s="3" t="s">
        <v>10</v>
      </c>
    </row>
    <row r="274" ht="12.75">
      <c r="B274" s="15" t="s">
        <v>12</v>
      </c>
    </row>
    <row r="275" spans="2:10" ht="12.75">
      <c r="B275" t="s">
        <v>12</v>
      </c>
      <c r="D275" s="6">
        <v>17685</v>
      </c>
      <c r="E275" s="21"/>
      <c r="F275" s="6">
        <v>23962</v>
      </c>
      <c r="G275" s="6">
        <v>8338</v>
      </c>
      <c r="H275" s="6">
        <v>388</v>
      </c>
      <c r="I275" s="6">
        <v>-996</v>
      </c>
      <c r="J275" s="6">
        <f>SUM(D275:I275)</f>
        <v>49377</v>
      </c>
    </row>
    <row r="276" spans="2:10" ht="12.75">
      <c r="B276" t="s">
        <v>164</v>
      </c>
      <c r="D276" s="6">
        <v>-816</v>
      </c>
      <c r="E276" s="21"/>
      <c r="F276" s="6"/>
      <c r="G276" s="6"/>
      <c r="H276" s="6">
        <v>-180</v>
      </c>
      <c r="I276" s="6">
        <v>996</v>
      </c>
      <c r="J276" s="6"/>
    </row>
    <row r="277" spans="4:10" ht="12.75">
      <c r="D277" s="6"/>
      <c r="E277" s="6"/>
      <c r="F277" s="6"/>
      <c r="G277" s="6"/>
      <c r="H277" s="6"/>
      <c r="I277" s="6"/>
      <c r="J277" s="6"/>
    </row>
    <row r="278" spans="4:10" ht="13.5" thickBot="1">
      <c r="D278" s="16">
        <f>SUM(D275:D277)</f>
        <v>16869</v>
      </c>
      <c r="E278" s="22"/>
      <c r="F278" s="16">
        <f>SUM(F275:F277)</f>
        <v>23962</v>
      </c>
      <c r="G278" s="16">
        <f>SUM(G275:G277)</f>
        <v>8338</v>
      </c>
      <c r="H278" s="16">
        <f>SUM(H275:H277)</f>
        <v>208</v>
      </c>
      <c r="I278" s="16">
        <f>SUM(I275:I277)</f>
        <v>0</v>
      </c>
      <c r="J278" s="16">
        <f>SUM(J275:J277)</f>
        <v>49377</v>
      </c>
    </row>
    <row r="281" ht="12.75">
      <c r="B281" s="15" t="s">
        <v>166</v>
      </c>
    </row>
    <row r="282" spans="2:10" ht="12.75">
      <c r="B282" t="s">
        <v>167</v>
      </c>
      <c r="D282" s="6">
        <v>5393</v>
      </c>
      <c r="E282" s="6">
        <v>-242</v>
      </c>
      <c r="F282" s="6">
        <v>779</v>
      </c>
      <c r="G282" s="6">
        <v>2921</v>
      </c>
      <c r="H282" s="6">
        <v>267</v>
      </c>
      <c r="I282" s="6">
        <v>-996</v>
      </c>
      <c r="J282" s="6">
        <f>SUM(D282:I282)</f>
        <v>8122</v>
      </c>
    </row>
    <row r="283" spans="2:10" ht="12.75">
      <c r="B283" t="s">
        <v>184</v>
      </c>
      <c r="D283" s="6">
        <v>592</v>
      </c>
      <c r="E283" s="6"/>
      <c r="F283" s="6"/>
      <c r="G283" s="6"/>
      <c r="H283" s="6"/>
      <c r="I283" s="6"/>
      <c r="J283" s="6">
        <f>SUM(D283:I283)</f>
        <v>592</v>
      </c>
    </row>
    <row r="284" spans="2:10" ht="12.75">
      <c r="B284" t="s">
        <v>168</v>
      </c>
      <c r="D284" s="6"/>
      <c r="E284" s="6"/>
      <c r="F284" s="6"/>
      <c r="G284" s="6"/>
      <c r="H284" s="6"/>
      <c r="I284" s="6"/>
      <c r="J284" s="6">
        <v>-10928</v>
      </c>
    </row>
    <row r="285" spans="2:10" ht="12.75">
      <c r="B285" t="s">
        <v>169</v>
      </c>
      <c r="D285" s="6"/>
      <c r="E285" s="6"/>
      <c r="F285" s="6"/>
      <c r="G285" s="6"/>
      <c r="H285" s="6"/>
      <c r="I285" s="6"/>
      <c r="J285" s="6">
        <v>114</v>
      </c>
    </row>
    <row r="286" spans="4:10" ht="12.75">
      <c r="D286" s="6"/>
      <c r="E286" s="6"/>
      <c r="F286" s="6"/>
      <c r="G286" s="6"/>
      <c r="H286" s="6"/>
      <c r="I286" s="6"/>
      <c r="J286" s="23"/>
    </row>
    <row r="287" spans="2:10" ht="12.75">
      <c r="B287" t="s">
        <v>170</v>
      </c>
      <c r="D287" s="6"/>
      <c r="E287" s="6"/>
      <c r="F287" s="6"/>
      <c r="G287" s="6"/>
      <c r="H287" s="6"/>
      <c r="I287" s="6"/>
      <c r="J287" s="6">
        <f>SUM(J282:J286)</f>
        <v>-2100</v>
      </c>
    </row>
    <row r="288" spans="4:10" ht="12.75">
      <c r="D288" s="6"/>
      <c r="E288" s="6"/>
      <c r="F288" s="6"/>
      <c r="G288" s="6"/>
      <c r="H288" s="6"/>
      <c r="I288" s="6"/>
      <c r="J288" s="6"/>
    </row>
    <row r="289" spans="2:10" ht="12.75">
      <c r="B289" t="s">
        <v>125</v>
      </c>
      <c r="D289" s="6"/>
      <c r="E289" s="6"/>
      <c r="F289" s="6"/>
      <c r="G289" s="6"/>
      <c r="H289" s="6"/>
      <c r="I289" s="6"/>
      <c r="J289" s="6">
        <v>-850</v>
      </c>
    </row>
    <row r="290" spans="4:10" ht="12.75">
      <c r="D290" s="6"/>
      <c r="E290" s="6"/>
      <c r="F290" s="6"/>
      <c r="G290" s="6"/>
      <c r="H290" s="6"/>
      <c r="I290" s="6"/>
      <c r="J290" s="6"/>
    </row>
    <row r="291" spans="2:10" ht="13.5" thickBot="1">
      <c r="B291" t="s">
        <v>171</v>
      </c>
      <c r="D291" s="6"/>
      <c r="E291" s="6"/>
      <c r="F291" s="6"/>
      <c r="G291" s="6"/>
      <c r="H291" s="6"/>
      <c r="I291" s="6"/>
      <c r="J291" s="16">
        <f>SUM(J287:J290)</f>
        <v>-2950</v>
      </c>
    </row>
    <row r="297" spans="1:2" ht="12.75">
      <c r="A297" t="s">
        <v>76</v>
      </c>
      <c r="B297" s="1" t="s">
        <v>77</v>
      </c>
    </row>
    <row r="302" spans="1:2" ht="12.75">
      <c r="A302" t="s">
        <v>78</v>
      </c>
      <c r="B302" s="1" t="s">
        <v>79</v>
      </c>
    </row>
    <row r="303" ht="12.75">
      <c r="A303" s="20"/>
    </row>
    <row r="304" ht="12.75">
      <c r="A304" s="20"/>
    </row>
    <row r="305" ht="12.75">
      <c r="A305" s="20"/>
    </row>
    <row r="306" ht="12.75">
      <c r="A306" s="20"/>
    </row>
    <row r="307" spans="1:2" ht="12.75">
      <c r="A307" t="s">
        <v>80</v>
      </c>
      <c r="B307" s="1" t="s">
        <v>81</v>
      </c>
    </row>
    <row r="308" ht="12.75">
      <c r="B308" s="1"/>
    </row>
    <row r="309" ht="12.75">
      <c r="B309" s="1"/>
    </row>
    <row r="313" spans="1:2" ht="12.75">
      <c r="A313" t="s">
        <v>82</v>
      </c>
      <c r="B313" s="1" t="s">
        <v>83</v>
      </c>
    </row>
    <row r="314" ht="12.75">
      <c r="B314" s="1"/>
    </row>
    <row r="315" ht="12.75">
      <c r="B315" s="1"/>
    </row>
    <row r="316" ht="12.75">
      <c r="B316" s="1"/>
    </row>
    <row r="317" ht="12.75">
      <c r="B317" s="1"/>
    </row>
    <row r="323" ht="15.75">
      <c r="A323" s="4" t="s">
        <v>84</v>
      </c>
    </row>
    <row r="325" spans="1:2" ht="12.75">
      <c r="A325" t="s">
        <v>130</v>
      </c>
      <c r="B325" s="1" t="s">
        <v>85</v>
      </c>
    </row>
    <row r="332" spans="1:2" ht="12.75">
      <c r="A332" t="s">
        <v>131</v>
      </c>
      <c r="B332" s="1" t="s">
        <v>126</v>
      </c>
    </row>
    <row r="340" spans="1:2" ht="12.75">
      <c r="A340" t="s">
        <v>132</v>
      </c>
      <c r="B340" s="1" t="s">
        <v>86</v>
      </c>
    </row>
    <row r="346" spans="1:2" ht="12.75">
      <c r="A346" t="s">
        <v>133</v>
      </c>
      <c r="B346" s="1" t="s">
        <v>87</v>
      </c>
    </row>
    <row r="347" ht="12.75">
      <c r="B347" t="s">
        <v>172</v>
      </c>
    </row>
    <row r="350" spans="1:2" ht="12.75">
      <c r="A350" t="s">
        <v>134</v>
      </c>
      <c r="B350" s="1" t="s">
        <v>30</v>
      </c>
    </row>
    <row r="355" spans="1:2" ht="12.75">
      <c r="A355" t="s">
        <v>135</v>
      </c>
      <c r="B355" s="1" t="s">
        <v>93</v>
      </c>
    </row>
    <row r="360" spans="1:2" ht="12.75">
      <c r="A360" t="s">
        <v>136</v>
      </c>
      <c r="B360" s="1" t="s">
        <v>88</v>
      </c>
    </row>
    <row r="365" spans="1:2" ht="12.75">
      <c r="A365" t="s">
        <v>137</v>
      </c>
      <c r="B365" s="1" t="s">
        <v>89</v>
      </c>
    </row>
    <row r="369" spans="1:2" ht="12.75">
      <c r="A369" t="s">
        <v>138</v>
      </c>
      <c r="B369" s="1" t="s">
        <v>111</v>
      </c>
    </row>
    <row r="370" ht="12.75">
      <c r="B370" t="s">
        <v>183</v>
      </c>
    </row>
    <row r="373" spans="5:7" ht="12.75">
      <c r="E373" s="3" t="s">
        <v>115</v>
      </c>
      <c r="F373" s="3"/>
      <c r="G373" s="3" t="s">
        <v>116</v>
      </c>
    </row>
    <row r="374" spans="5:7" ht="12.75">
      <c r="E374" s="3" t="s">
        <v>10</v>
      </c>
      <c r="F374" s="3"/>
      <c r="G374" s="3" t="s">
        <v>10</v>
      </c>
    </row>
    <row r="376" ht="12.75">
      <c r="B376" t="s">
        <v>112</v>
      </c>
    </row>
    <row r="377" spans="2:7" ht="12.75">
      <c r="B377" t="s">
        <v>118</v>
      </c>
      <c r="E377" s="6"/>
      <c r="F377" s="6"/>
      <c r="G377" s="6">
        <f>E116</f>
        <v>64854</v>
      </c>
    </row>
    <row r="378" spans="5:7" ht="12.75">
      <c r="E378" s="6"/>
      <c r="F378" s="6"/>
      <c r="G378" s="6"/>
    </row>
    <row r="379" spans="2:7" ht="12.75">
      <c r="B379" t="s">
        <v>114</v>
      </c>
      <c r="E379" s="6"/>
      <c r="F379" s="6"/>
      <c r="G379" s="6"/>
    </row>
    <row r="380" spans="2:7" ht="12.75">
      <c r="B380" t="s">
        <v>113</v>
      </c>
      <c r="E380" s="6">
        <f>E95</f>
        <v>36216</v>
      </c>
      <c r="F380" s="6"/>
      <c r="G380" s="6"/>
    </row>
    <row r="381" spans="2:7" ht="12.75">
      <c r="B381" t="s">
        <v>117</v>
      </c>
      <c r="E381" s="6">
        <f>E96</f>
        <v>105749</v>
      </c>
      <c r="F381" s="6"/>
      <c r="G381" s="6">
        <f>E114</f>
        <v>77070</v>
      </c>
    </row>
    <row r="382" spans="2:7" ht="12.75">
      <c r="B382" t="s">
        <v>173</v>
      </c>
      <c r="E382" s="6">
        <f>E98</f>
        <v>27720</v>
      </c>
      <c r="F382" s="6"/>
      <c r="G382" s="6"/>
    </row>
    <row r="383" spans="5:7" ht="12.75">
      <c r="E383" s="6"/>
      <c r="F383" s="6"/>
      <c r="G383" s="6"/>
    </row>
    <row r="384" spans="5:7" ht="13.5" thickBot="1">
      <c r="E384" s="16">
        <f>SUM(E376:E383)</f>
        <v>169685</v>
      </c>
      <c r="F384" s="6"/>
      <c r="G384" s="16">
        <f>SUM(G376:G383)</f>
        <v>141924</v>
      </c>
    </row>
    <row r="388" spans="1:2" ht="12.75">
      <c r="A388" t="s">
        <v>139</v>
      </c>
      <c r="B388" s="1" t="s">
        <v>90</v>
      </c>
    </row>
    <row r="389" ht="12.75">
      <c r="B389" t="s">
        <v>174</v>
      </c>
    </row>
    <row r="392" spans="1:2" ht="12.75">
      <c r="A392" t="s">
        <v>140</v>
      </c>
      <c r="B392" s="1" t="s">
        <v>91</v>
      </c>
    </row>
    <row r="393" spans="1:9" ht="12.75">
      <c r="A393" s="20"/>
      <c r="B393" s="1"/>
      <c r="I393" s="20"/>
    </row>
    <row r="394" spans="1:9" ht="12.75">
      <c r="A394" s="20"/>
      <c r="B394" s="1"/>
      <c r="I394" s="20"/>
    </row>
    <row r="395" spans="1:9" ht="12.75">
      <c r="A395" s="20"/>
      <c r="B395" s="1"/>
      <c r="I395" s="20"/>
    </row>
    <row r="396" spans="1:9" ht="12.75">
      <c r="A396" s="20"/>
      <c r="B396" s="1"/>
      <c r="I396" s="20"/>
    </row>
    <row r="397" spans="1:9" ht="12.75">
      <c r="A397" s="20"/>
      <c r="B397" s="1"/>
      <c r="I397" s="20"/>
    </row>
    <row r="398" spans="1:9" ht="12.75">
      <c r="A398" s="20"/>
      <c r="B398" s="1"/>
      <c r="I398" s="20"/>
    </row>
    <row r="399" spans="1:9" ht="12.75">
      <c r="A399" s="20"/>
      <c r="B399" s="1"/>
      <c r="I399" s="20"/>
    </row>
    <row r="400" spans="1:9" ht="12.75">
      <c r="A400" s="20"/>
      <c r="B400" s="1"/>
      <c r="I400" s="20"/>
    </row>
    <row r="401" spans="1:9" ht="12.75">
      <c r="A401" s="20"/>
      <c r="B401" s="1"/>
      <c r="I401" s="20"/>
    </row>
    <row r="402" spans="1:9" ht="12.75">
      <c r="A402" s="20"/>
      <c r="B402" s="1"/>
      <c r="I402" s="20"/>
    </row>
    <row r="403" spans="1:9" ht="12.75">
      <c r="A403" s="20"/>
      <c r="B403" s="1"/>
      <c r="I403" s="20"/>
    </row>
    <row r="404" spans="1:9" ht="12.75">
      <c r="A404" s="20"/>
      <c r="B404" s="1"/>
      <c r="I404" s="20"/>
    </row>
    <row r="405" spans="1:9" ht="12.75">
      <c r="A405" s="20"/>
      <c r="B405" s="1"/>
      <c r="I405" s="20"/>
    </row>
    <row r="406" spans="1:9" ht="12.75">
      <c r="A406" s="20"/>
      <c r="B406" s="1"/>
      <c r="I406" s="20"/>
    </row>
    <row r="407" spans="1:9" ht="12.75">
      <c r="A407" s="20"/>
      <c r="B407" s="1"/>
      <c r="I407" s="20"/>
    </row>
    <row r="408" spans="1:9" ht="12.75">
      <c r="A408" s="20"/>
      <c r="B408" s="1"/>
      <c r="I408" s="20"/>
    </row>
    <row r="409" spans="1:9" ht="12.75">
      <c r="A409" s="20"/>
      <c r="B409" s="1"/>
      <c r="I409" s="20"/>
    </row>
    <row r="410" spans="1:9" ht="12.75">
      <c r="A410" s="20"/>
      <c r="B410" s="1"/>
      <c r="I410" s="20"/>
    </row>
    <row r="411" spans="1:9" ht="12.75">
      <c r="A411" s="20"/>
      <c r="B411" s="1"/>
      <c r="I411" s="20"/>
    </row>
    <row r="412" spans="1:9" ht="12.75">
      <c r="A412" s="20"/>
      <c r="B412" s="1"/>
      <c r="I412" s="20"/>
    </row>
    <row r="413" spans="1:9" ht="12.75">
      <c r="A413" s="20"/>
      <c r="B413" s="1"/>
      <c r="I413" s="20"/>
    </row>
    <row r="414" spans="1:9" ht="12.75">
      <c r="A414" s="20"/>
      <c r="B414" s="1"/>
      <c r="I414" s="20"/>
    </row>
    <row r="415" spans="1:9" ht="12.75">
      <c r="A415" s="20"/>
      <c r="B415" s="1"/>
      <c r="I415" s="20"/>
    </row>
    <row r="416" spans="1:9" ht="12.75">
      <c r="A416" s="20"/>
      <c r="B416" s="1"/>
      <c r="I416" s="20"/>
    </row>
    <row r="417" spans="1:9" ht="12.75">
      <c r="A417" s="20"/>
      <c r="B417" s="1"/>
      <c r="I417" s="20"/>
    </row>
    <row r="418" spans="1:2" ht="12.75">
      <c r="A418" t="s">
        <v>141</v>
      </c>
      <c r="B418" s="1" t="s">
        <v>92</v>
      </c>
    </row>
    <row r="419" ht="12.75">
      <c r="B419" t="s">
        <v>175</v>
      </c>
    </row>
    <row r="423" spans="1:2" ht="12.75">
      <c r="A423" t="s">
        <v>142</v>
      </c>
      <c r="B423" s="1" t="s">
        <v>178</v>
      </c>
    </row>
  </sheetData>
  <printOptions/>
  <pageMargins left="0.3" right="0" top="1" bottom="1" header="0.5" footer="0.5"/>
  <pageSetup horizontalDpi="600" verticalDpi="600" orientation="portrait" paperSize="9" scale="85" r:id="rId4"/>
  <headerFooter alignWithMargins="0">
    <oddFooter>&amp;CPage &amp;P of 7</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LIEN HOE CORPORATION BERHAD L</cp:lastModifiedBy>
  <cp:lastPrinted>2003-08-28T03:47:02Z</cp:lastPrinted>
  <dcterms:created xsi:type="dcterms:W3CDTF">2002-11-05T06:24:10Z</dcterms:created>
  <dcterms:modified xsi:type="dcterms:W3CDTF">2003-08-28T03:50:11Z</dcterms:modified>
  <cp:category/>
  <cp:version/>
  <cp:contentType/>
  <cp:contentStatus/>
</cp:coreProperties>
</file>