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9420" windowHeight="4560"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LIEN HOE CORPORATION BERHAD L</author>
  </authors>
  <commentList>
    <comment ref="F471" authorId="0">
      <text>
        <r>
          <rPr>
            <b/>
            <sz val="8"/>
            <rFont val="Tahoma"/>
            <family val="0"/>
          </rPr>
          <t>LIEN HOE CORPORATION BERHAD L:</t>
        </r>
        <r>
          <rPr>
            <sz val="8"/>
            <rFont val="Tahoma"/>
            <family val="0"/>
          </rPr>
          <t xml:space="preserve">
10m on 23 aug; 10m on 2 sept; 1m on 18 sept
</t>
        </r>
      </text>
    </comment>
  </commentList>
</comments>
</file>

<file path=xl/sharedStrings.xml><?xml version="1.0" encoding="utf-8"?>
<sst xmlns="http://schemas.openxmlformats.org/spreadsheetml/2006/main" count="260" uniqueCount="186">
  <si>
    <t>LIEN HOE CORPORATION BERHAD</t>
  </si>
  <si>
    <t>(Company No. 8507-X)</t>
  </si>
  <si>
    <t>QUARTERLY REPORT ON CONSOLIDATED RESULTS FOR THE THIRD QUARTER ENDED 30 SEPTEMBER 2002</t>
  </si>
  <si>
    <t>THE FIGURES HAVE NOT BEEN AUDITED</t>
  </si>
  <si>
    <t>Current</t>
  </si>
  <si>
    <t>Year</t>
  </si>
  <si>
    <t>Quarter</t>
  </si>
  <si>
    <t>Corresponding</t>
  </si>
  <si>
    <t>Preceding</t>
  </si>
  <si>
    <t>Todate</t>
  </si>
  <si>
    <t>Period</t>
  </si>
  <si>
    <t>30.9.2002</t>
  </si>
  <si>
    <t>30.9.2001</t>
  </si>
  <si>
    <t>RM'000</t>
  </si>
  <si>
    <t xml:space="preserve">          Individual Quarter</t>
  </si>
  <si>
    <t xml:space="preserve">      Cumulative Quarter</t>
  </si>
  <si>
    <t>Revenue</t>
  </si>
  <si>
    <t>Operating expenses</t>
  </si>
  <si>
    <t>Finance costs</t>
  </si>
  <si>
    <t xml:space="preserve">Tax  </t>
  </si>
  <si>
    <t>Loss after tax</t>
  </si>
  <si>
    <t>Minority interest</t>
  </si>
  <si>
    <t xml:space="preserve">  - basic</t>
  </si>
  <si>
    <t xml:space="preserve">  - diluted</t>
  </si>
  <si>
    <t>(The condensed consolidated income statements should be read in conjunction with the Annual Financial Report for the year</t>
  </si>
  <si>
    <t>ended 31 December 2001)</t>
  </si>
  <si>
    <t>Financial</t>
  </si>
  <si>
    <t>Year End</t>
  </si>
  <si>
    <t>As At</t>
  </si>
  <si>
    <t>End Of</t>
  </si>
  <si>
    <t>31.12.2001</t>
  </si>
  <si>
    <t>Investments</t>
  </si>
  <si>
    <t>Current assets</t>
  </si>
  <si>
    <t>Property development-in-progress</t>
  </si>
  <si>
    <t>Inventories</t>
  </si>
  <si>
    <t>Receivables</t>
  </si>
  <si>
    <t>Fixed deposits</t>
  </si>
  <si>
    <t>Current liabilities</t>
  </si>
  <si>
    <t>Payables</t>
  </si>
  <si>
    <t>Loan stock</t>
  </si>
  <si>
    <t>Taxation</t>
  </si>
  <si>
    <t>Goodwill on consolidation</t>
  </si>
  <si>
    <t>Share capital</t>
  </si>
  <si>
    <t>Reserves</t>
  </si>
  <si>
    <t>Shareholders' funds</t>
  </si>
  <si>
    <t>Long term loans</t>
  </si>
  <si>
    <t>Iculs</t>
  </si>
  <si>
    <t>(The condensed consolidated balance sheet should be read in conjunction with the Annual Financial Report for the year</t>
  </si>
  <si>
    <t>CONDENSED CONSOLIDATED CASH FLOW STATEMENTS</t>
  </si>
  <si>
    <t>As At End</t>
  </si>
  <si>
    <t>Of Current</t>
  </si>
  <si>
    <t>Operating activities</t>
  </si>
  <si>
    <t>Adjustments for :</t>
  </si>
  <si>
    <t>Non-cash items</t>
  </si>
  <si>
    <t>Changes in working capital</t>
  </si>
  <si>
    <t>Net change in current assets</t>
  </si>
  <si>
    <t>Net change in current liabilities</t>
  </si>
  <si>
    <t>Net cashflows from operating activities</t>
  </si>
  <si>
    <t>Investing activities</t>
  </si>
  <si>
    <t>Financing activities</t>
  </si>
  <si>
    <t>Net change in cash and cash equivalents</t>
  </si>
  <si>
    <t>Cash and cash equivalents at beginning of period</t>
  </si>
  <si>
    <t>Cash and cash equivalents at end of period</t>
  </si>
  <si>
    <t>(The condensed consolidated cash flow statements should be read in conjunction with the Annual Financial Report for the year</t>
  </si>
  <si>
    <t>CONDENSED CONSOLIDATED STATEMENT OF CHANGES IN EQUITY</t>
  </si>
  <si>
    <t>distributable</t>
  </si>
  <si>
    <t>Non -</t>
  </si>
  <si>
    <t>reserves</t>
  </si>
  <si>
    <t>Distributable</t>
  </si>
  <si>
    <t>Accumulated</t>
  </si>
  <si>
    <t>losses</t>
  </si>
  <si>
    <t>Total</t>
  </si>
  <si>
    <t>Conversion of Iculs to shares</t>
  </si>
  <si>
    <t>At 1 January 2002</t>
  </si>
  <si>
    <t>At 30 September 2002</t>
  </si>
  <si>
    <t>NOTES TO THE INTERIM FINANCIAL REPORT</t>
  </si>
  <si>
    <t>1.)</t>
  </si>
  <si>
    <t>Basis of Preparation</t>
  </si>
  <si>
    <t>(The condensed consolidated statement of changes in equity should be read in conjunction with the Annual Financial Report</t>
  </si>
  <si>
    <t>for the year ended 31 December 2001)</t>
  </si>
  <si>
    <t>2.)</t>
  </si>
  <si>
    <t>3.)</t>
  </si>
  <si>
    <t>Seasonal or Cyclical Factors</t>
  </si>
  <si>
    <t>The operations of the Group are not subject to seasonal or cyclical factors</t>
  </si>
  <si>
    <t>4.)</t>
  </si>
  <si>
    <t>Unusual Items Affecting Assets, Liabilities, Equity, Net Income or Cash Flows</t>
  </si>
  <si>
    <t>5.)</t>
  </si>
  <si>
    <t>Changes In Estimates</t>
  </si>
  <si>
    <t>There were no material changes in the estimates used for the preparation of the interim financial report.</t>
  </si>
  <si>
    <t>6.)</t>
  </si>
  <si>
    <t>Debts and Equity Securities</t>
  </si>
  <si>
    <t>7.)</t>
  </si>
  <si>
    <t>8.)</t>
  </si>
  <si>
    <t>Segment Information</t>
  </si>
  <si>
    <t>9.)</t>
  </si>
  <si>
    <t>Valuation of Property, Plant and Equipment</t>
  </si>
  <si>
    <t>10.)</t>
  </si>
  <si>
    <t>Material Events Subsequent to the End of the Interim Period</t>
  </si>
  <si>
    <t>11.)</t>
  </si>
  <si>
    <t>Changes in the Composition of the Group</t>
  </si>
  <si>
    <t>Other than reported in Note 4 above, there were no other changes in the composition of the Group.</t>
  </si>
  <si>
    <t>12.)</t>
  </si>
  <si>
    <t>Contingent Liabilities / Assets</t>
  </si>
  <si>
    <t>ADDITIONAL INFORMATION REQUIRED BY THE KLSE'S LISTING REQUIREMENT</t>
  </si>
  <si>
    <t>Review of Performance</t>
  </si>
  <si>
    <t>Prospects for the Current Financial Year</t>
  </si>
  <si>
    <t>Profit Forecast or Profit Guarantee</t>
  </si>
  <si>
    <t>There were no profit forecast or profit guarantee given for this financial year ending 31 December 2002.</t>
  </si>
  <si>
    <t>Purchase / Disposal of Quoted Securities</t>
  </si>
  <si>
    <t>Corporate Proposals</t>
  </si>
  <si>
    <t>Off Balance Sheet Financial Instruments</t>
  </si>
  <si>
    <t>Material Litigation</t>
  </si>
  <si>
    <t>Dividends</t>
  </si>
  <si>
    <t>The profit on sale of investment in Holiday Plaza Sdn Bhd is RM48.21 million.</t>
  </si>
  <si>
    <t>Profit on Sale of Unquoted Investments and / or Properties</t>
  </si>
  <si>
    <t>There were no off balance sheet financial instruments for the current financial period todate.</t>
  </si>
  <si>
    <t>-</t>
  </si>
  <si>
    <t>Other income / (expenses)</t>
  </si>
  <si>
    <t>Amount due from customers for contract work</t>
  </si>
  <si>
    <t>Net current liabilities</t>
  </si>
  <si>
    <t>Other deferred liabilities</t>
  </si>
  <si>
    <t>Non-operating items (which are investing / financing)</t>
  </si>
  <si>
    <t>Profit before working capital changes</t>
  </si>
  <si>
    <t>Equity investments</t>
  </si>
  <si>
    <t>Other investments</t>
  </si>
  <si>
    <t>Net cash used in investing activities</t>
  </si>
  <si>
    <t>Bank borrowings / term loans</t>
  </si>
  <si>
    <t>Net cash used in financing activities</t>
  </si>
  <si>
    <t>CONDENSED CONSOLIDATED BALANCE SHEET</t>
  </si>
  <si>
    <t>Tax recoverable</t>
  </si>
  <si>
    <t>Cash and bank balances</t>
  </si>
  <si>
    <t>Bank borrowings</t>
  </si>
  <si>
    <t>Term loans</t>
  </si>
  <si>
    <t>Net tangible assets per share (sen)</t>
  </si>
  <si>
    <t>Profit before taxation</t>
  </si>
  <si>
    <t>Cash and cash equivalents comprise :-</t>
  </si>
  <si>
    <t>Bank overdrafts</t>
  </si>
  <si>
    <t>Movements during the period</t>
  </si>
  <si>
    <t>Before</t>
  </si>
  <si>
    <t>Property investment</t>
  </si>
  <si>
    <t>Property development</t>
  </si>
  <si>
    <t>Manufacturing &amp; trading</t>
  </si>
  <si>
    <t>Construction</t>
  </si>
  <si>
    <t>Tourism and others</t>
  </si>
  <si>
    <t>Profit</t>
  </si>
  <si>
    <t>(Loss)</t>
  </si>
  <si>
    <t>Group Borrowings / Debt Securities</t>
  </si>
  <si>
    <t>Group borrowings / debt securities as at 30 September 2002 :</t>
  </si>
  <si>
    <t>Unsecured</t>
  </si>
  <si>
    <t xml:space="preserve">   - bank borrowings</t>
  </si>
  <si>
    <t>Secured</t>
  </si>
  <si>
    <t>Short term</t>
  </si>
  <si>
    <t>Long term</t>
  </si>
  <si>
    <t xml:space="preserve">   - term loans</t>
  </si>
  <si>
    <t xml:space="preserve">   - loan stocks</t>
  </si>
  <si>
    <t xml:space="preserve">   - Iculs</t>
  </si>
  <si>
    <t>13.)</t>
  </si>
  <si>
    <t>Weighted average number of shares ('000)</t>
  </si>
  <si>
    <t>a)  Basic</t>
  </si>
  <si>
    <t>b)  Diluted</t>
  </si>
  <si>
    <t xml:space="preserve">    Issued shares at beginning of period</t>
  </si>
  <si>
    <t xml:space="preserve">    Weighted average number of shares</t>
  </si>
  <si>
    <t>Earnings (RM'000)</t>
  </si>
  <si>
    <t xml:space="preserve">    Effect of conversion of outstanding Iculs</t>
  </si>
  <si>
    <t>Basic (loss) / earnings per share (sen)</t>
  </si>
  <si>
    <t>Diluted (loss) / earnings per share (sen)</t>
  </si>
  <si>
    <t>(Loss) / Earnings per share (sen)</t>
  </si>
  <si>
    <t>CONDENSED CONSOLIDATED INCOME STATEMENTS</t>
  </si>
  <si>
    <t>Development properties</t>
  </si>
  <si>
    <t>Segment information is presented in respect of the Group's business segment.</t>
  </si>
  <si>
    <t>Effect of conversion of outstanding Iculs</t>
  </si>
  <si>
    <t>(Loss) / profit for the period (as reported)</t>
  </si>
  <si>
    <t>Earnings Per Share ('EPS')</t>
  </si>
  <si>
    <t>Profit from operations</t>
  </si>
  <si>
    <t>Property, plant and equipment</t>
  </si>
  <si>
    <t>Audit Report</t>
  </si>
  <si>
    <t>There were no corporate proposals announced but not completed as at reporting date.</t>
  </si>
  <si>
    <t xml:space="preserve">    Conversion of Iculs in third quarter of 2002</t>
  </si>
  <si>
    <t>(Loss) / profit for the period for computing diluted EPS</t>
  </si>
  <si>
    <t>Dividends Paid</t>
  </si>
  <si>
    <t>There were no payment of dividend during the current financial period todate.</t>
  </si>
  <si>
    <t>Tax</t>
  </si>
  <si>
    <t>(Loss) / Profit before tax</t>
  </si>
  <si>
    <t>Net (loss) / profit for the period</t>
  </si>
  <si>
    <t>Review of Current Quarter's Results Against Immediate Preceding Quarter</t>
  </si>
  <si>
    <t>The Board of Directors did not recommend any dividend for the current financial period todate.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</si>
</sst>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0"/>
      <name val="Arial"/>
      <family val="2"/>
    </font>
    <font>
      <b/>
      <sz val="11"/>
      <name val="Arial"/>
      <family val="2"/>
    </font>
    <font>
      <b/>
      <sz val="12"/>
      <name val="Arial"/>
      <family val="2"/>
    </font>
    <font>
      <sz val="11"/>
      <name val="Arial"/>
      <family val="2"/>
    </font>
    <font>
      <b/>
      <i/>
      <sz val="10"/>
      <name val="Arial"/>
      <family val="2"/>
    </font>
    <font>
      <b/>
      <sz val="14"/>
      <name val="Arial"/>
      <family val="2"/>
    </font>
    <font>
      <sz val="8"/>
      <name val="Tahoma"/>
      <family val="0"/>
    </font>
    <font>
      <b/>
      <sz val="8"/>
      <name val="Tahoma"/>
      <family val="0"/>
    </font>
    <font>
      <b/>
      <sz val="8"/>
      <name val="Arial"/>
      <family val="2"/>
    </font>
  </fonts>
  <fills count="2">
    <fill>
      <patternFill/>
    </fill>
    <fill>
      <patternFill patternType="gray125"/>
    </fill>
  </fills>
  <borders count="7">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37" fontId="0" fillId="0" borderId="0" xfId="0" applyNumberFormat="1" applyAlignment="1">
      <alignment/>
    </xf>
    <xf numFmtId="37" fontId="0" fillId="0" borderId="1" xfId="0" applyNumberFormat="1" applyBorder="1" applyAlignment="1">
      <alignment/>
    </xf>
    <xf numFmtId="37" fontId="0" fillId="0" borderId="0" xfId="0" applyNumberFormat="1" applyAlignment="1">
      <alignment horizontal="right"/>
    </xf>
    <xf numFmtId="37" fontId="0" fillId="0" borderId="2" xfId="0" applyNumberFormat="1" applyBorder="1" applyAlignment="1">
      <alignment/>
    </xf>
    <xf numFmtId="37" fontId="0" fillId="0" borderId="3" xfId="0" applyNumberFormat="1" applyBorder="1" applyAlignment="1">
      <alignment horizontal="right"/>
    </xf>
    <xf numFmtId="37" fontId="0" fillId="0" borderId="3" xfId="0" applyNumberFormat="1" applyBorder="1" applyAlignment="1">
      <alignment/>
    </xf>
    <xf numFmtId="37" fontId="0" fillId="0" borderId="4" xfId="0" applyNumberFormat="1" applyBorder="1" applyAlignment="1">
      <alignment/>
    </xf>
    <xf numFmtId="37" fontId="0" fillId="0" borderId="5" xfId="0" applyNumberFormat="1" applyBorder="1" applyAlignment="1">
      <alignment/>
    </xf>
    <xf numFmtId="3" fontId="0" fillId="0" borderId="0" xfId="0" applyNumberFormat="1" applyAlignment="1">
      <alignment/>
    </xf>
    <xf numFmtId="0" fontId="5" fillId="0" borderId="0" xfId="0" applyFont="1" applyAlignment="1">
      <alignment/>
    </xf>
    <xf numFmtId="0" fontId="0" fillId="0" borderId="0" xfId="0" applyFont="1" applyAlignment="1">
      <alignment/>
    </xf>
    <xf numFmtId="37" fontId="0" fillId="0" borderId="6" xfId="0" applyNumberFormat="1" applyBorder="1" applyAlignment="1">
      <alignment/>
    </xf>
    <xf numFmtId="0" fontId="6" fillId="0" borderId="0" xfId="0" applyFont="1" applyAlignment="1">
      <alignment/>
    </xf>
    <xf numFmtId="37" fontId="0" fillId="0" borderId="0" xfId="0" applyNumberFormat="1" applyBorder="1" applyAlignment="1">
      <alignment/>
    </xf>
    <xf numFmtId="39" fontId="0" fillId="0" borderId="0" xfId="0" applyNumberFormat="1" applyAlignment="1">
      <alignment/>
    </xf>
    <xf numFmtId="39" fontId="0" fillId="0" borderId="0" xfId="0" applyNumberFormat="1" applyAlignment="1">
      <alignment horizontal="right"/>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260</xdr:row>
      <xdr:rowOff>19050</xdr:rowOff>
    </xdr:from>
    <xdr:to>
      <xdr:col>8</xdr:col>
      <xdr:colOff>428625</xdr:colOff>
      <xdr:row>264</xdr:row>
      <xdr:rowOff>85725</xdr:rowOff>
    </xdr:to>
    <xdr:sp>
      <xdr:nvSpPr>
        <xdr:cNvPr id="1" name="TextBox 1"/>
        <xdr:cNvSpPr txBox="1">
          <a:spLocks noChangeArrowheads="1"/>
        </xdr:cNvSpPr>
      </xdr:nvSpPr>
      <xdr:spPr>
        <a:xfrm>
          <a:off x="285750" y="42633900"/>
          <a:ext cx="6486525" cy="714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has been prepared in accordance with MASB 26 Interim Financial Reporting and Chapter 9 Part K of the Listing Requirements of the Kuala Lumpur Stock Exchange. 
The accounting policies and methods of computation used in the preparation of the interim financial statements are consistent with those adopted in the audited financial statments for the year ended 31 December 2001.</a:t>
          </a:r>
        </a:p>
      </xdr:txBody>
    </xdr:sp>
    <xdr:clientData/>
  </xdr:twoCellAnchor>
  <xdr:twoCellAnchor>
    <xdr:from>
      <xdr:col>1</xdr:col>
      <xdr:colOff>228600</xdr:colOff>
      <xdr:row>275</xdr:row>
      <xdr:rowOff>9525</xdr:rowOff>
    </xdr:from>
    <xdr:to>
      <xdr:col>8</xdr:col>
      <xdr:colOff>457200</xdr:colOff>
      <xdr:row>281</xdr:row>
      <xdr:rowOff>38100</xdr:rowOff>
    </xdr:to>
    <xdr:sp>
      <xdr:nvSpPr>
        <xdr:cNvPr id="2" name="TextBox 2"/>
        <xdr:cNvSpPr txBox="1">
          <a:spLocks noChangeArrowheads="1"/>
        </xdr:cNvSpPr>
      </xdr:nvSpPr>
      <xdr:spPr>
        <a:xfrm>
          <a:off x="476250" y="45053250"/>
          <a:ext cx="6324600" cy="10001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Disposal of 100% equity interest in Holiday Plaza Sdn Bhd for a consideration of RM93.13 million, giving rise to a gain of RM48.21 million. This transaction was completed on 6 June 2002.
Acquisitions of 100% equity interest in Billiontex Industries Sdn Bhd and Russella Teguh Sdn Bhd for a consideration of RM107.49 million satisfied by the issuance of RM107.49 million 5-year 2% Irredeemable Unconvertible Loan Stocks ('ICULS') at 100% of its nominal value.  These acquisitions were completed on 13 July 2002.</a:t>
          </a:r>
        </a:p>
      </xdr:txBody>
    </xdr:sp>
    <xdr:clientData/>
  </xdr:twoCellAnchor>
  <xdr:twoCellAnchor>
    <xdr:from>
      <xdr:col>1</xdr:col>
      <xdr:colOff>19050</xdr:colOff>
      <xdr:row>275</xdr:row>
      <xdr:rowOff>0</xdr:rowOff>
    </xdr:from>
    <xdr:to>
      <xdr:col>1</xdr:col>
      <xdr:colOff>228600</xdr:colOff>
      <xdr:row>278</xdr:row>
      <xdr:rowOff>38100</xdr:rowOff>
    </xdr:to>
    <xdr:sp>
      <xdr:nvSpPr>
        <xdr:cNvPr id="3" name="TextBox 3"/>
        <xdr:cNvSpPr txBox="1">
          <a:spLocks noChangeArrowheads="1"/>
        </xdr:cNvSpPr>
      </xdr:nvSpPr>
      <xdr:spPr>
        <a:xfrm>
          <a:off x="266700" y="45043725"/>
          <a:ext cx="209550" cy="523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a:t>
          </a:r>
        </a:p>
      </xdr:txBody>
    </xdr:sp>
    <xdr:clientData/>
  </xdr:twoCellAnchor>
  <xdr:twoCellAnchor>
    <xdr:from>
      <xdr:col>1</xdr:col>
      <xdr:colOff>19050</xdr:colOff>
      <xdr:row>288</xdr:row>
      <xdr:rowOff>19050</xdr:rowOff>
    </xdr:from>
    <xdr:to>
      <xdr:col>8</xdr:col>
      <xdr:colOff>533400</xdr:colOff>
      <xdr:row>291</xdr:row>
      <xdr:rowOff>152400</xdr:rowOff>
    </xdr:to>
    <xdr:sp>
      <xdr:nvSpPr>
        <xdr:cNvPr id="4" name="TextBox 4"/>
        <xdr:cNvSpPr txBox="1">
          <a:spLocks noChangeArrowheads="1"/>
        </xdr:cNvSpPr>
      </xdr:nvSpPr>
      <xdr:spPr>
        <a:xfrm>
          <a:off x="266700" y="47167800"/>
          <a:ext cx="6610350" cy="6191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13 July 2002, RM107.49 million 5-year 2% ICULS were issued for the acquisition of 100% equity interest in Billiontex Industries Sdn Bhd and Russella Teguh Sdn Bhd.  During the current financial quarter, RM21.00 million ICULS were converted to 21 million ordinary shares of RM1.00 each at par in Lien Hoe Corporation Berhad.</a:t>
          </a:r>
        </a:p>
      </xdr:txBody>
    </xdr:sp>
    <xdr:clientData/>
  </xdr:twoCellAnchor>
  <xdr:twoCellAnchor>
    <xdr:from>
      <xdr:col>1</xdr:col>
      <xdr:colOff>19050</xdr:colOff>
      <xdr:row>321</xdr:row>
      <xdr:rowOff>9525</xdr:rowOff>
    </xdr:from>
    <xdr:to>
      <xdr:col>8</xdr:col>
      <xdr:colOff>409575</xdr:colOff>
      <xdr:row>323</xdr:row>
      <xdr:rowOff>38100</xdr:rowOff>
    </xdr:to>
    <xdr:sp>
      <xdr:nvSpPr>
        <xdr:cNvPr id="5" name="TextBox 5"/>
        <xdr:cNvSpPr txBox="1">
          <a:spLocks noChangeArrowheads="1"/>
        </xdr:cNvSpPr>
      </xdr:nvSpPr>
      <xdr:spPr>
        <a:xfrm>
          <a:off x="266700" y="52511325"/>
          <a:ext cx="648652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value of freehold and leasehold land and buildings were based on the valuation incorporated in the annual financial statements for the year ended 31 December 2001.</a:t>
          </a:r>
        </a:p>
      </xdr:txBody>
    </xdr:sp>
    <xdr:clientData/>
  </xdr:twoCellAnchor>
  <xdr:twoCellAnchor>
    <xdr:from>
      <xdr:col>1</xdr:col>
      <xdr:colOff>28575</xdr:colOff>
      <xdr:row>326</xdr:row>
      <xdr:rowOff>19050</xdr:rowOff>
    </xdr:from>
    <xdr:to>
      <xdr:col>8</xdr:col>
      <xdr:colOff>409575</xdr:colOff>
      <xdr:row>328</xdr:row>
      <xdr:rowOff>47625</xdr:rowOff>
    </xdr:to>
    <xdr:sp>
      <xdr:nvSpPr>
        <xdr:cNvPr id="6" name="TextBox 6"/>
        <xdr:cNvSpPr txBox="1">
          <a:spLocks noChangeArrowheads="1"/>
        </xdr:cNvSpPr>
      </xdr:nvSpPr>
      <xdr:spPr>
        <a:xfrm>
          <a:off x="276225" y="53330475"/>
          <a:ext cx="6477000"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material events have arisen during the period from the end of the financial quarter to the date of this announcement that would affect substantially the results of the Group.</a:t>
          </a:r>
        </a:p>
      </xdr:txBody>
    </xdr:sp>
    <xdr:clientData/>
  </xdr:twoCellAnchor>
  <xdr:twoCellAnchor>
    <xdr:from>
      <xdr:col>1</xdr:col>
      <xdr:colOff>28575</xdr:colOff>
      <xdr:row>383</xdr:row>
      <xdr:rowOff>9525</xdr:rowOff>
    </xdr:from>
    <xdr:to>
      <xdr:col>9</xdr:col>
      <xdr:colOff>371475</xdr:colOff>
      <xdr:row>384</xdr:row>
      <xdr:rowOff>114300</xdr:rowOff>
    </xdr:to>
    <xdr:sp>
      <xdr:nvSpPr>
        <xdr:cNvPr id="7" name="TextBox 7"/>
        <xdr:cNvSpPr txBox="1">
          <a:spLocks noChangeArrowheads="1"/>
        </xdr:cNvSpPr>
      </xdr:nvSpPr>
      <xdr:spPr>
        <a:xfrm>
          <a:off x="276225" y="62588775"/>
          <a:ext cx="7172325" cy="266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 or disposal of quoted securities during the current financial period todate.</a:t>
          </a:r>
        </a:p>
      </xdr:txBody>
    </xdr:sp>
    <xdr:clientData/>
  </xdr:twoCellAnchor>
  <xdr:twoCellAnchor>
    <xdr:from>
      <xdr:col>1</xdr:col>
      <xdr:colOff>28575</xdr:colOff>
      <xdr:row>335</xdr:row>
      <xdr:rowOff>9525</xdr:rowOff>
    </xdr:from>
    <xdr:to>
      <xdr:col>8</xdr:col>
      <xdr:colOff>466725</xdr:colOff>
      <xdr:row>340</xdr:row>
      <xdr:rowOff>85725</xdr:rowOff>
    </xdr:to>
    <xdr:sp>
      <xdr:nvSpPr>
        <xdr:cNvPr id="8" name="TextBox 8"/>
        <xdr:cNvSpPr txBox="1">
          <a:spLocks noChangeArrowheads="1"/>
        </xdr:cNvSpPr>
      </xdr:nvSpPr>
      <xdr:spPr>
        <a:xfrm>
          <a:off x="276225" y="54778275"/>
          <a:ext cx="6534150" cy="885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Contingent liabilities amounting to RM96.50 million relates to unsecured guarantees issued in respect of banking facilities granted to former subsidiary companies, of which RM92.50 million relates to Holiday Plaza Sdn Bhd.  Pursuant to the Sale and Purchase agreement for the sale of Holiday Plaza Sdn Bhd, the purchaser is to discharge Lien Hoe's guarantee by 5 December 2003, failing which Lien Hoe will have an option to repurchase Holiday Plaza Sdn Bhd at RM1.00 within 30 days therefrom.</a:t>
          </a:r>
        </a:p>
      </xdr:txBody>
    </xdr:sp>
    <xdr:clientData/>
  </xdr:twoCellAnchor>
  <xdr:twoCellAnchor>
    <xdr:from>
      <xdr:col>1</xdr:col>
      <xdr:colOff>28575</xdr:colOff>
      <xdr:row>374</xdr:row>
      <xdr:rowOff>9525</xdr:rowOff>
    </xdr:from>
    <xdr:to>
      <xdr:col>8</xdr:col>
      <xdr:colOff>457200</xdr:colOff>
      <xdr:row>376</xdr:row>
      <xdr:rowOff>9525</xdr:rowOff>
    </xdr:to>
    <xdr:sp>
      <xdr:nvSpPr>
        <xdr:cNvPr id="9" name="TextBox 9"/>
        <xdr:cNvSpPr txBox="1">
          <a:spLocks noChangeArrowheads="1"/>
        </xdr:cNvSpPr>
      </xdr:nvSpPr>
      <xdr:spPr>
        <a:xfrm>
          <a:off x="276225" y="61131450"/>
          <a:ext cx="652462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Taxation comprises provision for the current financial period todate.  The tax charge for the Group arises mainly from certain expenses disallowed for tax purposes.</a:t>
          </a:r>
        </a:p>
      </xdr:txBody>
    </xdr:sp>
    <xdr:clientData/>
  </xdr:twoCellAnchor>
  <xdr:twoCellAnchor>
    <xdr:from>
      <xdr:col>1</xdr:col>
      <xdr:colOff>228600</xdr:colOff>
      <xdr:row>420</xdr:row>
      <xdr:rowOff>19050</xdr:rowOff>
    </xdr:from>
    <xdr:to>
      <xdr:col>8</xdr:col>
      <xdr:colOff>438150</xdr:colOff>
      <xdr:row>427</xdr:row>
      <xdr:rowOff>57150</xdr:rowOff>
    </xdr:to>
    <xdr:sp>
      <xdr:nvSpPr>
        <xdr:cNvPr id="10" name="TextBox 10"/>
        <xdr:cNvSpPr txBox="1">
          <a:spLocks noChangeArrowheads="1"/>
        </xdr:cNvSpPr>
      </xdr:nvSpPr>
      <xdr:spPr>
        <a:xfrm>
          <a:off x="476250" y="68599050"/>
          <a:ext cx="6305550" cy="1171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27 December 2001, the Company was served a writ of summons by the trustee for the holders of the Redeemable Secured Loan Stocks ("Loan Stocks") as a result of default on the repayment of the Loan Stocks and payment of interest due.  The trustee has also applied for a court order to foreclose the Company's freehold land and building, Kompleks Lien Hoe which was charged as collateral for the Loan Stocks.  The Directors are of the opinion that it is premature at this stage to form an opinion on the outcome of this case.
The Company is actively pursuing financing from financial institutions for the repayment of all outstanding interest and the redemption of the Loan Stocks.
</a:t>
          </a:r>
        </a:p>
      </xdr:txBody>
    </xdr:sp>
    <xdr:clientData/>
  </xdr:twoCellAnchor>
  <xdr:twoCellAnchor>
    <xdr:from>
      <xdr:col>1</xdr:col>
      <xdr:colOff>266700</xdr:colOff>
      <xdr:row>429</xdr:row>
      <xdr:rowOff>47625</xdr:rowOff>
    </xdr:from>
    <xdr:to>
      <xdr:col>8</xdr:col>
      <xdr:colOff>428625</xdr:colOff>
      <xdr:row>432</xdr:row>
      <xdr:rowOff>76200</xdr:rowOff>
    </xdr:to>
    <xdr:sp>
      <xdr:nvSpPr>
        <xdr:cNvPr id="11" name="TextBox 11"/>
        <xdr:cNvSpPr txBox="1">
          <a:spLocks noChangeArrowheads="1"/>
        </xdr:cNvSpPr>
      </xdr:nvSpPr>
      <xdr:spPr>
        <a:xfrm>
          <a:off x="514350" y="70084950"/>
          <a:ext cx="625792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on 20 March 1989, taken legal action against various parties to recover RM53 million excluding interest and expenses of RM35 million arising from certain transactions entered into by the Company and its subsidiaries.  These transactions were: -
</a:t>
          </a:r>
        </a:p>
      </xdr:txBody>
    </xdr:sp>
    <xdr:clientData/>
  </xdr:twoCellAnchor>
  <xdr:twoCellAnchor>
    <xdr:from>
      <xdr:col>1</xdr:col>
      <xdr:colOff>428625</xdr:colOff>
      <xdr:row>432</xdr:row>
      <xdr:rowOff>38100</xdr:rowOff>
    </xdr:from>
    <xdr:to>
      <xdr:col>8</xdr:col>
      <xdr:colOff>381000</xdr:colOff>
      <xdr:row>440</xdr:row>
      <xdr:rowOff>133350</xdr:rowOff>
    </xdr:to>
    <xdr:sp>
      <xdr:nvSpPr>
        <xdr:cNvPr id="12" name="TextBox 12"/>
        <xdr:cNvSpPr txBox="1">
          <a:spLocks noChangeArrowheads="1"/>
        </xdr:cNvSpPr>
      </xdr:nvSpPr>
      <xdr:spPr>
        <a:xfrm>
          <a:off x="676275" y="70561200"/>
          <a:ext cx="6048375" cy="1390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aborted acquisition of 10.12 million shares in Oriental Bank Berhad for a consideration of RM45.67 million in 1983 and the full payment to the vendors notwithstanding that the conditions in the sale and purchase agreement have not been fulfilled; and
The acquisition of the entire share capital of Taman Templer Sdn Bhd and a piece of land situated in Likas Bay, Kota Kinabalu from Sapan Development Sdn Bhd in 1985 for a consideration of RM16.00 million and RM22.75 million respectively by a deed of mutual arrangement with the vendors of the Oriental Bank Berhad shares and the assumption of a loan due by a third party to a financial institution of RM6.00 million and interest thereon.  This loan was secured on the development land belonging to Taman Templer Sdn Bhd.</a:t>
          </a:r>
        </a:p>
      </xdr:txBody>
    </xdr:sp>
    <xdr:clientData/>
  </xdr:twoCellAnchor>
  <xdr:twoCellAnchor>
    <xdr:from>
      <xdr:col>1</xdr:col>
      <xdr:colOff>238125</xdr:colOff>
      <xdr:row>427</xdr:row>
      <xdr:rowOff>28575</xdr:rowOff>
    </xdr:from>
    <xdr:to>
      <xdr:col>8</xdr:col>
      <xdr:colOff>390525</xdr:colOff>
      <xdr:row>429</xdr:row>
      <xdr:rowOff>47625</xdr:rowOff>
    </xdr:to>
    <xdr:sp>
      <xdr:nvSpPr>
        <xdr:cNvPr id="13" name="TextBox 13"/>
        <xdr:cNvSpPr txBox="1">
          <a:spLocks noChangeArrowheads="1"/>
        </xdr:cNvSpPr>
      </xdr:nvSpPr>
      <xdr:spPr>
        <a:xfrm>
          <a:off x="485775" y="69742050"/>
          <a:ext cx="62484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instituted a claim against a third party for an amount of RM6,925,000 being the balance due pursuant to a Settlement Agreement dated 6 January 1999 entered into between the parties.  </a:t>
          </a:r>
        </a:p>
      </xdr:txBody>
    </xdr:sp>
    <xdr:clientData/>
  </xdr:twoCellAnchor>
  <xdr:twoCellAnchor>
    <xdr:from>
      <xdr:col>1</xdr:col>
      <xdr:colOff>19050</xdr:colOff>
      <xdr:row>429</xdr:row>
      <xdr:rowOff>28575</xdr:rowOff>
    </xdr:from>
    <xdr:to>
      <xdr:col>1</xdr:col>
      <xdr:colOff>266700</xdr:colOff>
      <xdr:row>432</xdr:row>
      <xdr:rowOff>123825</xdr:rowOff>
    </xdr:to>
    <xdr:sp>
      <xdr:nvSpPr>
        <xdr:cNvPr id="14" name="TextBox 14"/>
        <xdr:cNvSpPr txBox="1">
          <a:spLocks noChangeArrowheads="1"/>
        </xdr:cNvSpPr>
      </xdr:nvSpPr>
      <xdr:spPr>
        <a:xfrm>
          <a:off x="266700" y="70065900"/>
          <a:ext cx="247650" cy="5810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a:t>
          </a:r>
        </a:p>
      </xdr:txBody>
    </xdr:sp>
    <xdr:clientData/>
  </xdr:twoCellAnchor>
  <xdr:twoCellAnchor>
    <xdr:from>
      <xdr:col>1</xdr:col>
      <xdr:colOff>28575</xdr:colOff>
      <xdr:row>420</xdr:row>
      <xdr:rowOff>19050</xdr:rowOff>
    </xdr:from>
    <xdr:to>
      <xdr:col>1</xdr:col>
      <xdr:colOff>257175</xdr:colOff>
      <xdr:row>425</xdr:row>
      <xdr:rowOff>0</xdr:rowOff>
    </xdr:to>
    <xdr:sp>
      <xdr:nvSpPr>
        <xdr:cNvPr id="15" name="TextBox 15"/>
        <xdr:cNvSpPr txBox="1">
          <a:spLocks noChangeArrowheads="1"/>
        </xdr:cNvSpPr>
      </xdr:nvSpPr>
      <xdr:spPr>
        <a:xfrm>
          <a:off x="276225" y="68599050"/>
          <a:ext cx="228600" cy="790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9525</xdr:colOff>
      <xdr:row>427</xdr:row>
      <xdr:rowOff>28575</xdr:rowOff>
    </xdr:from>
    <xdr:to>
      <xdr:col>1</xdr:col>
      <xdr:colOff>238125</xdr:colOff>
      <xdr:row>428</xdr:row>
      <xdr:rowOff>123825</xdr:rowOff>
    </xdr:to>
    <xdr:sp>
      <xdr:nvSpPr>
        <xdr:cNvPr id="16" name="TextBox 16"/>
        <xdr:cNvSpPr txBox="1">
          <a:spLocks noChangeArrowheads="1"/>
        </xdr:cNvSpPr>
      </xdr:nvSpPr>
      <xdr:spPr>
        <a:xfrm>
          <a:off x="257175" y="69742050"/>
          <a:ext cx="228600" cy="2571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257175</xdr:colOff>
      <xdr:row>432</xdr:row>
      <xdr:rowOff>19050</xdr:rowOff>
    </xdr:from>
    <xdr:to>
      <xdr:col>1</xdr:col>
      <xdr:colOff>466725</xdr:colOff>
      <xdr:row>438</xdr:row>
      <xdr:rowOff>19050</xdr:rowOff>
    </xdr:to>
    <xdr:sp>
      <xdr:nvSpPr>
        <xdr:cNvPr id="17" name="TextBox 17"/>
        <xdr:cNvSpPr txBox="1">
          <a:spLocks noChangeArrowheads="1"/>
        </xdr:cNvSpPr>
      </xdr:nvSpPr>
      <xdr:spPr>
        <a:xfrm>
          <a:off x="504825" y="70542150"/>
          <a:ext cx="209550" cy="971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a:t>
          </a:r>
        </a:p>
      </xdr:txBody>
    </xdr:sp>
    <xdr:clientData/>
  </xdr:twoCellAnchor>
  <xdr:twoCellAnchor>
    <xdr:from>
      <xdr:col>1</xdr:col>
      <xdr:colOff>19050</xdr:colOff>
      <xdr:row>314</xdr:row>
      <xdr:rowOff>9525</xdr:rowOff>
    </xdr:from>
    <xdr:to>
      <xdr:col>8</xdr:col>
      <xdr:colOff>390525</xdr:colOff>
      <xdr:row>316</xdr:row>
      <xdr:rowOff>19050</xdr:rowOff>
    </xdr:to>
    <xdr:sp>
      <xdr:nvSpPr>
        <xdr:cNvPr id="18" name="TextBox 18"/>
        <xdr:cNvSpPr txBox="1">
          <a:spLocks noChangeArrowheads="1"/>
        </xdr:cNvSpPr>
      </xdr:nvSpPr>
      <xdr:spPr>
        <a:xfrm>
          <a:off x="266700" y="51377850"/>
          <a:ext cx="646747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activities of the Group are carried out mainly in Malaysia.  Therefore no segmental reporting is done by geographical locations.</a:t>
          </a:r>
        </a:p>
      </xdr:txBody>
    </xdr:sp>
    <xdr:clientData/>
  </xdr:twoCellAnchor>
  <xdr:twoCellAnchor>
    <xdr:from>
      <xdr:col>1</xdr:col>
      <xdr:colOff>9525</xdr:colOff>
      <xdr:row>267</xdr:row>
      <xdr:rowOff>9525</xdr:rowOff>
    </xdr:from>
    <xdr:to>
      <xdr:col>8</xdr:col>
      <xdr:colOff>409575</xdr:colOff>
      <xdr:row>268</xdr:row>
      <xdr:rowOff>95250</xdr:rowOff>
    </xdr:to>
    <xdr:sp>
      <xdr:nvSpPr>
        <xdr:cNvPr id="19" name="TextBox 20"/>
        <xdr:cNvSpPr txBox="1">
          <a:spLocks noChangeArrowheads="1"/>
        </xdr:cNvSpPr>
      </xdr:nvSpPr>
      <xdr:spPr>
        <a:xfrm>
          <a:off x="257175" y="43757850"/>
          <a:ext cx="649605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year ended 31 December 2001 was not qualified.</a:t>
          </a:r>
        </a:p>
      </xdr:txBody>
    </xdr:sp>
    <xdr:clientData/>
  </xdr:twoCellAnchor>
  <xdr:oneCellAnchor>
    <xdr:from>
      <xdr:col>7</xdr:col>
      <xdr:colOff>295275</xdr:colOff>
      <xdr:row>46</xdr:row>
      <xdr:rowOff>114300</xdr:rowOff>
    </xdr:from>
    <xdr:ext cx="76200" cy="200025"/>
    <xdr:sp>
      <xdr:nvSpPr>
        <xdr:cNvPr id="20" name="TextBox 23"/>
        <xdr:cNvSpPr txBox="1">
          <a:spLocks noChangeArrowheads="1"/>
        </xdr:cNvSpPr>
      </xdr:nvSpPr>
      <xdr:spPr>
        <a:xfrm>
          <a:off x="5753100" y="7905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487</xdr:row>
      <xdr:rowOff>152400</xdr:rowOff>
    </xdr:from>
    <xdr:to>
      <xdr:col>8</xdr:col>
      <xdr:colOff>171450</xdr:colOff>
      <xdr:row>492</xdr:row>
      <xdr:rowOff>57150</xdr:rowOff>
    </xdr:to>
    <xdr:sp>
      <xdr:nvSpPr>
        <xdr:cNvPr id="21" name="TextBox 24"/>
        <xdr:cNvSpPr txBox="1">
          <a:spLocks noChangeArrowheads="1"/>
        </xdr:cNvSpPr>
      </xdr:nvSpPr>
      <xdr:spPr>
        <a:xfrm>
          <a:off x="276225" y="79609950"/>
          <a:ext cx="6238875" cy="714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assumed conversion of outstanding Iculs is antidilutive for the current quarter. Accordingly, the basic and fully diluted loss per share are the same for the quarter.
For the financial year 2001, the weighted average number of shares used in calculating earnings per share is 246,025,000.</a:t>
          </a:r>
        </a:p>
      </xdr:txBody>
    </xdr:sp>
    <xdr:clientData/>
  </xdr:twoCellAnchor>
  <xdr:twoCellAnchor>
    <xdr:from>
      <xdr:col>1</xdr:col>
      <xdr:colOff>9525</xdr:colOff>
      <xdr:row>350</xdr:row>
      <xdr:rowOff>9525</xdr:rowOff>
    </xdr:from>
    <xdr:to>
      <xdr:col>8</xdr:col>
      <xdr:colOff>342900</xdr:colOff>
      <xdr:row>355</xdr:row>
      <xdr:rowOff>76200</xdr:rowOff>
    </xdr:to>
    <xdr:sp>
      <xdr:nvSpPr>
        <xdr:cNvPr id="22" name="TextBox 25"/>
        <xdr:cNvSpPr txBox="1">
          <a:spLocks noChangeArrowheads="1"/>
        </xdr:cNvSpPr>
      </xdr:nvSpPr>
      <xdr:spPr>
        <a:xfrm>
          <a:off x="257175" y="57245250"/>
          <a:ext cx="6429375" cy="876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registered a profit before tax of RM42.51 million for the nine months ended 30 September 2002 as compared to RM28.01 million loss in the corresponding period last year.  Improved result was mainly attributable to the gain amounting to RM48.21 million from the disposal of Holiday Plaza Sdn Bhd in June 2002 and the non-recurrence of the writing off of the Group's investment cost of RM18.20 million in its timber moulding operations in Indonesia in 2001 and general improvements in results of operating subsidiaries.</a:t>
          </a:r>
        </a:p>
      </xdr:txBody>
    </xdr:sp>
    <xdr:clientData/>
  </xdr:twoCellAnchor>
  <xdr:twoCellAnchor>
    <xdr:from>
      <xdr:col>1</xdr:col>
      <xdr:colOff>19050</xdr:colOff>
      <xdr:row>358</xdr:row>
      <xdr:rowOff>9525</xdr:rowOff>
    </xdr:from>
    <xdr:to>
      <xdr:col>8</xdr:col>
      <xdr:colOff>409575</xdr:colOff>
      <xdr:row>362</xdr:row>
      <xdr:rowOff>0</xdr:rowOff>
    </xdr:to>
    <xdr:sp>
      <xdr:nvSpPr>
        <xdr:cNvPr id="23" name="TextBox 26"/>
        <xdr:cNvSpPr txBox="1">
          <a:spLocks noChangeArrowheads="1"/>
        </xdr:cNvSpPr>
      </xdr:nvSpPr>
      <xdr:spPr>
        <a:xfrm>
          <a:off x="266700" y="58540650"/>
          <a:ext cx="6486525" cy="638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continued to record improvement in its operating results before tax in the third quarter of 2002 as operating loss was reduced to RM1.07 million as compared to RM1.62 million loss in the second quarter of 2002.  This achievement has been attained through higher operational efficiency and better cost management.</a:t>
          </a:r>
        </a:p>
      </xdr:txBody>
    </xdr:sp>
    <xdr:clientData/>
  </xdr:twoCellAnchor>
  <xdr:twoCellAnchor>
    <xdr:from>
      <xdr:col>1</xdr:col>
      <xdr:colOff>9525</xdr:colOff>
      <xdr:row>364</xdr:row>
      <xdr:rowOff>19050</xdr:rowOff>
    </xdr:from>
    <xdr:to>
      <xdr:col>8</xdr:col>
      <xdr:colOff>400050</xdr:colOff>
      <xdr:row>367</xdr:row>
      <xdr:rowOff>142875</xdr:rowOff>
    </xdr:to>
    <xdr:sp>
      <xdr:nvSpPr>
        <xdr:cNvPr id="24" name="TextBox 27"/>
        <xdr:cNvSpPr txBox="1">
          <a:spLocks noChangeArrowheads="1"/>
        </xdr:cNvSpPr>
      </xdr:nvSpPr>
      <xdr:spPr>
        <a:xfrm>
          <a:off x="257175" y="59521725"/>
          <a:ext cx="6486525"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for the gain of RM48.21 million arising from the disposal of Holiday Plaza Sdn Bhd, the Group is expected to continue to operate at a loss for this financial year because of high interest cost.  To reduce the Group's borrowings, the Group is looking at various avenues including the disposal of certain investment properties.</a:t>
          </a:r>
        </a:p>
      </xdr:txBody>
    </xdr:sp>
    <xdr:clientData/>
  </xdr:twoCellAnchor>
  <xdr:twoCellAnchor>
    <xdr:from>
      <xdr:col>1</xdr:col>
      <xdr:colOff>9525</xdr:colOff>
      <xdr:row>414</xdr:row>
      <xdr:rowOff>0</xdr:rowOff>
    </xdr:from>
    <xdr:to>
      <xdr:col>1</xdr:col>
      <xdr:colOff>238125</xdr:colOff>
      <xdr:row>419</xdr:row>
      <xdr:rowOff>95250</xdr:rowOff>
    </xdr:to>
    <xdr:sp>
      <xdr:nvSpPr>
        <xdr:cNvPr id="25" name="TextBox 28"/>
        <xdr:cNvSpPr txBox="1">
          <a:spLocks noChangeArrowheads="1"/>
        </xdr:cNvSpPr>
      </xdr:nvSpPr>
      <xdr:spPr>
        <a:xfrm>
          <a:off x="257175" y="67608450"/>
          <a:ext cx="228600" cy="904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1</xdr:col>
      <xdr:colOff>209550</xdr:colOff>
      <xdr:row>414</xdr:row>
      <xdr:rowOff>0</xdr:rowOff>
    </xdr:from>
    <xdr:to>
      <xdr:col>8</xdr:col>
      <xdr:colOff>419100</xdr:colOff>
      <xdr:row>420</xdr:row>
      <xdr:rowOff>38100</xdr:rowOff>
    </xdr:to>
    <xdr:sp>
      <xdr:nvSpPr>
        <xdr:cNvPr id="26" name="TextBox 29"/>
        <xdr:cNvSpPr txBox="1">
          <a:spLocks noChangeArrowheads="1"/>
        </xdr:cNvSpPr>
      </xdr:nvSpPr>
      <xdr:spPr>
        <a:xfrm>
          <a:off x="457200" y="67608450"/>
          <a:ext cx="6305550" cy="1009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19 November 2002, the Company was served with a writ of summons by two third parties claiming the refund of the sum of RM5.00 million which was paid in relation to the sale and purchase agreement entered into between them and the Company on 3 March 1997.  The said sale and purchase agreement had since lapsed due to non- fulfillment of the terms therein by the third parties. 
The Board of Directors of the Comany is of the opinion that the legal proceedings will not have any material financial or operational impact on the Company and will contest the claim.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85"/>
  <sheetViews>
    <sheetView tabSelected="1" workbookViewId="0" topLeftCell="B287">
      <selection activeCell="D298" sqref="D298"/>
    </sheetView>
  </sheetViews>
  <sheetFormatPr defaultColWidth="9.140625" defaultRowHeight="12.75"/>
  <cols>
    <col min="1" max="1" width="3.7109375" style="0" customWidth="1"/>
    <col min="2" max="2" width="13.00390625" style="0" customWidth="1"/>
    <col min="3" max="3" width="12.00390625" style="0" customWidth="1"/>
    <col min="4" max="8" width="13.28125" style="0" customWidth="1"/>
    <col min="9" max="9" width="11.00390625" style="0" customWidth="1"/>
    <col min="10" max="10" width="10.7109375" style="0" customWidth="1"/>
  </cols>
  <sheetData>
    <row r="1" s="18" customFormat="1" ht="18">
      <c r="A1" s="18" t="s">
        <v>0</v>
      </c>
    </row>
    <row r="2" s="4" customFormat="1" ht="15.75">
      <c r="A2" s="4" t="s">
        <v>1</v>
      </c>
    </row>
    <row r="3" s="4" customFormat="1" ht="15.75"/>
    <row r="5" s="2" customFormat="1" ht="15">
      <c r="A5" s="2" t="s">
        <v>2</v>
      </c>
    </row>
    <row r="6" s="2" customFormat="1" ht="15">
      <c r="A6" s="2" t="s">
        <v>3</v>
      </c>
    </row>
    <row r="7" s="2" customFormat="1" ht="15"/>
    <row r="8" s="5" customFormat="1" ht="14.25"/>
    <row r="9" s="2" customFormat="1" ht="15">
      <c r="A9" s="2" t="s">
        <v>167</v>
      </c>
    </row>
    <row r="10" s="2" customFormat="1" ht="15"/>
    <row r="12" spans="4:7" s="2" customFormat="1" ht="15">
      <c r="D12" s="2" t="s">
        <v>14</v>
      </c>
      <c r="G12" s="2" t="s">
        <v>15</v>
      </c>
    </row>
    <row r="13" spans="5:8" s="3" customFormat="1" ht="12.75">
      <c r="E13" s="3" t="s">
        <v>8</v>
      </c>
      <c r="H13" s="3" t="s">
        <v>8</v>
      </c>
    </row>
    <row r="14" spans="4:8" s="3" customFormat="1" ht="12.75">
      <c r="D14" s="3" t="s">
        <v>4</v>
      </c>
      <c r="E14" s="3" t="s">
        <v>5</v>
      </c>
      <c r="G14" s="3" t="s">
        <v>4</v>
      </c>
      <c r="H14" s="3" t="s">
        <v>5</v>
      </c>
    </row>
    <row r="15" spans="4:8" s="3" customFormat="1" ht="12.75">
      <c r="D15" s="3" t="s">
        <v>5</v>
      </c>
      <c r="E15" s="3" t="s">
        <v>7</v>
      </c>
      <c r="G15" s="3" t="s">
        <v>5</v>
      </c>
      <c r="H15" s="3" t="s">
        <v>7</v>
      </c>
    </row>
    <row r="16" spans="4:8" s="3" customFormat="1" ht="12.75">
      <c r="D16" s="3" t="s">
        <v>6</v>
      </c>
      <c r="E16" s="3" t="s">
        <v>6</v>
      </c>
      <c r="G16" s="3" t="s">
        <v>9</v>
      </c>
      <c r="H16" s="3" t="s">
        <v>10</v>
      </c>
    </row>
    <row r="17" spans="4:8" s="3" customFormat="1" ht="12.75">
      <c r="D17" s="3" t="s">
        <v>11</v>
      </c>
      <c r="E17" s="3" t="s">
        <v>12</v>
      </c>
      <c r="G17" s="3" t="s">
        <v>11</v>
      </c>
      <c r="H17" s="3" t="s">
        <v>12</v>
      </c>
    </row>
    <row r="18" spans="4:8" ht="12.75">
      <c r="D18" s="3" t="s">
        <v>13</v>
      </c>
      <c r="E18" s="3" t="s">
        <v>13</v>
      </c>
      <c r="G18" s="3" t="s">
        <v>13</v>
      </c>
      <c r="H18" s="3" t="s">
        <v>13</v>
      </c>
    </row>
    <row r="20" spans="1:8" ht="12.75">
      <c r="A20" t="s">
        <v>16</v>
      </c>
      <c r="D20" s="6">
        <f>G20-48977</f>
        <v>23342</v>
      </c>
      <c r="E20" s="6">
        <v>28792</v>
      </c>
      <c r="F20" s="6"/>
      <c r="G20" s="6">
        <v>72319</v>
      </c>
      <c r="H20" s="6">
        <v>94792</v>
      </c>
    </row>
    <row r="21" spans="4:8" ht="12.75">
      <c r="D21" s="6"/>
      <c r="E21" s="6"/>
      <c r="F21" s="6"/>
      <c r="G21" s="6"/>
      <c r="H21" s="6"/>
    </row>
    <row r="22" spans="1:8" ht="12.75">
      <c r="A22" t="s">
        <v>17</v>
      </c>
      <c r="D22" s="6">
        <f>G22+40978</f>
        <v>-18607</v>
      </c>
      <c r="E22" s="6">
        <v>-22960</v>
      </c>
      <c r="F22" s="6"/>
      <c r="G22" s="6">
        <f>-60964+1225+154</f>
        <v>-59585</v>
      </c>
      <c r="H22" s="6">
        <f>-79311+699-603</f>
        <v>-79215</v>
      </c>
    </row>
    <row r="23" spans="4:8" ht="12.75">
      <c r="D23" s="6"/>
      <c r="E23" s="6"/>
      <c r="F23" s="6"/>
      <c r="G23" s="6"/>
      <c r="H23" s="6"/>
    </row>
    <row r="24" spans="1:8" ht="12.75">
      <c r="A24" t="s">
        <v>173</v>
      </c>
      <c r="D24" s="7">
        <f>SUM(D20:D23)</f>
        <v>4735</v>
      </c>
      <c r="E24" s="7">
        <f>SUM(E20:E23)</f>
        <v>5832</v>
      </c>
      <c r="F24" s="6"/>
      <c r="G24" s="7">
        <f>SUM(G20:G23)</f>
        <v>12734</v>
      </c>
      <c r="H24" s="7">
        <f>SUM(H20:H23)</f>
        <v>15577</v>
      </c>
    </row>
    <row r="25" spans="4:8" ht="12.75">
      <c r="D25" s="6"/>
      <c r="E25" s="6"/>
      <c r="F25" s="6"/>
      <c r="G25" s="6"/>
      <c r="H25" s="6"/>
    </row>
    <row r="26" spans="1:8" ht="12.75">
      <c r="A26" t="s">
        <v>117</v>
      </c>
      <c r="D26" s="8" t="s">
        <v>116</v>
      </c>
      <c r="E26" s="8" t="s">
        <v>116</v>
      </c>
      <c r="F26" s="6"/>
      <c r="G26" s="6">
        <f>47027</f>
        <v>47027</v>
      </c>
      <c r="H26" s="6">
        <f>-21969</f>
        <v>-21969</v>
      </c>
    </row>
    <row r="27" spans="4:8" ht="12.75">
      <c r="D27" s="6"/>
      <c r="E27" s="6"/>
      <c r="F27" s="6"/>
      <c r="G27" s="6"/>
      <c r="H27" s="6"/>
    </row>
    <row r="28" spans="1:8" ht="12.75">
      <c r="A28" t="s">
        <v>18</v>
      </c>
      <c r="D28" s="6">
        <f>G28+11453</f>
        <v>-5801</v>
      </c>
      <c r="E28" s="6">
        <v>-6929</v>
      </c>
      <c r="F28" s="6"/>
      <c r="G28" s="6">
        <v>-17254</v>
      </c>
      <c r="H28" s="6">
        <v>-21616</v>
      </c>
    </row>
    <row r="29" spans="4:8" ht="12.75">
      <c r="D29" s="6"/>
      <c r="E29" s="6"/>
      <c r="F29" s="6"/>
      <c r="G29" s="6"/>
      <c r="H29" s="6"/>
    </row>
    <row r="30" spans="1:8" ht="12.75">
      <c r="A30" t="s">
        <v>182</v>
      </c>
      <c r="D30" s="7">
        <f>SUM(D24:D29)</f>
        <v>-1066</v>
      </c>
      <c r="E30" s="7">
        <f>SUM(E24:E29)</f>
        <v>-1097</v>
      </c>
      <c r="F30" s="6"/>
      <c r="G30" s="7">
        <f>SUM(G24:G29)</f>
        <v>42507</v>
      </c>
      <c r="H30" s="7">
        <f>SUM(H24:H29)</f>
        <v>-28008</v>
      </c>
    </row>
    <row r="31" spans="4:8" ht="12.75">
      <c r="D31" s="6"/>
      <c r="E31" s="6"/>
      <c r="F31" s="6"/>
      <c r="G31" s="6"/>
      <c r="H31" s="6"/>
    </row>
    <row r="32" spans="1:8" ht="12.75">
      <c r="A32" t="s">
        <v>19</v>
      </c>
      <c r="D32" s="6">
        <f>G32+1100</f>
        <v>-400</v>
      </c>
      <c r="E32" s="6">
        <v>-450</v>
      </c>
      <c r="F32" s="6"/>
      <c r="G32" s="6">
        <v>-1500</v>
      </c>
      <c r="H32" s="6">
        <v>-1950</v>
      </c>
    </row>
    <row r="33" spans="4:8" ht="12.75">
      <c r="D33" s="6"/>
      <c r="E33" s="6"/>
      <c r="F33" s="6"/>
      <c r="G33" s="6"/>
      <c r="H33" s="6"/>
    </row>
    <row r="34" spans="1:8" ht="12.75">
      <c r="A34" t="s">
        <v>20</v>
      </c>
      <c r="D34" s="7">
        <f>SUM(D30:D33)</f>
        <v>-1466</v>
      </c>
      <c r="E34" s="7">
        <f>SUM(E30:E33)</f>
        <v>-1547</v>
      </c>
      <c r="F34" s="6"/>
      <c r="G34" s="7">
        <f>SUM(G30:G33)</f>
        <v>41007</v>
      </c>
      <c r="H34" s="7">
        <f>SUM(H30:H33)</f>
        <v>-29958</v>
      </c>
    </row>
    <row r="35" spans="4:8" ht="12.75">
      <c r="D35" s="6"/>
      <c r="E35" s="6"/>
      <c r="F35" s="6"/>
      <c r="G35" s="6"/>
      <c r="H35" s="6"/>
    </row>
    <row r="36" spans="1:8" ht="12.75">
      <c r="A36" t="s">
        <v>21</v>
      </c>
      <c r="D36" s="8" t="s">
        <v>116</v>
      </c>
      <c r="E36" s="8" t="s">
        <v>116</v>
      </c>
      <c r="F36" s="6"/>
      <c r="G36" s="8" t="s">
        <v>116</v>
      </c>
      <c r="H36" s="8" t="s">
        <v>116</v>
      </c>
    </row>
    <row r="37" spans="4:8" ht="12.75">
      <c r="D37" s="6"/>
      <c r="E37" s="6"/>
      <c r="F37" s="6"/>
      <c r="G37" s="6"/>
      <c r="H37" s="6"/>
    </row>
    <row r="38" spans="1:8" ht="13.5" thickBot="1">
      <c r="A38" t="s">
        <v>183</v>
      </c>
      <c r="D38" s="17">
        <f>SUM(D34:D37)</f>
        <v>-1466</v>
      </c>
      <c r="E38" s="17">
        <f>SUM(E34:E37)</f>
        <v>-1547</v>
      </c>
      <c r="F38" s="6"/>
      <c r="G38" s="17">
        <f>SUM(G34:G37)</f>
        <v>41007</v>
      </c>
      <c r="H38" s="17">
        <f>SUM(H34:H37)</f>
        <v>-29958</v>
      </c>
    </row>
    <row r="41" ht="12.75">
      <c r="A41" t="s">
        <v>166</v>
      </c>
    </row>
    <row r="42" spans="2:8" ht="12.75">
      <c r="B42" t="s">
        <v>22</v>
      </c>
      <c r="D42" s="20">
        <f>F483</f>
        <v>-0.5708945052377429</v>
      </c>
      <c r="E42" s="20">
        <f>E38/246025*100</f>
        <v>-0.6287978863936592</v>
      </c>
      <c r="G42" s="20">
        <f>H483</f>
        <v>15.969079792826824</v>
      </c>
      <c r="H42" s="20">
        <f>H38/246025*100</f>
        <v>-12.176811299664667</v>
      </c>
    </row>
    <row r="43" spans="2:8" ht="12.75">
      <c r="B43" t="s">
        <v>23</v>
      </c>
      <c r="D43" s="21" t="s">
        <v>116</v>
      </c>
      <c r="E43" s="21" t="s">
        <v>116</v>
      </c>
      <c r="G43" s="20">
        <f>H485</f>
        <v>12.323569680727104</v>
      </c>
      <c r="H43" s="21" t="s">
        <v>116</v>
      </c>
    </row>
    <row r="59" ht="12.75">
      <c r="A59" t="s">
        <v>24</v>
      </c>
    </row>
    <row r="60" ht="12.75">
      <c r="A60" t="s">
        <v>25</v>
      </c>
    </row>
    <row r="65" ht="15">
      <c r="A65" s="2" t="s">
        <v>128</v>
      </c>
    </row>
    <row r="67" spans="5:7" s="3" customFormat="1" ht="12.75">
      <c r="E67" s="3" t="s">
        <v>28</v>
      </c>
      <c r="G67" s="3" t="s">
        <v>28</v>
      </c>
    </row>
    <row r="68" spans="5:7" s="3" customFormat="1" ht="12.75">
      <c r="E68" s="3" t="s">
        <v>29</v>
      </c>
      <c r="G68" s="3" t="s">
        <v>8</v>
      </c>
    </row>
    <row r="69" spans="5:7" s="3" customFormat="1" ht="12.75">
      <c r="E69" s="3" t="s">
        <v>4</v>
      </c>
      <c r="G69" s="3" t="s">
        <v>26</v>
      </c>
    </row>
    <row r="70" spans="5:7" s="3" customFormat="1" ht="12.75">
      <c r="E70" s="3" t="s">
        <v>6</v>
      </c>
      <c r="G70" s="3" t="s">
        <v>27</v>
      </c>
    </row>
    <row r="71" spans="5:7" s="3" customFormat="1" ht="12.75">
      <c r="E71" s="3" t="s">
        <v>11</v>
      </c>
      <c r="G71" s="3" t="s">
        <v>30</v>
      </c>
    </row>
    <row r="72" spans="5:7" s="3" customFormat="1" ht="12.75">
      <c r="E72" s="3" t="s">
        <v>13</v>
      </c>
      <c r="G72" s="3" t="s">
        <v>13</v>
      </c>
    </row>
    <row r="74" spans="1:7" ht="12.75">
      <c r="A74" t="s">
        <v>174</v>
      </c>
      <c r="E74" s="6">
        <v>542286</v>
      </c>
      <c r="F74" s="6"/>
      <c r="G74" s="6">
        <v>448318</v>
      </c>
    </row>
    <row r="75" spans="5:7" ht="12.75">
      <c r="E75" s="6"/>
      <c r="F75" s="6"/>
      <c r="G75" s="6"/>
    </row>
    <row r="76" spans="1:7" ht="12.75">
      <c r="A76" t="s">
        <v>31</v>
      </c>
      <c r="E76" s="6">
        <v>38</v>
      </c>
      <c r="F76" s="6"/>
      <c r="G76" s="6">
        <v>128</v>
      </c>
    </row>
    <row r="77" spans="5:7" ht="12.75">
      <c r="E77" s="6"/>
      <c r="F77" s="6"/>
      <c r="G77" s="6"/>
    </row>
    <row r="78" spans="1:7" ht="12.75">
      <c r="A78" t="s">
        <v>168</v>
      </c>
      <c r="E78" s="6">
        <v>34203</v>
      </c>
      <c r="F78" s="6"/>
      <c r="G78" s="6">
        <v>33804</v>
      </c>
    </row>
    <row r="79" spans="5:7" ht="12.75">
      <c r="E79" s="6"/>
      <c r="F79" s="6"/>
      <c r="G79" s="6"/>
    </row>
    <row r="80" spans="1:7" ht="12.75">
      <c r="A80" t="s">
        <v>32</v>
      </c>
      <c r="E80" s="6"/>
      <c r="F80" s="6"/>
      <c r="G80" s="6"/>
    </row>
    <row r="81" spans="2:7" ht="12.75">
      <c r="B81" t="s">
        <v>33</v>
      </c>
      <c r="E81" s="9">
        <v>6089</v>
      </c>
      <c r="F81" s="6"/>
      <c r="G81" s="9">
        <v>5293</v>
      </c>
    </row>
    <row r="82" spans="2:7" ht="12.75">
      <c r="B82" t="s">
        <v>118</v>
      </c>
      <c r="E82" s="11">
        <v>170</v>
      </c>
      <c r="F82" s="6"/>
      <c r="G82" s="10" t="s">
        <v>116</v>
      </c>
    </row>
    <row r="83" spans="2:7" ht="12.75">
      <c r="B83" t="s">
        <v>34</v>
      </c>
      <c r="E83" s="11">
        <v>26673</v>
      </c>
      <c r="F83" s="6"/>
      <c r="G83" s="11">
        <v>32210</v>
      </c>
    </row>
    <row r="84" spans="2:7" ht="12.75">
      <c r="B84" t="s">
        <v>35</v>
      </c>
      <c r="E84" s="11">
        <f>17110+43760</f>
        <v>60870</v>
      </c>
      <c r="F84" s="6"/>
      <c r="G84" s="11">
        <v>84108</v>
      </c>
    </row>
    <row r="85" spans="2:7" ht="12.75">
      <c r="B85" t="s">
        <v>129</v>
      </c>
      <c r="E85" s="11">
        <v>324</v>
      </c>
      <c r="F85" s="6"/>
      <c r="G85" s="11">
        <v>3323</v>
      </c>
    </row>
    <row r="86" spans="2:7" ht="12.75">
      <c r="B86" t="s">
        <v>36</v>
      </c>
      <c r="E86" s="11">
        <v>1056</v>
      </c>
      <c r="F86" s="6"/>
      <c r="G86" s="11">
        <v>274</v>
      </c>
    </row>
    <row r="87" spans="2:7" ht="12.75">
      <c r="B87" t="s">
        <v>130</v>
      </c>
      <c r="E87" s="11">
        <v>1549</v>
      </c>
      <c r="F87" s="6"/>
      <c r="G87" s="11">
        <v>2692</v>
      </c>
    </row>
    <row r="88" spans="5:7" ht="12.75">
      <c r="E88" s="11"/>
      <c r="F88" s="6"/>
      <c r="G88" s="11"/>
    </row>
    <row r="89" spans="5:7" ht="12.75">
      <c r="E89" s="13">
        <f>SUM(E80:E88)</f>
        <v>96731</v>
      </c>
      <c r="F89" s="6"/>
      <c r="G89" s="13">
        <f>SUM(G81:G88)</f>
        <v>127900</v>
      </c>
    </row>
    <row r="90" spans="5:7" ht="12.75">
      <c r="E90" s="6"/>
      <c r="F90" s="6"/>
      <c r="G90" s="6"/>
    </row>
    <row r="91" spans="1:7" ht="12.75">
      <c r="A91" t="s">
        <v>37</v>
      </c>
      <c r="E91" s="6"/>
      <c r="F91" s="6"/>
      <c r="G91" s="6"/>
    </row>
    <row r="92" spans="2:7" ht="12.75">
      <c r="B92" t="s">
        <v>38</v>
      </c>
      <c r="E92" s="9">
        <f>23911+34187+265</f>
        <v>58363</v>
      </c>
      <c r="F92" s="6"/>
      <c r="G92" s="9">
        <f>69734+2715</f>
        <v>72449</v>
      </c>
    </row>
    <row r="93" spans="2:7" ht="12.75">
      <c r="B93" t="s">
        <v>131</v>
      </c>
      <c r="E93" s="11">
        <v>67090</v>
      </c>
      <c r="F93" s="6"/>
      <c r="G93" s="11">
        <f>68946</f>
        <v>68946</v>
      </c>
    </row>
    <row r="94" spans="2:7" ht="12.75">
      <c r="B94" t="s">
        <v>132</v>
      </c>
      <c r="E94" s="11">
        <v>43232</v>
      </c>
      <c r="F94" s="6"/>
      <c r="G94" s="11">
        <v>40514</v>
      </c>
    </row>
    <row r="95" spans="2:7" ht="12.75">
      <c r="B95" t="s">
        <v>39</v>
      </c>
      <c r="E95" s="11">
        <v>43818</v>
      </c>
      <c r="F95" s="6"/>
      <c r="G95" s="11">
        <v>43818</v>
      </c>
    </row>
    <row r="96" spans="2:7" ht="12.75">
      <c r="B96" t="s">
        <v>40</v>
      </c>
      <c r="E96" s="11">
        <v>2839</v>
      </c>
      <c r="F96" s="6"/>
      <c r="G96" s="11">
        <v>4142</v>
      </c>
    </row>
    <row r="97" spans="5:7" ht="12.75">
      <c r="E97" s="11"/>
      <c r="F97" s="6"/>
      <c r="G97" s="11"/>
    </row>
    <row r="98" spans="5:7" ht="12.75">
      <c r="E98" s="13">
        <f>SUM(E91:E97)</f>
        <v>215342</v>
      </c>
      <c r="F98" s="6"/>
      <c r="G98" s="13">
        <f>SUM(G91:G97)</f>
        <v>229869</v>
      </c>
    </row>
    <row r="99" spans="5:7" ht="12.75">
      <c r="E99" s="6"/>
      <c r="F99" s="6"/>
      <c r="G99" s="6"/>
    </row>
    <row r="100" spans="1:7" ht="12.75">
      <c r="A100" t="s">
        <v>119</v>
      </c>
      <c r="E100" s="6">
        <f>E89-E98</f>
        <v>-118611</v>
      </c>
      <c r="F100" s="6"/>
      <c r="G100" s="6">
        <f>G89-G98</f>
        <v>-101969</v>
      </c>
    </row>
    <row r="101" spans="5:7" ht="12.75">
      <c r="E101" s="6"/>
      <c r="F101" s="6"/>
      <c r="G101" s="6"/>
    </row>
    <row r="102" spans="1:7" ht="12.75">
      <c r="A102" t="s">
        <v>41</v>
      </c>
      <c r="E102" s="6">
        <v>3347</v>
      </c>
      <c r="F102" s="6"/>
      <c r="G102" s="6">
        <v>1476</v>
      </c>
    </row>
    <row r="103" spans="5:7" ht="12.75">
      <c r="E103" s="6"/>
      <c r="F103" s="6"/>
      <c r="G103" s="6"/>
    </row>
    <row r="104" spans="5:7" ht="13.5" thickBot="1">
      <c r="E104" s="17">
        <f>E74+E76+E78+E100+E102</f>
        <v>461263</v>
      </c>
      <c r="F104" s="6"/>
      <c r="G104" s="17">
        <f>G74+G76+G78+G100+G102</f>
        <v>381757</v>
      </c>
    </row>
    <row r="105" spans="5:7" ht="12.75">
      <c r="E105" s="6"/>
      <c r="F105" s="6"/>
      <c r="G105" s="6"/>
    </row>
    <row r="106" spans="5:7" ht="12.75">
      <c r="E106" s="6"/>
      <c r="F106" s="6"/>
      <c r="G106" s="6"/>
    </row>
    <row r="107" spans="1:7" ht="12.75">
      <c r="A107" t="s">
        <v>42</v>
      </c>
      <c r="E107" s="6">
        <f>D210</f>
        <v>275252</v>
      </c>
      <c r="F107" s="6"/>
      <c r="G107" s="6">
        <v>254252</v>
      </c>
    </row>
    <row r="108" spans="5:7" ht="12.75">
      <c r="E108" s="6"/>
      <c r="F108" s="6"/>
      <c r="G108" s="6"/>
    </row>
    <row r="109" spans="1:7" ht="12.75">
      <c r="A109" t="s">
        <v>43</v>
      </c>
      <c r="E109" s="6">
        <f>E210+F210+G210</f>
        <v>-11454</v>
      </c>
      <c r="F109" s="6"/>
      <c r="G109" s="6">
        <f>86665-127233</f>
        <v>-40568</v>
      </c>
    </row>
    <row r="110" spans="5:7" ht="12.75">
      <c r="E110" s="6"/>
      <c r="F110" s="6"/>
      <c r="G110" s="6"/>
    </row>
    <row r="111" spans="1:7" ht="12.75">
      <c r="A111" t="s">
        <v>44</v>
      </c>
      <c r="E111" s="7">
        <f>SUM(E107:E110)</f>
        <v>263798</v>
      </c>
      <c r="F111" s="6"/>
      <c r="G111" s="7">
        <f>SUM(G107:G110)</f>
        <v>213684</v>
      </c>
    </row>
    <row r="112" spans="5:7" ht="12.75">
      <c r="E112" s="6"/>
      <c r="F112" s="6"/>
      <c r="G112" s="6"/>
    </row>
    <row r="113" spans="1:7" ht="12.75">
      <c r="A113" t="s">
        <v>45</v>
      </c>
      <c r="E113" s="6">
        <v>81750</v>
      </c>
      <c r="F113" s="6"/>
      <c r="G113" s="6">
        <v>167059</v>
      </c>
    </row>
    <row r="114" spans="5:7" ht="12.75">
      <c r="E114" s="6"/>
      <c r="F114" s="6"/>
      <c r="G114" s="6"/>
    </row>
    <row r="115" spans="1:7" ht="12.75">
      <c r="A115" t="s">
        <v>46</v>
      </c>
      <c r="E115" s="6">
        <v>86490</v>
      </c>
      <c r="F115" s="6"/>
      <c r="G115" s="8" t="s">
        <v>116</v>
      </c>
    </row>
    <row r="116" spans="5:7" ht="12.75">
      <c r="E116" s="6"/>
      <c r="F116" s="6"/>
      <c r="G116" s="6"/>
    </row>
    <row r="117" spans="1:7" ht="12.75">
      <c r="A117" t="s">
        <v>120</v>
      </c>
      <c r="E117" s="6">
        <f>28440+785</f>
        <v>29225</v>
      </c>
      <c r="F117" s="6"/>
      <c r="G117" s="6">
        <f>151+863</f>
        <v>1014</v>
      </c>
    </row>
    <row r="118" spans="5:7" ht="12.75">
      <c r="E118" s="6"/>
      <c r="F118" s="6"/>
      <c r="G118" s="6"/>
    </row>
    <row r="119" spans="5:7" ht="13.5" thickBot="1">
      <c r="E119" s="17">
        <f>SUM(E111:E117)</f>
        <v>461263</v>
      </c>
      <c r="F119" s="6"/>
      <c r="G119" s="17">
        <f>SUM(G111:G117)</f>
        <v>381757</v>
      </c>
    </row>
    <row r="122" spans="1:7" ht="12.75">
      <c r="A122" t="s">
        <v>133</v>
      </c>
      <c r="E122" s="14">
        <f>(E111-E102)/E107*100</f>
        <v>94.62274570212024</v>
      </c>
      <c r="F122" s="14"/>
      <c r="G122" s="14">
        <f>(G111-G102)/G107*100</f>
        <v>83.46365023677296</v>
      </c>
    </row>
    <row r="123" spans="5:7" ht="12.75">
      <c r="E123" s="14"/>
      <c r="F123" s="14"/>
      <c r="G123" s="14"/>
    </row>
    <row r="124" spans="5:7" ht="12.75">
      <c r="E124" s="14"/>
      <c r="F124" s="14"/>
      <c r="G124" s="14"/>
    </row>
    <row r="125" spans="5:7" ht="12.75">
      <c r="E125" s="14"/>
      <c r="F125" s="14"/>
      <c r="G125" s="14"/>
    </row>
    <row r="126" ht="12.75">
      <c r="A126" t="s">
        <v>47</v>
      </c>
    </row>
    <row r="127" ht="12.75">
      <c r="A127" t="s">
        <v>25</v>
      </c>
    </row>
    <row r="130" ht="15">
      <c r="A130" s="2" t="s">
        <v>48</v>
      </c>
    </row>
    <row r="133" ht="12.75">
      <c r="G133" s="3" t="s">
        <v>49</v>
      </c>
    </row>
    <row r="134" ht="12.75">
      <c r="G134" s="3" t="s">
        <v>50</v>
      </c>
    </row>
    <row r="135" ht="12.75">
      <c r="G135" s="3" t="s">
        <v>6</v>
      </c>
    </row>
    <row r="136" ht="12.75">
      <c r="G136" s="3" t="s">
        <v>11</v>
      </c>
    </row>
    <row r="137" ht="12.75">
      <c r="G137" s="3" t="s">
        <v>13</v>
      </c>
    </row>
    <row r="139" spans="1:7" ht="12.75">
      <c r="A139" t="s">
        <v>51</v>
      </c>
      <c r="G139" s="6"/>
    </row>
    <row r="140" ht="12.75">
      <c r="G140" s="6"/>
    </row>
    <row r="141" spans="1:7" ht="12.75">
      <c r="A141" t="s">
        <v>134</v>
      </c>
      <c r="G141" s="6">
        <f>G30</f>
        <v>42507</v>
      </c>
    </row>
    <row r="142" ht="12.75">
      <c r="G142" s="6"/>
    </row>
    <row r="143" spans="1:7" ht="12.75">
      <c r="A143" t="s">
        <v>52</v>
      </c>
      <c r="G143" s="6"/>
    </row>
    <row r="144" spans="2:7" ht="12.75">
      <c r="B144" t="s">
        <v>53</v>
      </c>
      <c r="G144" s="6">
        <f>4864+90-301+1094+83+107</f>
        <v>5937</v>
      </c>
    </row>
    <row r="145" spans="2:7" ht="12.75">
      <c r="B145" t="s">
        <v>121</v>
      </c>
      <c r="G145" s="6">
        <f>-255+15218+2036-48211</f>
        <v>-31212</v>
      </c>
    </row>
    <row r="146" ht="12.75">
      <c r="G146" s="6"/>
    </row>
    <row r="147" ht="12.75">
      <c r="G147" s="6"/>
    </row>
    <row r="148" spans="1:7" ht="12.75">
      <c r="A148" t="s">
        <v>122</v>
      </c>
      <c r="G148" s="7">
        <f>SUM(G141:G147)</f>
        <v>17232</v>
      </c>
    </row>
    <row r="149" ht="12.75">
      <c r="G149" s="6"/>
    </row>
    <row r="150" spans="1:7" ht="12.75">
      <c r="A150" t="s">
        <v>54</v>
      </c>
      <c r="G150" s="6"/>
    </row>
    <row r="151" spans="2:7" ht="12.75">
      <c r="B151" t="s">
        <v>55</v>
      </c>
      <c r="G151" s="6">
        <f>-796-170+5536+2173</f>
        <v>6743</v>
      </c>
    </row>
    <row r="152" spans="2:7" ht="12.75">
      <c r="B152" t="s">
        <v>56</v>
      </c>
      <c r="G152" s="6">
        <f>-4979-837</f>
        <v>-5816</v>
      </c>
    </row>
    <row r="153" ht="12.75">
      <c r="G153" s="6"/>
    </row>
    <row r="154" ht="12.75">
      <c r="G154" s="6"/>
    </row>
    <row r="155" spans="1:7" ht="12.75">
      <c r="A155" t="s">
        <v>57</v>
      </c>
      <c r="G155" s="7">
        <f>SUM(G148:G153)</f>
        <v>18159</v>
      </c>
    </row>
    <row r="156" ht="12.75">
      <c r="G156" s="6"/>
    </row>
    <row r="157" ht="12.75">
      <c r="G157" s="6"/>
    </row>
    <row r="158" spans="1:7" ht="12.75">
      <c r="A158" t="s">
        <v>58</v>
      </c>
      <c r="G158" s="9"/>
    </row>
    <row r="159" spans="2:7" ht="12.75">
      <c r="B159" t="s">
        <v>123</v>
      </c>
      <c r="G159" s="11">
        <f>-1160+847</f>
        <v>-313</v>
      </c>
    </row>
    <row r="160" spans="2:7" ht="12.75">
      <c r="B160" t="s">
        <v>124</v>
      </c>
      <c r="G160" s="11">
        <f>385-2445-399</f>
        <v>-2459</v>
      </c>
    </row>
    <row r="161" ht="12.75">
      <c r="G161" s="12"/>
    </row>
    <row r="162" spans="1:7" ht="12.75">
      <c r="A162" t="s">
        <v>125</v>
      </c>
      <c r="G162" s="6">
        <f>SUM(G158:G161)</f>
        <v>-2772</v>
      </c>
    </row>
    <row r="163" ht="12.75">
      <c r="G163" s="6"/>
    </row>
    <row r="164" ht="12.75">
      <c r="G164" s="6"/>
    </row>
    <row r="165" spans="1:7" ht="12.75">
      <c r="A165" t="s">
        <v>59</v>
      </c>
      <c r="G165" s="9"/>
    </row>
    <row r="166" spans="2:7" ht="12.75">
      <c r="B166" t="s">
        <v>126</v>
      </c>
      <c r="G166" s="11">
        <v>-13847</v>
      </c>
    </row>
    <row r="167" ht="12.75">
      <c r="G167" s="12"/>
    </row>
    <row r="168" spans="1:7" ht="12.75">
      <c r="A168" t="s">
        <v>127</v>
      </c>
      <c r="G168" s="6">
        <f>SUM(G165:G167)</f>
        <v>-13847</v>
      </c>
    </row>
    <row r="169" ht="12.75">
      <c r="G169" s="6"/>
    </row>
    <row r="170" ht="12.75">
      <c r="G170" s="6"/>
    </row>
    <row r="171" ht="12.75">
      <c r="G171" s="6"/>
    </row>
    <row r="172" spans="1:7" ht="12.75">
      <c r="A172" t="s">
        <v>60</v>
      </c>
      <c r="G172" s="7">
        <f>G155+G162+G168</f>
        <v>1540</v>
      </c>
    </row>
    <row r="173" ht="12.75">
      <c r="G173" s="6"/>
    </row>
    <row r="174" spans="1:7" ht="12.75">
      <c r="A174" t="s">
        <v>61</v>
      </c>
      <c r="G174" s="6">
        <v>-30649</v>
      </c>
    </row>
    <row r="175" ht="12.75">
      <c r="G175" s="6"/>
    </row>
    <row r="176" spans="1:7" ht="13.5" thickBot="1">
      <c r="A176" t="s">
        <v>62</v>
      </c>
      <c r="G176" s="17">
        <f>SUM(G172:G175)</f>
        <v>-29109</v>
      </c>
    </row>
    <row r="177" ht="12.75">
      <c r="G177" s="6"/>
    </row>
    <row r="178" ht="12.75">
      <c r="G178" s="6"/>
    </row>
    <row r="179" ht="12.75">
      <c r="A179" t="s">
        <v>135</v>
      </c>
    </row>
    <row r="180" ht="12.75">
      <c r="G180" s="6"/>
    </row>
    <row r="181" spans="1:7" ht="12.75">
      <c r="A181" t="s">
        <v>130</v>
      </c>
      <c r="G181" s="6">
        <f>E87</f>
        <v>1549</v>
      </c>
    </row>
    <row r="182" spans="1:7" ht="12.75">
      <c r="A182" t="s">
        <v>136</v>
      </c>
      <c r="G182" s="6">
        <f>-30658</f>
        <v>-30658</v>
      </c>
    </row>
    <row r="183" ht="13.5" thickBot="1">
      <c r="G183" s="17">
        <f>SUM(G181:G182)</f>
        <v>-29109</v>
      </c>
    </row>
    <row r="190" ht="12.75">
      <c r="A190" t="s">
        <v>63</v>
      </c>
    </row>
    <row r="191" ht="12.75">
      <c r="A191" t="s">
        <v>25</v>
      </c>
    </row>
    <row r="197" ht="15">
      <c r="A197" s="2" t="s">
        <v>64</v>
      </c>
    </row>
    <row r="199" s="3" customFormat="1" ht="12.75">
      <c r="E199" s="3" t="s">
        <v>66</v>
      </c>
    </row>
    <row r="200" spans="5:7" s="3" customFormat="1" ht="12.75">
      <c r="E200" s="3" t="s">
        <v>65</v>
      </c>
      <c r="F200" s="3" t="s">
        <v>68</v>
      </c>
      <c r="G200" s="3" t="s">
        <v>69</v>
      </c>
    </row>
    <row r="201" spans="4:8" s="3" customFormat="1" ht="12.75">
      <c r="D201" s="3" t="s">
        <v>42</v>
      </c>
      <c r="E201" s="3" t="s">
        <v>67</v>
      </c>
      <c r="F201" s="3" t="s">
        <v>67</v>
      </c>
      <c r="G201" s="3" t="s">
        <v>70</v>
      </c>
      <c r="H201" s="3" t="s">
        <v>71</v>
      </c>
    </row>
    <row r="202" spans="4:8" s="3" customFormat="1" ht="12.75">
      <c r="D202" s="3" t="s">
        <v>13</v>
      </c>
      <c r="E202" s="3" t="s">
        <v>13</v>
      </c>
      <c r="F202" s="3" t="s">
        <v>13</v>
      </c>
      <c r="G202" s="3" t="s">
        <v>13</v>
      </c>
      <c r="H202" s="3" t="s">
        <v>13</v>
      </c>
    </row>
    <row r="204" spans="1:8" ht="12.75">
      <c r="A204" t="s">
        <v>73</v>
      </c>
      <c r="D204" s="6">
        <v>254252</v>
      </c>
      <c r="E204" s="6">
        <f>51056+3616+13844+310</f>
        <v>68826</v>
      </c>
      <c r="F204" s="6">
        <v>17839</v>
      </c>
      <c r="G204" s="6">
        <v>-127233</v>
      </c>
      <c r="H204" s="6">
        <f>SUM(D204:G204)</f>
        <v>213684</v>
      </c>
    </row>
    <row r="205" spans="4:8" ht="12.75">
      <c r="D205" s="6"/>
      <c r="E205" s="6"/>
      <c r="F205" s="6"/>
      <c r="G205" s="6"/>
      <c r="H205" s="6"/>
    </row>
    <row r="206" spans="1:8" ht="12.75">
      <c r="A206" t="s">
        <v>72</v>
      </c>
      <c r="D206" s="6">
        <v>21000</v>
      </c>
      <c r="E206" s="6"/>
      <c r="F206" s="6"/>
      <c r="G206" s="6"/>
      <c r="H206" s="6">
        <f>SUM(D206:G206)</f>
        <v>21000</v>
      </c>
    </row>
    <row r="207" spans="4:8" ht="12.75">
      <c r="D207" s="6"/>
      <c r="E207" s="6"/>
      <c r="F207" s="6"/>
      <c r="G207" s="6"/>
      <c r="H207" s="6"/>
    </row>
    <row r="208" spans="1:8" ht="12.75">
      <c r="A208" t="s">
        <v>137</v>
      </c>
      <c r="D208" s="6"/>
      <c r="E208" s="6">
        <v>-11893</v>
      </c>
      <c r="F208" s="6"/>
      <c r="G208" s="6">
        <f>G38</f>
        <v>41007</v>
      </c>
      <c r="H208" s="6">
        <f>SUM(D208:G208)</f>
        <v>29114</v>
      </c>
    </row>
    <row r="209" spans="4:8" ht="12.75">
      <c r="D209" s="6"/>
      <c r="E209" s="6"/>
      <c r="F209" s="6"/>
      <c r="G209" s="6"/>
      <c r="H209" s="6"/>
    </row>
    <row r="210" spans="1:8" ht="13.5" thickBot="1">
      <c r="A210" t="s">
        <v>74</v>
      </c>
      <c r="D210" s="17">
        <f>SUM(D204:D209)</f>
        <v>275252</v>
      </c>
      <c r="E210" s="17">
        <f>SUM(E204:E209)</f>
        <v>56933</v>
      </c>
      <c r="F210" s="17">
        <f>SUM(F204:F209)</f>
        <v>17839</v>
      </c>
      <c r="G210" s="17">
        <f>SUM(G204:G209)</f>
        <v>-86226</v>
      </c>
      <c r="H210" s="17">
        <f>SUM(H204:H209)</f>
        <v>263798</v>
      </c>
    </row>
    <row r="218" ht="12.75">
      <c r="A218" t="s">
        <v>78</v>
      </c>
    </row>
    <row r="219" ht="12.75">
      <c r="A219" t="s">
        <v>79</v>
      </c>
    </row>
    <row r="258" ht="15.75">
      <c r="A258" s="4" t="s">
        <v>75</v>
      </c>
    </row>
    <row r="260" spans="1:2" ht="12.75">
      <c r="A260" t="s">
        <v>76</v>
      </c>
      <c r="B260" s="1" t="s">
        <v>77</v>
      </c>
    </row>
    <row r="267" spans="1:2" ht="12.75">
      <c r="A267" t="s">
        <v>80</v>
      </c>
      <c r="B267" s="1" t="s">
        <v>175</v>
      </c>
    </row>
    <row r="271" spans="1:2" ht="12.75">
      <c r="A271" t="s">
        <v>81</v>
      </c>
      <c r="B271" s="1" t="s">
        <v>82</v>
      </c>
    </row>
    <row r="272" ht="12.75">
      <c r="B272" t="s">
        <v>83</v>
      </c>
    </row>
    <row r="275" spans="1:2" ht="12.75">
      <c r="A275" t="s">
        <v>84</v>
      </c>
      <c r="B275" s="1" t="s">
        <v>85</v>
      </c>
    </row>
    <row r="284" spans="1:2" ht="12.75">
      <c r="A284" t="s">
        <v>86</v>
      </c>
      <c r="B284" s="1" t="s">
        <v>87</v>
      </c>
    </row>
    <row r="285" ht="12.75">
      <c r="B285" t="s">
        <v>88</v>
      </c>
    </row>
    <row r="288" spans="1:2" ht="12.75">
      <c r="A288" t="s">
        <v>89</v>
      </c>
      <c r="B288" s="1" t="s">
        <v>90</v>
      </c>
    </row>
    <row r="294" spans="1:2" ht="12.75">
      <c r="A294" t="s">
        <v>91</v>
      </c>
      <c r="B294" s="1" t="s">
        <v>179</v>
      </c>
    </row>
    <row r="295" ht="12.75">
      <c r="B295" t="s">
        <v>180</v>
      </c>
    </row>
    <row r="298" spans="1:2" ht="12.75">
      <c r="A298" t="s">
        <v>92</v>
      </c>
      <c r="B298" s="1" t="s">
        <v>93</v>
      </c>
    </row>
    <row r="299" ht="12.75">
      <c r="B299" t="s">
        <v>169</v>
      </c>
    </row>
    <row r="301" ht="12.75">
      <c r="G301" s="3" t="s">
        <v>144</v>
      </c>
    </row>
    <row r="302" spans="5:7" ht="12.75">
      <c r="E302" s="3"/>
      <c r="G302" s="3" t="s">
        <v>145</v>
      </c>
    </row>
    <row r="303" spans="5:7" ht="12.75">
      <c r="E303" s="3"/>
      <c r="G303" s="3" t="s">
        <v>138</v>
      </c>
    </row>
    <row r="304" spans="5:7" ht="12.75">
      <c r="E304" s="3" t="s">
        <v>16</v>
      </c>
      <c r="G304" s="3" t="s">
        <v>181</v>
      </c>
    </row>
    <row r="305" spans="5:7" ht="12.75">
      <c r="E305" s="3" t="s">
        <v>13</v>
      </c>
      <c r="G305" s="3" t="s">
        <v>13</v>
      </c>
    </row>
    <row r="307" spans="2:7" ht="12.75">
      <c r="B307" t="s">
        <v>139</v>
      </c>
      <c r="E307" s="6">
        <v>40022</v>
      </c>
      <c r="F307" s="6"/>
      <c r="G307" s="6">
        <f>-1090+47027</f>
        <v>45937</v>
      </c>
    </row>
    <row r="308" spans="2:7" ht="12.75">
      <c r="B308" t="s">
        <v>140</v>
      </c>
      <c r="E308" s="8" t="s">
        <v>116</v>
      </c>
      <c r="F308" s="6"/>
      <c r="G308" s="6">
        <v>-528</v>
      </c>
    </row>
    <row r="309" spans="2:7" ht="12.75">
      <c r="B309" t="s">
        <v>141</v>
      </c>
      <c r="E309" s="6">
        <v>23</v>
      </c>
      <c r="F309" s="6"/>
      <c r="G309" s="6">
        <v>-909</v>
      </c>
    </row>
    <row r="310" spans="2:7" ht="12.75">
      <c r="B310" t="s">
        <v>142</v>
      </c>
      <c r="E310" s="6">
        <v>24957</v>
      </c>
      <c r="F310" s="6"/>
      <c r="G310" s="6">
        <v>-1435</v>
      </c>
    </row>
    <row r="311" spans="2:7" ht="12.75">
      <c r="B311" t="s">
        <v>143</v>
      </c>
      <c r="E311" s="6">
        <v>7317</v>
      </c>
      <c r="F311" s="6"/>
      <c r="G311" s="6">
        <v>-558</v>
      </c>
    </row>
    <row r="312" spans="5:7" ht="12.75">
      <c r="E312" s="6"/>
      <c r="F312" s="6"/>
      <c r="G312" s="6"/>
    </row>
    <row r="313" spans="5:7" ht="13.5" thickBot="1">
      <c r="E313" s="17">
        <f>SUM(E307:E312)</f>
        <v>72319</v>
      </c>
      <c r="F313" s="6"/>
      <c r="G313" s="17">
        <f>SUM(G307:G312)</f>
        <v>42507</v>
      </c>
    </row>
    <row r="321" spans="1:2" ht="12.75">
      <c r="A321" t="s">
        <v>94</v>
      </c>
      <c r="B321" s="1" t="s">
        <v>95</v>
      </c>
    </row>
    <row r="326" spans="1:2" ht="12.75">
      <c r="A326" t="s">
        <v>96</v>
      </c>
      <c r="B326" s="1" t="s">
        <v>97</v>
      </c>
    </row>
    <row r="331" spans="1:2" ht="12.75">
      <c r="A331" t="s">
        <v>98</v>
      </c>
      <c r="B331" s="1" t="s">
        <v>99</v>
      </c>
    </row>
    <row r="332" ht="12.75">
      <c r="B332" t="s">
        <v>100</v>
      </c>
    </row>
    <row r="335" spans="1:2" ht="12.75">
      <c r="A335" t="s">
        <v>101</v>
      </c>
      <c r="B335" s="1" t="s">
        <v>102</v>
      </c>
    </row>
    <row r="336" ht="12.75">
      <c r="B336" s="1"/>
    </row>
    <row r="337" ht="12.75">
      <c r="B337" s="1"/>
    </row>
    <row r="338" ht="12.75">
      <c r="B338" s="1"/>
    </row>
    <row r="339" ht="12.75">
      <c r="B339" s="1"/>
    </row>
    <row r="348" ht="15.75">
      <c r="A348" s="4" t="s">
        <v>103</v>
      </c>
    </row>
    <row r="350" spans="1:2" ht="12.75">
      <c r="A350" t="s">
        <v>76</v>
      </c>
      <c r="B350" s="1" t="s">
        <v>104</v>
      </c>
    </row>
    <row r="358" spans="1:2" ht="12.75">
      <c r="A358" t="s">
        <v>80</v>
      </c>
      <c r="B358" s="1" t="s">
        <v>184</v>
      </c>
    </row>
    <row r="364" spans="1:2" ht="12.75">
      <c r="A364" t="s">
        <v>81</v>
      </c>
      <c r="B364" s="1" t="s">
        <v>105</v>
      </c>
    </row>
    <row r="370" spans="1:2" ht="12.75">
      <c r="A370" t="s">
        <v>84</v>
      </c>
      <c r="B370" s="1" t="s">
        <v>106</v>
      </c>
    </row>
    <row r="371" ht="12.75">
      <c r="B371" t="s">
        <v>107</v>
      </c>
    </row>
    <row r="374" spans="1:2" ht="12.75">
      <c r="A374" t="s">
        <v>86</v>
      </c>
      <c r="B374" s="1" t="s">
        <v>40</v>
      </c>
    </row>
    <row r="379" spans="1:2" ht="12.75">
      <c r="A379" t="s">
        <v>89</v>
      </c>
      <c r="B379" s="1" t="s">
        <v>114</v>
      </c>
    </row>
    <row r="380" ht="12.75">
      <c r="B380" t="s">
        <v>113</v>
      </c>
    </row>
    <row r="383" spans="1:2" ht="12.75">
      <c r="A383" t="s">
        <v>91</v>
      </c>
      <c r="B383" s="1" t="s">
        <v>108</v>
      </c>
    </row>
    <row r="387" spans="1:2" ht="12.75">
      <c r="A387" t="s">
        <v>92</v>
      </c>
      <c r="B387" s="1" t="s">
        <v>109</v>
      </c>
    </row>
    <row r="388" ht="12.75">
      <c r="B388" t="s">
        <v>176</v>
      </c>
    </row>
    <row r="391" spans="1:2" ht="12.75">
      <c r="A391" t="s">
        <v>94</v>
      </c>
      <c r="B391" s="1" t="s">
        <v>146</v>
      </c>
    </row>
    <row r="392" ht="12.75">
      <c r="B392" t="s">
        <v>147</v>
      </c>
    </row>
    <row r="395" spans="5:7" ht="12.75">
      <c r="E395" s="3" t="s">
        <v>151</v>
      </c>
      <c r="F395" s="3"/>
      <c r="G395" s="3" t="s">
        <v>152</v>
      </c>
    </row>
    <row r="396" spans="5:7" ht="12.75">
      <c r="E396" s="3" t="s">
        <v>13</v>
      </c>
      <c r="F396" s="3"/>
      <c r="G396" s="3" t="s">
        <v>13</v>
      </c>
    </row>
    <row r="398" ht="12.75">
      <c r="B398" t="s">
        <v>148</v>
      </c>
    </row>
    <row r="399" spans="2:7" ht="12.75">
      <c r="B399" t="s">
        <v>149</v>
      </c>
      <c r="E399" s="6">
        <f>8129-447+1997</f>
        <v>9679</v>
      </c>
      <c r="F399" s="6"/>
      <c r="G399" s="6"/>
    </row>
    <row r="400" spans="2:7" ht="12.75">
      <c r="B400" t="s">
        <v>155</v>
      </c>
      <c r="E400" s="6"/>
      <c r="F400" s="6"/>
      <c r="G400" s="6">
        <v>86490</v>
      </c>
    </row>
    <row r="401" spans="5:7" ht="12.75">
      <c r="E401" s="6"/>
      <c r="F401" s="6"/>
      <c r="G401" s="6"/>
    </row>
    <row r="402" spans="2:7" ht="12.75">
      <c r="B402" t="s">
        <v>150</v>
      </c>
      <c r="E402" s="6"/>
      <c r="F402" s="6"/>
      <c r="G402" s="6"/>
    </row>
    <row r="403" spans="2:7" ht="12.75">
      <c r="B403" t="s">
        <v>149</v>
      </c>
      <c r="E403" s="6">
        <f>67090-9679</f>
        <v>57411</v>
      </c>
      <c r="F403" s="6"/>
      <c r="G403" s="6"/>
    </row>
    <row r="404" spans="2:7" ht="12.75">
      <c r="B404" t="s">
        <v>153</v>
      </c>
      <c r="E404" s="6">
        <v>43232</v>
      </c>
      <c r="F404" s="6"/>
      <c r="G404" s="6">
        <v>81750</v>
      </c>
    </row>
    <row r="405" spans="2:7" ht="12.75">
      <c r="B405" t="s">
        <v>154</v>
      </c>
      <c r="E405" s="6">
        <v>43818</v>
      </c>
      <c r="F405" s="6"/>
      <c r="G405" s="6"/>
    </row>
    <row r="406" spans="5:7" ht="12.75">
      <c r="E406" s="6"/>
      <c r="F406" s="6"/>
      <c r="G406" s="6"/>
    </row>
    <row r="407" spans="5:7" ht="13.5" thickBot="1">
      <c r="E407" s="17">
        <f>SUM(E398:E406)</f>
        <v>154140</v>
      </c>
      <c r="F407" s="6"/>
      <c r="G407" s="17">
        <f>SUM(G398:G406)</f>
        <v>168240</v>
      </c>
    </row>
    <row r="410" spans="1:2" ht="12.75">
      <c r="A410" t="s">
        <v>96</v>
      </c>
      <c r="B410" s="1" t="s">
        <v>110</v>
      </c>
    </row>
    <row r="411" ht="12.75">
      <c r="B411" t="s">
        <v>115</v>
      </c>
    </row>
    <row r="414" spans="1:2" ht="12.75">
      <c r="A414" t="s">
        <v>98</v>
      </c>
      <c r="B414" s="1" t="s">
        <v>111</v>
      </c>
    </row>
    <row r="415" spans="1:9" ht="12.75">
      <c r="A415" s="22"/>
      <c r="B415" s="1"/>
      <c r="I415" s="22"/>
    </row>
    <row r="416" spans="1:9" ht="12.75">
      <c r="A416" s="22"/>
      <c r="B416" s="1"/>
      <c r="I416" s="22"/>
    </row>
    <row r="417" spans="1:9" ht="12.75">
      <c r="A417" s="22"/>
      <c r="B417" s="1"/>
      <c r="I417" s="22"/>
    </row>
    <row r="418" spans="1:9" ht="12.75">
      <c r="A418" s="22"/>
      <c r="B418" s="1"/>
      <c r="I418" s="22"/>
    </row>
    <row r="419" spans="1:9" ht="12.75">
      <c r="A419" s="22"/>
      <c r="B419" s="1"/>
      <c r="I419" s="22"/>
    </row>
    <row r="420" spans="1:9" ht="12.75">
      <c r="A420" s="22"/>
      <c r="B420" s="1"/>
      <c r="I420" s="22"/>
    </row>
    <row r="421" spans="1:9" ht="12.75">
      <c r="A421" s="22"/>
      <c r="B421" s="1"/>
      <c r="I421" s="22"/>
    </row>
    <row r="422" spans="1:9" ht="12.75">
      <c r="A422" s="22"/>
      <c r="B422" s="1"/>
      <c r="I422" s="22"/>
    </row>
    <row r="423" spans="1:9" ht="12.75">
      <c r="A423" s="22"/>
      <c r="B423" s="1"/>
      <c r="I423" s="22"/>
    </row>
    <row r="424" spans="1:9" ht="12.75">
      <c r="A424" s="22"/>
      <c r="B424" s="1"/>
      <c r="I424" s="22"/>
    </row>
    <row r="425" spans="1:9" ht="12.75">
      <c r="A425" s="22"/>
      <c r="B425" s="1"/>
      <c r="I425" s="22"/>
    </row>
    <row r="426" spans="1:9" ht="12.75">
      <c r="A426" s="22"/>
      <c r="B426" s="1"/>
      <c r="I426" s="22"/>
    </row>
    <row r="427" spans="1:9" ht="12.75">
      <c r="A427" s="22"/>
      <c r="B427" s="1"/>
      <c r="I427" s="22"/>
    </row>
    <row r="428" spans="1:9" ht="12.75">
      <c r="A428" s="22"/>
      <c r="B428" s="1"/>
      <c r="I428" s="22"/>
    </row>
    <row r="429" spans="1:9" ht="12.75">
      <c r="A429" s="22"/>
      <c r="B429" s="1"/>
      <c r="I429" s="22"/>
    </row>
    <row r="430" spans="1:9" ht="12.75">
      <c r="A430" s="22"/>
      <c r="B430" s="1"/>
      <c r="I430" s="22"/>
    </row>
    <row r="431" spans="1:9" ht="12.75">
      <c r="A431" s="22"/>
      <c r="B431" s="1"/>
      <c r="I431" s="22"/>
    </row>
    <row r="432" spans="1:9" ht="12.75">
      <c r="A432" s="22"/>
      <c r="B432" s="1"/>
      <c r="I432" s="22"/>
    </row>
    <row r="433" spans="1:9" ht="12.75">
      <c r="A433" s="22"/>
      <c r="B433" s="1"/>
      <c r="I433" s="22"/>
    </row>
    <row r="434" spans="1:9" ht="12.75">
      <c r="A434" s="22"/>
      <c r="B434" s="1"/>
      <c r="I434" s="22"/>
    </row>
    <row r="435" spans="1:9" ht="12.75">
      <c r="A435" s="22"/>
      <c r="B435" s="1"/>
      <c r="I435" s="22"/>
    </row>
    <row r="436" spans="1:9" ht="12.75">
      <c r="A436" s="22"/>
      <c r="B436" s="1"/>
      <c r="I436" s="22"/>
    </row>
    <row r="437" spans="1:9" ht="12.75">
      <c r="A437" s="22"/>
      <c r="B437" s="1"/>
      <c r="I437" s="22"/>
    </row>
    <row r="438" spans="1:9" ht="12.75">
      <c r="A438" s="22"/>
      <c r="B438" s="1"/>
      <c r="I438" s="22"/>
    </row>
    <row r="439" spans="1:9" ht="12.75">
      <c r="A439" s="22"/>
      <c r="B439" s="1"/>
      <c r="I439" s="22"/>
    </row>
    <row r="440" spans="1:9" ht="12.75">
      <c r="A440" s="22"/>
      <c r="B440" s="1"/>
      <c r="I440" s="22"/>
    </row>
    <row r="441" spans="1:9" ht="12.75">
      <c r="A441" s="22"/>
      <c r="B441" s="1"/>
      <c r="I441" s="22"/>
    </row>
    <row r="443" spans="1:2" ht="12.75">
      <c r="A443" t="s">
        <v>101</v>
      </c>
      <c r="B443" s="1" t="s">
        <v>112</v>
      </c>
    </row>
    <row r="444" ht="12.75">
      <c r="B444" t="s">
        <v>185</v>
      </c>
    </row>
    <row r="453" spans="1:2" ht="12.75">
      <c r="A453" t="s">
        <v>156</v>
      </c>
      <c r="B453" s="1" t="s">
        <v>172</v>
      </c>
    </row>
    <row r="455" spans="6:8" ht="12.75">
      <c r="F455" s="3" t="s">
        <v>4</v>
      </c>
      <c r="H455" s="3" t="s">
        <v>4</v>
      </c>
    </row>
    <row r="456" spans="6:8" ht="12.75">
      <c r="F456" s="3" t="s">
        <v>5</v>
      </c>
      <c r="H456" s="3" t="s">
        <v>5</v>
      </c>
    </row>
    <row r="457" spans="6:8" ht="12.75">
      <c r="F457" s="3" t="s">
        <v>6</v>
      </c>
      <c r="H457" s="3" t="s">
        <v>9</v>
      </c>
    </row>
    <row r="458" spans="6:8" ht="12.75">
      <c r="F458" s="3" t="s">
        <v>11</v>
      </c>
      <c r="H458" s="3" t="s">
        <v>11</v>
      </c>
    </row>
    <row r="460" ht="12.75">
      <c r="B460" s="1" t="s">
        <v>162</v>
      </c>
    </row>
    <row r="461" spans="2:8" ht="12.75">
      <c r="B461" t="s">
        <v>171</v>
      </c>
      <c r="F461" s="19">
        <f>D38</f>
        <v>-1466</v>
      </c>
      <c r="H461" s="19">
        <f>G38</f>
        <v>41007</v>
      </c>
    </row>
    <row r="462" spans="2:8" ht="12.75">
      <c r="B462" s="16" t="s">
        <v>170</v>
      </c>
      <c r="F462" s="19">
        <f>86490*2%/4</f>
        <v>432.45</v>
      </c>
      <c r="H462" s="19">
        <f>86490*2%/4*3</f>
        <v>1297.35</v>
      </c>
    </row>
    <row r="463" spans="2:8" ht="13.5" thickBot="1">
      <c r="B463" s="16" t="s">
        <v>178</v>
      </c>
      <c r="F463" s="17">
        <f>SUM(F461:F462)</f>
        <v>-1033.55</v>
      </c>
      <c r="H463" s="17">
        <f>SUM(H461:H462)</f>
        <v>42304.35</v>
      </c>
    </row>
    <row r="464" spans="6:8" ht="12.75">
      <c r="F464" s="19"/>
      <c r="H464" s="19"/>
    </row>
    <row r="465" spans="6:8" ht="12.75">
      <c r="F465" s="19"/>
      <c r="H465" s="19"/>
    </row>
    <row r="468" ht="12.75">
      <c r="B468" s="1" t="s">
        <v>157</v>
      </c>
    </row>
    <row r="469" spans="2:8" ht="12.75">
      <c r="B469" s="15" t="s">
        <v>158</v>
      </c>
      <c r="F469" s="6"/>
      <c r="G469" s="6"/>
      <c r="H469" s="6"/>
    </row>
    <row r="470" spans="2:8" ht="12.75">
      <c r="B470" s="16" t="s">
        <v>160</v>
      </c>
      <c r="F470" s="6">
        <v>254252</v>
      </c>
      <c r="G470" s="6"/>
      <c r="H470" s="6">
        <v>254252</v>
      </c>
    </row>
    <row r="471" spans="2:8" ht="12.75">
      <c r="B471" s="16" t="s">
        <v>177</v>
      </c>
      <c r="F471" s="6">
        <v>2538</v>
      </c>
      <c r="G471" s="6"/>
      <c r="H471" s="6">
        <v>2538</v>
      </c>
    </row>
    <row r="472" spans="2:8" ht="13.5" thickBot="1">
      <c r="B472" s="16" t="s">
        <v>161</v>
      </c>
      <c r="F472" s="17">
        <f>SUM(F470:F471)</f>
        <v>256790</v>
      </c>
      <c r="G472" s="6"/>
      <c r="H472" s="17">
        <f>SUM(H470:H471)</f>
        <v>256790</v>
      </c>
    </row>
    <row r="473" spans="2:8" ht="12.75">
      <c r="B473" s="15"/>
      <c r="F473" s="6"/>
      <c r="G473" s="6"/>
      <c r="H473" s="6"/>
    </row>
    <row r="474" spans="6:8" ht="12.75">
      <c r="F474" s="6"/>
      <c r="G474" s="6"/>
      <c r="H474" s="6"/>
    </row>
    <row r="476" ht="12.75">
      <c r="B476" s="15" t="s">
        <v>159</v>
      </c>
    </row>
    <row r="477" spans="2:8" ht="12.75">
      <c r="B477" s="16" t="s">
        <v>160</v>
      </c>
      <c r="F477" s="6">
        <v>254252</v>
      </c>
      <c r="G477" s="6"/>
      <c r="H477" s="6">
        <v>254252</v>
      </c>
    </row>
    <row r="478" spans="2:8" ht="12.75">
      <c r="B478" s="16" t="s">
        <v>177</v>
      </c>
      <c r="F478" s="6">
        <v>2538</v>
      </c>
      <c r="G478" s="6"/>
      <c r="H478" s="6">
        <v>2538</v>
      </c>
    </row>
    <row r="479" spans="2:8" ht="12.75">
      <c r="B479" s="16" t="s">
        <v>163</v>
      </c>
      <c r="F479" s="6">
        <v>86490</v>
      </c>
      <c r="G479" s="6"/>
      <c r="H479" s="6">
        <v>86490</v>
      </c>
    </row>
    <row r="480" spans="2:8" ht="13.5" thickBot="1">
      <c r="B480" s="16" t="s">
        <v>161</v>
      </c>
      <c r="F480" s="17">
        <f>SUM(F477:F479)</f>
        <v>343280</v>
      </c>
      <c r="G480" s="6"/>
      <c r="H480" s="17">
        <f>SUM(H477:H479)</f>
        <v>343280</v>
      </c>
    </row>
    <row r="483" spans="2:8" ht="12.75">
      <c r="B483" t="s">
        <v>164</v>
      </c>
      <c r="F483" s="20">
        <f>F461/F472*100</f>
        <v>-0.5708945052377429</v>
      </c>
      <c r="G483" s="20"/>
      <c r="H483" s="20">
        <f>H461/H472*100</f>
        <v>15.969079792826824</v>
      </c>
    </row>
    <row r="484" spans="6:8" ht="12.75">
      <c r="F484" s="20"/>
      <c r="G484" s="20"/>
      <c r="H484" s="20"/>
    </row>
    <row r="485" spans="2:8" ht="12.75">
      <c r="B485" t="s">
        <v>165</v>
      </c>
      <c r="F485" s="21" t="s">
        <v>116</v>
      </c>
      <c r="G485" s="20"/>
      <c r="H485" s="20">
        <f>H463/H480*100</f>
        <v>12.323569680727104</v>
      </c>
    </row>
  </sheetData>
  <printOptions/>
  <pageMargins left="0.9" right="0" top="1" bottom="1" header="0.5" footer="0.5"/>
  <pageSetup horizontalDpi="600" verticalDpi="600" orientation="portrait" paperSize="9" scale="85" r:id="rId4"/>
  <headerFooter alignWithMargins="0">
    <oddFooter>&amp;CPage &amp;P of 8</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 L</dc:creator>
  <cp:keywords/>
  <dc:description/>
  <cp:lastModifiedBy>LIEN HOE CORPORATION BERHAD L</cp:lastModifiedBy>
  <cp:lastPrinted>2002-11-28T08:20:48Z</cp:lastPrinted>
  <dcterms:created xsi:type="dcterms:W3CDTF">2002-11-05T06:24:10Z</dcterms:created>
  <dcterms:modified xsi:type="dcterms:W3CDTF">2002-11-28T08:21:49Z</dcterms:modified>
  <cp:category/>
  <cp:version/>
  <cp:contentType/>
  <cp:contentStatus/>
</cp:coreProperties>
</file>