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80" windowHeight="3735" firstSheet="1" activeTab="3"/>
  </bookViews>
  <sheets>
    <sheet name="000000" sheetId="1" state="veryHidden" r:id="rId1"/>
    <sheet name="BS" sheetId="2" r:id="rId2"/>
    <sheet name="KLSEann" sheetId="3" r:id="rId3"/>
    <sheet name="klsenotes" sheetId="4" r:id="rId4"/>
  </sheets>
  <definedNames>
    <definedName name="_xlnm.Print_Titles" localSheetId="3">'klsenotes'!$1:$4</definedName>
  </definedNames>
  <calcPr fullCalcOnLoad="1"/>
</workbook>
</file>

<file path=xl/sharedStrings.xml><?xml version="1.0" encoding="utf-8"?>
<sst xmlns="http://schemas.openxmlformats.org/spreadsheetml/2006/main" count="567" uniqueCount="437">
  <si>
    <t>Effective tax rate - %</t>
  </si>
  <si>
    <t>PROPERTY, PLANT AND EQUIPMENT</t>
  </si>
  <si>
    <t>Inventories</t>
  </si>
  <si>
    <t>Trade receivables</t>
  </si>
  <si>
    <t>Other receivables,deposits and prepayments</t>
  </si>
  <si>
    <t>Trade payables</t>
  </si>
  <si>
    <t>Other payables and accrued expenses</t>
  </si>
  <si>
    <t>Tax liabilities</t>
  </si>
  <si>
    <t>Total Current Liabilities</t>
  </si>
  <si>
    <t>7% IRREDEEMABLE CONVERTIBLE UNSECURED LOAN STOCK</t>
  </si>
  <si>
    <t>shares held as treasury shares and resale of treasury shares for the current financial quarter todate save the</t>
  </si>
  <si>
    <t>UNAPPROPRIATED PROFIT</t>
  </si>
  <si>
    <t>HIRE PURCHASE &amp; FINANCE LEASE PAYABLES  - non-current portion</t>
  </si>
  <si>
    <t>DEFERRED TAX LIABILITIES</t>
  </si>
  <si>
    <t>NET ASSETS</t>
  </si>
  <si>
    <t>TOTAL LONG-TERM AND DEFERRED LIABILITIES</t>
  </si>
  <si>
    <t>Europlus</t>
  </si>
  <si>
    <t>Others</t>
  </si>
  <si>
    <t>Total</t>
  </si>
  <si>
    <t>RM</t>
  </si>
  <si>
    <t>INVESTMENT PROPERTIES</t>
  </si>
  <si>
    <t>TRADE PAYABLES - non-current portion</t>
  </si>
  <si>
    <t>OTHER PAYABLES AND ACCRUED EXPENSES - non current portion</t>
  </si>
  <si>
    <t xml:space="preserve">Long term loans - current portion </t>
  </si>
  <si>
    <t>The Company has provided corporate guarantee of RM792,950,479 to subsidiaries for credit facilities granted.</t>
  </si>
  <si>
    <t>China and Hong Kong</t>
  </si>
  <si>
    <t>PROPERTY DEVELOPMENT PROJECTS - non-current portion</t>
  </si>
  <si>
    <t>INVESTMENT IN ASSOCIATED COMPANIES</t>
  </si>
  <si>
    <t>CURRENT ASSETS</t>
  </si>
  <si>
    <t>Property development projects - current portion</t>
  </si>
  <si>
    <t>Short - term deposits</t>
  </si>
  <si>
    <t>Cash in hand and at banks</t>
  </si>
  <si>
    <t>Total Current Assets</t>
  </si>
  <si>
    <t>CURRENT LIABILITIES</t>
  </si>
  <si>
    <t>Bank borrowings</t>
  </si>
  <si>
    <t>Bridging loan - current portion</t>
  </si>
  <si>
    <t>Retention monies</t>
  </si>
  <si>
    <t>NET CURRENT LIABILITIES</t>
  </si>
  <si>
    <t xml:space="preserve">Represented By : </t>
  </si>
  <si>
    <t>SHARE CAPITAL</t>
  </si>
  <si>
    <t>SHARE PREMIUM</t>
  </si>
  <si>
    <t>GENERAL RESERVE - Distributable</t>
  </si>
  <si>
    <t>To Date</t>
  </si>
  <si>
    <t>Profit / (Loss)</t>
  </si>
  <si>
    <t>By geographical</t>
  </si>
  <si>
    <t xml:space="preserve">Malaysia </t>
  </si>
  <si>
    <t xml:space="preserve">to certain expenses which are not deductible, tax losses of certain subsidiary companies and the absence of group tax relief </t>
  </si>
  <si>
    <t>Technical Assistance Agreement dated 4 January 1993 (entered into between Larut</t>
  </si>
  <si>
    <t>Foundations) and for the recovery of the loan of RM171,500 advanced to Khoo Ee Bee.</t>
  </si>
  <si>
    <t>Khoo Ee Liam, Teoh Say Lin and Dr. Lee Keng Ho alleging conspiracy to defraud</t>
  </si>
  <si>
    <t>not.</t>
  </si>
  <si>
    <t>Teoh Say Lin has also settled the matter with Europlus while the case against Khoo Ee</t>
  </si>
  <si>
    <t>Liam and Ha Chi Kut remains outstanding.</t>
  </si>
  <si>
    <t>solicitors to discharge themselves.</t>
  </si>
  <si>
    <t>in the Beijing Intermediate Court of the People's Republic of China against Khoo Ee</t>
  </si>
  <si>
    <t>Liam for the recovery of the US$5 million being procurement fees paid to him in respect</t>
  </si>
  <si>
    <t>against Temen Joint Venture Sdn Bhd ("TJVSB") on 25 August 1999 for failure to</t>
  </si>
  <si>
    <t>complete the project work known as "Meadow Park Blok F" for a sum of</t>
  </si>
  <si>
    <t>RM9,363,278.03. TJVSB has been wound up and PIS has filed a Proof of Debt with the</t>
  </si>
  <si>
    <t>Official Assignee ("OA") on 20 December 2000. The Official Assignee has yet to notify</t>
  </si>
  <si>
    <t>PIS on the date of the creditors meeting.</t>
  </si>
  <si>
    <t>Keshine Corporation Sdn Bhd ("Kenshine"), PIS and Europlus Berhad ("EB")</t>
  </si>
  <si>
    <t>("collectively known as the Plaintiffs") has filed a claim against Tenaga Nasional Berhad</t>
  </si>
  <si>
    <t>("TNB") for an aggregate amount of RM7,003,606.63 with costs and a declaration that</t>
  </si>
  <si>
    <t xml:space="preserve">Kut ("the Defendants") for misrepresentations regarding the contents and validity of the </t>
  </si>
  <si>
    <t>Talam International Management Services Ltd ("LTIMS") and Jilin Social Welfare and Charity</t>
  </si>
  <si>
    <t>of the Technical Assistance Agreement for the lottery operations in China. LTIMS has</t>
  </si>
  <si>
    <t>A legal suit was filed on 16 February 1995 in Malaysia against Khoo Ee Bee and Ha Chi</t>
  </si>
  <si>
    <t>A separate legal suit had also been filed on 17 April 1996 against the Defendants and</t>
  </si>
  <si>
    <t>The court has further fixed 7 September 2001 for the application by Ha Chi Kut's</t>
  </si>
  <si>
    <t xml:space="preserve">Europlus’ associated company LTIMS had on 31 October 1994 commenced a civil suit </t>
  </si>
  <si>
    <t>Perwira Indra Sakti Sdn Bhd ("PIS") has obtained a judgement in default of appearance</t>
  </si>
  <si>
    <t>the Defendant shall pay liquidated and ascertained damages which have been paid by the</t>
  </si>
  <si>
    <t>for tax suffered by certain subsidiary companies.</t>
  </si>
  <si>
    <t>FOREIGN EXCHANGE RESERVE</t>
  </si>
  <si>
    <t>CAPITAL RESERVE - non-distributable</t>
  </si>
  <si>
    <t>TOTAL SHAREHOLDERS' FUNDS</t>
  </si>
  <si>
    <t>MINORITY INTERESTS</t>
  </si>
  <si>
    <t>BRIDGING LOANS - non-current portion</t>
  </si>
  <si>
    <t>LONG TERMS LOANS - non-current portion</t>
  </si>
  <si>
    <t>MEMBERS' SECURITY DEPOSITS</t>
  </si>
  <si>
    <t>DEFERRED MEMBERSHIP INCOME</t>
  </si>
  <si>
    <t>TOTAL CAPITAL EMPLOYED</t>
  </si>
  <si>
    <t xml:space="preserve">           INDIVIDUAL PERIOD</t>
  </si>
  <si>
    <t xml:space="preserve">         CUMULATIVE PERIOD</t>
  </si>
  <si>
    <t>Current Year</t>
  </si>
  <si>
    <t>Preceding Year</t>
  </si>
  <si>
    <t>Quarter</t>
  </si>
  <si>
    <t>Corresponding</t>
  </si>
  <si>
    <t>RM '000</t>
  </si>
  <si>
    <t>(a)</t>
  </si>
  <si>
    <t>(b)</t>
  </si>
  <si>
    <t>INVESTEMENT INCOME</t>
  </si>
  <si>
    <t>(c)</t>
  </si>
  <si>
    <t>OTHER INCOME</t>
  </si>
  <si>
    <t>(d)</t>
  </si>
  <si>
    <t>(e)</t>
  </si>
  <si>
    <t>EXTRAORDINARY ITEMS</t>
  </si>
  <si>
    <t>(f)</t>
  </si>
  <si>
    <t>ASSOCIATED COMPANIES</t>
  </si>
  <si>
    <t>(g)</t>
  </si>
  <si>
    <t>(h)</t>
  </si>
  <si>
    <t>(i)</t>
  </si>
  <si>
    <t>(ii)</t>
  </si>
  <si>
    <t>(j)</t>
  </si>
  <si>
    <t>TO MEMBERS OF THE COMPANY</t>
  </si>
  <si>
    <t>(k)</t>
  </si>
  <si>
    <t>less : MINORITY INTERESTS</t>
  </si>
  <si>
    <t>(iii)</t>
  </si>
  <si>
    <t>ATTRIBUTABLE TO MEMBERS</t>
  </si>
  <si>
    <t>OF THE COMPANY</t>
  </si>
  <si>
    <t>(l)</t>
  </si>
  <si>
    <t>ABOVE AFTER DEDUCTING ANY</t>
  </si>
  <si>
    <t>PROVISION FOR PREFERENCE</t>
  </si>
  <si>
    <t>DIVIDENDS, IF ANY :</t>
  </si>
  <si>
    <t>1)</t>
  </si>
  <si>
    <t>Accounting policies</t>
  </si>
  <si>
    <t>2)</t>
  </si>
  <si>
    <t>Exceptional items</t>
  </si>
  <si>
    <t>There is no exceptional item during this quarter under review.</t>
  </si>
  <si>
    <t>3)</t>
  </si>
  <si>
    <t>Extraordinary items</t>
  </si>
  <si>
    <t>There is no extraordinary item during this quarter under review.</t>
  </si>
  <si>
    <t>4)</t>
  </si>
  <si>
    <t>To date</t>
  </si>
  <si>
    <t>Period</t>
  </si>
  <si>
    <t>5)</t>
  </si>
  <si>
    <t>6)</t>
  </si>
  <si>
    <t>Profit/(loss) on sales of investment and/or properties for the current financial year</t>
  </si>
  <si>
    <t>On 10 September 1999, Larut Leisure Enterprise (HK) Ltd. entered into a Share Transfer Agreement with Holly</t>
  </si>
  <si>
    <t>Well Investments Limited acting as an Agent for Jilin Pan Asia Trust Investment Company  Limited</t>
  </si>
  <si>
    <t xml:space="preserve">("JPA") for the disposal of the entire equity in Full Hope Investment Ltd. and its subsidiary, Jilin Larut Property </t>
  </si>
  <si>
    <t>Development Co. Ltd. for total consideration of RMB27,421,209 out of which RMB10,000,000 has been paid and</t>
  </si>
  <si>
    <t>the expected loss arising is equivalent to RM6.9 m.</t>
  </si>
  <si>
    <t xml:space="preserve"> </t>
  </si>
  <si>
    <t>7)</t>
  </si>
  <si>
    <t>8)</t>
  </si>
  <si>
    <t>9)</t>
  </si>
  <si>
    <t>Status of Corporate Proposals announced</t>
  </si>
  <si>
    <t>A)</t>
  </si>
  <si>
    <t>B)</t>
  </si>
  <si>
    <t>10)</t>
  </si>
  <si>
    <t>11)</t>
  </si>
  <si>
    <t>Issuances and repayment of debts and equity securities, etc.</t>
  </si>
  <si>
    <t>There is no issuance and repayment of debt and equity securities, shares buy-backs , shares cancellation,</t>
  </si>
  <si>
    <t>12)</t>
  </si>
  <si>
    <t xml:space="preserve">Secured </t>
  </si>
  <si>
    <t>Unsecured</t>
  </si>
  <si>
    <t>Short term borowings</t>
  </si>
  <si>
    <t>Long term borrowings</t>
  </si>
  <si>
    <t>Currencies of debts</t>
  </si>
  <si>
    <t>In RM</t>
  </si>
  <si>
    <t>In USD</t>
  </si>
  <si>
    <t xml:space="preserve">USD </t>
  </si>
  <si>
    <t>5.12 million</t>
  </si>
  <si>
    <t>13)</t>
  </si>
  <si>
    <t>Contingent liabilities</t>
  </si>
  <si>
    <t>14)</t>
  </si>
  <si>
    <t>Details of financial instruments with off  balance sheet risk.</t>
  </si>
  <si>
    <t>15)</t>
  </si>
  <si>
    <t>Material Litigations</t>
  </si>
  <si>
    <t>1st quarter of financial year 2002 compared to the 4th quarter of financial year 2001.</t>
  </si>
  <si>
    <t>This is due to increase activities before the festive season in the 4th quarter of financial year 2001.</t>
  </si>
  <si>
    <t>The profit before income tax increased by RM1.2 million or 8.6% to RM15.7 million from RM14.5 million. The increase</t>
  </si>
  <si>
    <t>was primarily due to share of results of associated companies, which achieved better results for the quarter under</t>
  </si>
  <si>
    <t>review.</t>
  </si>
  <si>
    <t>1st quarter of financial year 2002 compared to the 1st quarter of financial year 2001.</t>
  </si>
  <si>
    <t>The revenue of the current quarter under review increased by RM4.4 million or 3.5%  from RM127.1 million to</t>
  </si>
  <si>
    <t>RM131.5 million.</t>
  </si>
  <si>
    <t>However, the profit before income tax reduced by RM3.9 million or 19.9% from RM19.6 million to RM15.7 million. The</t>
  </si>
  <si>
    <t xml:space="preserve">drop is mainly due to higher charge out in amortisation and depreciation for the quarter under review. </t>
  </si>
  <si>
    <t>With the Government's continuing effort to implement pro-business measures to further stimulate the national economy,</t>
  </si>
  <si>
    <t>the Group expects to maintain its profitability compared to the preceding financial year</t>
  </si>
  <si>
    <t>The Group revenue decreased by RM43.5 million or 24.9% to RM131.5 million from RM175.0 million reported</t>
  </si>
  <si>
    <t>Group's share in associated companies</t>
  </si>
  <si>
    <t>Current year taxation</t>
  </si>
  <si>
    <t>Under/ (over) provision in prior year</t>
  </si>
  <si>
    <t>Group's share of associated companies</t>
  </si>
  <si>
    <t>The income tax expense of the Group reflects an effective tax rate which is higher than the statutory tax rate due mainly</t>
  </si>
  <si>
    <t xml:space="preserve">The Company and the Group has adopted the same accounting policies and method of computation </t>
  </si>
  <si>
    <t>A summary of the revision in certain terms of the Proposed Merger is tabulated below:</t>
  </si>
  <si>
    <t>Proposed Acquisition of Europlus Berhad ("Europlus") by KEB</t>
  </si>
  <si>
    <t>("ICULS") 2000/2005 ("ICULS1") surrendered</t>
  </si>
  <si>
    <t>("ICULS2") surrendered</t>
  </si>
  <si>
    <t>Number of Talam shares issued</t>
  </si>
  <si>
    <t>Number of Talam Redeemable Convertible</t>
  </si>
  <si>
    <t>Number of Talam Irredeemable Convertible</t>
  </si>
  <si>
    <t>preference shares</t>
  </si>
  <si>
    <t>The Company has appointed Public Merchant Bank Berhad as the Independent Adviser</t>
  </si>
  <si>
    <t>to certain terms of the Proposed Merger which was announced earlier on 15 June 2001. Details of the revision are mentioned</t>
  </si>
  <si>
    <t>the Group is optimistic of its future growth and development in the property industry. Under the present business conditions,</t>
  </si>
  <si>
    <t>Deferred taxation</t>
  </si>
  <si>
    <t>16)</t>
  </si>
  <si>
    <t>Segmental results</t>
  </si>
  <si>
    <t>By activity</t>
  </si>
  <si>
    <t>Before</t>
  </si>
  <si>
    <t>Taxation</t>
  </si>
  <si>
    <t>Assets</t>
  </si>
  <si>
    <t>Employed</t>
  </si>
  <si>
    <t>Property development</t>
  </si>
  <si>
    <t>Recreational</t>
  </si>
  <si>
    <t>17)</t>
  </si>
  <si>
    <t>Explanation on material changes in profit before taxation.</t>
  </si>
  <si>
    <t>Not applicable for quarter under review.</t>
  </si>
  <si>
    <t>Proposed Rights Issue, Replacement Warrants and Employees' Share Option Scheme</t>
  </si>
  <si>
    <t xml:space="preserve">The proposed rights issue of 76,317,286 new ordinary shares of RM1.00 each in the </t>
  </si>
  <si>
    <t>employees' share option scheme ("ESOS") have been aborted. The annoucement on the</t>
  </si>
  <si>
    <t>Company togther with 50,878,190 detachable free new warrants and the proposed</t>
  </si>
  <si>
    <t>abortion of the proposed rights issue and ESOS was announced on 15 June 2001.</t>
  </si>
  <si>
    <t>The implementation of the proposed replacement warrants which entail the issuance of</t>
  </si>
  <si>
    <t>new warrants in substitution and cancellation of the outstanding 1995/2005 warrants on</t>
  </si>
  <si>
    <t>the basis of one replacement warrant for every 1995/2005 warrant is addressed in the</t>
  </si>
  <si>
    <t>Proposed Merger (as defined below), details of which is enumerated in item B.</t>
  </si>
  <si>
    <t>Proposed Rationalisation Of The Businesses Of the Company and Talam Corporation</t>
  </si>
  <si>
    <t>Berhad including the Merger of their  Property Related Businesses ("Proposed Merger")</t>
  </si>
  <si>
    <t>On 15 June 2001, the Company, Kumpulan Europlus Berhad (formerly known as</t>
  </si>
  <si>
    <t>Kumpulan Europlus Sdn Bhd) ("KEB") and Talam Corporation Berhad ("Talam") had</t>
  </si>
  <si>
    <t>entered into a Merger Agreement to set out the terms and conditions of the Proposed</t>
  </si>
  <si>
    <t>arrangement under Section 176 of the Companies Act, 1965, the property businesses of</t>
  </si>
  <si>
    <t>the new holding company, namely KEB. KEB will, however, participate in the property</t>
  </si>
  <si>
    <t>development sector vide a 46.9% equity interest in the enlarged Talam property group.</t>
  </si>
  <si>
    <t>Under the terms of the Proposed Merger, all shareholders of the Company and Talam as</t>
  </si>
  <si>
    <t>participate in the equity of both the enlarged Talam property group as well as KEB based</t>
  </si>
  <si>
    <t xml:space="preserve">on a share exchange ratio which takes into account the respective revalued net asset </t>
  </si>
  <si>
    <t>values of the Company and Talam.</t>
  </si>
  <si>
    <t>As Announced on</t>
  </si>
  <si>
    <t>15 June 2001</t>
  </si>
  <si>
    <t>13 July 2001</t>
  </si>
  <si>
    <t>Profit after taxation attributable to members</t>
  </si>
  <si>
    <t>RM292,204,976</t>
  </si>
  <si>
    <t>RM298,737,026</t>
  </si>
  <si>
    <t>Number of KEB shares received for each</t>
  </si>
  <si>
    <t>Europlus share surrendered</t>
  </si>
  <si>
    <t>0.60</t>
  </si>
  <si>
    <t>No change</t>
  </si>
  <si>
    <t>Number of KEB warrants received for each</t>
  </si>
  <si>
    <t>Europlus warrant surrendered</t>
  </si>
  <si>
    <t>Number of Talam shares received for each</t>
  </si>
  <si>
    <t>RM1.00 nominal Europlus Irredeemable</t>
  </si>
  <si>
    <t>Convertible Unsecured Loan Stocks</t>
  </si>
  <si>
    <t>0.75</t>
  </si>
  <si>
    <t>RM1.00 nominal Europlus ICULS 2001/2006</t>
  </si>
  <si>
    <t>0.85</t>
  </si>
  <si>
    <t>Amount novated to KEB</t>
  </si>
  <si>
    <t>RM43,000,000</t>
  </si>
  <si>
    <t>Proposed Acquisition of Talam by KEB</t>
  </si>
  <si>
    <t>Revalued net asset value of Talam</t>
  </si>
  <si>
    <t>RM408,590,786</t>
  </si>
  <si>
    <t>RM415,481,084</t>
  </si>
  <si>
    <t>RM409,648,285</t>
  </si>
  <si>
    <t>RM418,805,703</t>
  </si>
  <si>
    <t>Premium on acquisition</t>
  </si>
  <si>
    <t>0.26%</t>
  </si>
  <si>
    <t>0.80%</t>
  </si>
  <si>
    <t>Talam shares surrendered</t>
  </si>
  <si>
    <t>1.00</t>
  </si>
  <si>
    <t>Proposed Distribution of Non-Property Businesses to KEB</t>
  </si>
  <si>
    <t>Cost of investment of Europlus' Distributable</t>
  </si>
  <si>
    <t>RM5,202,000</t>
  </si>
  <si>
    <t>Cost of investment of Talam's Distributable</t>
  </si>
  <si>
    <t>RM31,404,000</t>
  </si>
  <si>
    <t>RNAV of Europlus' Distributable Assets</t>
  </si>
  <si>
    <t>RM4,200,000</t>
  </si>
  <si>
    <t>RNAV of Talam's Distributable Assets</t>
  </si>
  <si>
    <t>RM22,768,000</t>
  </si>
  <si>
    <t>Proposed Disposal of Europlus To Talam</t>
  </si>
  <si>
    <t>Disposal consideration</t>
  </si>
  <si>
    <t>RM331,004,952</t>
  </si>
  <si>
    <t>RM337,537,002</t>
  </si>
  <si>
    <t>Preference Shares</t>
  </si>
  <si>
    <t>Number of Talam shares issued for acquisition of</t>
  </si>
  <si>
    <t>Europlus ICULS1 and ICULS2</t>
  </si>
  <si>
    <t>Proposed Settlement of Amount Owing to Europlus ICULS1 and Europlus ICULS2</t>
  </si>
  <si>
    <t>Holders</t>
  </si>
  <si>
    <t>Number of Talam shares distributed to Europlus</t>
  </si>
  <si>
    <t>ICULS1 holders</t>
  </si>
  <si>
    <t>ICULS2 holders</t>
  </si>
  <si>
    <t>Total value of Talam shares distributed to</t>
  </si>
  <si>
    <t>Europlus ICULS1 holders</t>
  </si>
  <si>
    <t>Europlus ICULS2 holders</t>
  </si>
  <si>
    <t>RM88,169,976</t>
  </si>
  <si>
    <t>RM89,038,202</t>
  </si>
  <si>
    <t>RM23,777,325</t>
  </si>
  <si>
    <t>RM24,011,465</t>
  </si>
  <si>
    <t>Proposed Distribution of Talam Shares</t>
  </si>
  <si>
    <t>Number of Talam shares distributed</t>
  </si>
  <si>
    <t>Percentage of Talam distributed</t>
  </si>
  <si>
    <t>37.04%</t>
  </si>
  <si>
    <t>Share premium cancelled pursuant to</t>
  </si>
  <si>
    <t>distribution of Talam shares</t>
  </si>
  <si>
    <t>RM258,082,626</t>
  </si>
  <si>
    <t>RM260,624,013</t>
  </si>
  <si>
    <t>Proposed Offer for Sale of Talam Irredeemable Convertible Preference Shares ("ICPS")</t>
  </si>
  <si>
    <t>Entitlement of Europlus shareholder to</t>
  </si>
  <si>
    <t>subscribe for the Talam ICPS upon</t>
  </si>
  <si>
    <t>Entitlement of Talam shareholder to subscribe</t>
  </si>
  <si>
    <t>for the Talam ICPS upon surrendering one (1)</t>
  </si>
  <si>
    <t>Talam share</t>
  </si>
  <si>
    <t>1.25</t>
  </si>
  <si>
    <t>in relation to the Proposed Merger.</t>
  </si>
  <si>
    <t>As Revised on</t>
  </si>
  <si>
    <t>Under the Proposed Merger, which will be implemented via members' scheme of</t>
  </si>
  <si>
    <t>businesses of both the Company and Talam will be rationalised and consolidated under</t>
  </si>
  <si>
    <t xml:space="preserve">at a books closure date to be determined and announced later, will be entitled to </t>
  </si>
  <si>
    <t>open market values of the landed properties of the Company and Talam and their</t>
  </si>
  <si>
    <t>Revision was made to certain terms of the Proposed Merger after incorporating the final</t>
  </si>
  <si>
    <t>Revalued net asset value ("RNAV") of</t>
  </si>
  <si>
    <t>Purchase consideration</t>
  </si>
  <si>
    <t>surrendering one (1) Europlus share to</t>
  </si>
  <si>
    <t>accounting standards of the Malaysian Accounting Standards Board ("MASB") became effective during the current</t>
  </si>
  <si>
    <t>financial period.</t>
  </si>
  <si>
    <t>issuance as follows:-</t>
  </si>
  <si>
    <t>For the financial period ended 30 June 2001, the Group's turnover and profit before taxation were RM131.5 million and</t>
  </si>
  <si>
    <t>RM15.7 million.</t>
  </si>
  <si>
    <t>811.57million</t>
  </si>
  <si>
    <t>18)</t>
  </si>
  <si>
    <t>Review of results</t>
  </si>
  <si>
    <t>19)</t>
  </si>
  <si>
    <t>Prospects for current year</t>
  </si>
  <si>
    <t>20)</t>
  </si>
  <si>
    <t>Variances on profit forecast and profit guarantee.</t>
  </si>
  <si>
    <t>21)</t>
  </si>
  <si>
    <t>Dividends</t>
  </si>
  <si>
    <t>22)</t>
  </si>
  <si>
    <t>Year 2000 compliance</t>
  </si>
  <si>
    <t>The Company has been Year 2000 Compliant.  Efforts to address this began in early 1997 when</t>
  </si>
  <si>
    <t>the Company expensed over RM500,000 to upgrade its main centralised system which covers sales</t>
  </si>
  <si>
    <t>operations, credit control and accounting.  The Registrar is also Year 2000 Compliant.</t>
  </si>
  <si>
    <t>By Order of the Board</t>
  </si>
  <si>
    <t>management.</t>
  </si>
  <si>
    <t>Despite the current market conditions, the Group was able to maintain its commendable results with continuous prudent</t>
  </si>
  <si>
    <t>Financial Year</t>
  </si>
  <si>
    <t>2002</t>
  </si>
  <si>
    <t>2001</t>
  </si>
  <si>
    <t>Profit before income tax, minority interest and</t>
  </si>
  <si>
    <t xml:space="preserve">    extraordinary item</t>
  </si>
  <si>
    <t xml:space="preserve">    of the Company</t>
  </si>
  <si>
    <t>1st quarter of</t>
  </si>
  <si>
    <t>4th quarter of</t>
  </si>
  <si>
    <t>15.1)</t>
  </si>
  <si>
    <t>15.2)</t>
  </si>
  <si>
    <t>30 June 2001</t>
  </si>
  <si>
    <t>30 June 2000</t>
  </si>
  <si>
    <t>30/06/2001</t>
  </si>
  <si>
    <t>30/06/2000</t>
  </si>
  <si>
    <t>BASIC ( BASED ON 260,050,624 ORDINARY</t>
  </si>
  <si>
    <t>SHARES) (SEN)</t>
  </si>
  <si>
    <t>ORDINARY SHARES) (SEN)</t>
  </si>
  <si>
    <t>FULLY DILUTED (BASED ON 450,102,959</t>
  </si>
  <si>
    <t>CONSOLIDATED BALANCE SHEET AS AT 30 JUNE 2001</t>
  </si>
  <si>
    <t>AS AT END OF</t>
  </si>
  <si>
    <t>CURRENT QUARTER</t>
  </si>
  <si>
    <t>AS AT PRECEDING</t>
  </si>
  <si>
    <t xml:space="preserve">FINANCIAL </t>
  </si>
  <si>
    <t>YEAR END</t>
  </si>
  <si>
    <t>NET TANGIBLE ASSETS PER SHARE (RM)</t>
  </si>
  <si>
    <t>in its quarterly statements as compared with the last audited statement of 31 March 2001 and applicable approved</t>
  </si>
  <si>
    <t>Notes as at 30 June 2001</t>
  </si>
  <si>
    <t>CONSOLIDATED RESULTS FOR THE PERIOD ENDED 30 JUNE 2001.</t>
  </si>
  <si>
    <t>REVENUE</t>
  </si>
  <si>
    <t>PROFIT / (LOSS) BEFORE FINANCE COST</t>
  </si>
  <si>
    <t>DEPRECIATION &amp; AMORTISATION,</t>
  </si>
  <si>
    <t>EXCEPTIONAL ITEMS, INCOME TAX, MINORITY</t>
  </si>
  <si>
    <t>FINANCE COST</t>
  </si>
  <si>
    <t>EUROPLUS BERHAD ( 520-H)</t>
  </si>
  <si>
    <t>DEPRECIATION &amp; AMORTISATION</t>
  </si>
  <si>
    <t>EXCEPTIONAL ITEMS</t>
  </si>
  <si>
    <t>PROFIT / (LOSS) BEFORE INCOME TAX,</t>
  </si>
  <si>
    <t>MINORITY INTERESTS AND</t>
  </si>
  <si>
    <t>INTEREST AND EXTRAORDINARY ITEMS</t>
  </si>
  <si>
    <t>SHARE OF PROFITS AND LOSSES OF</t>
  </si>
  <si>
    <t>INCOME TAX</t>
  </si>
  <si>
    <t xml:space="preserve">PROFIT / (LOSS) AFTER INCOME TAX </t>
  </si>
  <si>
    <t>BEFORE DEDUCTING MINORITY INTERESTS</t>
  </si>
  <si>
    <t>PRE-ACQUISITION PROFIT / (LOSS), IF</t>
  </si>
  <si>
    <t>APPLICABLE</t>
  </si>
  <si>
    <t>NET PROFIT / (LOSS) FROM ORIDNARY</t>
  </si>
  <si>
    <t>ACTIVITIES ATTRIBUTABLE TO MEMBERS</t>
  </si>
  <si>
    <t>(m)</t>
  </si>
  <si>
    <t>NET PROFIT / (LOSS) ATTRIBUTABLE</t>
  </si>
  <si>
    <t>EARNINGS PER SHARE BASED ON 2(m)</t>
  </si>
  <si>
    <t>Sales of unquoted investments and/or properties</t>
  </si>
  <si>
    <t>There is no sales of unquoted investments or properties during this quarter under review.</t>
  </si>
  <si>
    <t>Purchase or disposal of quoted investments</t>
  </si>
  <si>
    <t>Group Borrowings and Debt Securities</t>
  </si>
  <si>
    <t>Revenue</t>
  </si>
  <si>
    <t>Commentary on the seasonality or cyclicality of operations</t>
  </si>
  <si>
    <t>There is no purchase or disposal of quoted investments during this quarter under review.</t>
  </si>
  <si>
    <t>Effect of changes in the composition of the Group</t>
  </si>
  <si>
    <t>The Group has no financial instruments with off balance sheet risk for the quarter under review.</t>
  </si>
  <si>
    <t>Income Tax</t>
  </si>
  <si>
    <t xml:space="preserve">Material events subsequent to the end of the period </t>
  </si>
  <si>
    <t>The business operations of the Group is not affected by any seasonality or cyclicality.</t>
  </si>
  <si>
    <t>The Directors do not recommend any payment of dividend for the current financial period.</t>
  </si>
  <si>
    <t>Ching Yook Ling</t>
  </si>
  <si>
    <t>Company Secretary.</t>
  </si>
  <si>
    <t>Merger. A full annoucement pertaining to the Proposed Merger was made on 15 June 2001.</t>
  </si>
  <si>
    <t>1a)</t>
  </si>
  <si>
    <t>1b)</t>
  </si>
  <si>
    <t>1c)</t>
  </si>
  <si>
    <t>2.1)</t>
  </si>
  <si>
    <t>2.2)</t>
  </si>
  <si>
    <t>2.3)</t>
  </si>
  <si>
    <t>2.4)</t>
  </si>
  <si>
    <t>2.5)</t>
  </si>
  <si>
    <t>2.6)</t>
  </si>
  <si>
    <t>2.7)</t>
  </si>
  <si>
    <t xml:space="preserve">The Company had on 13 July 2001 submitted an application in respect of the Proposed Merger to </t>
  </si>
  <si>
    <t xml:space="preserve">the Securities Commission, Foreign  Investment Committee and Ministry of International Trade and </t>
  </si>
  <si>
    <t>Industry for their approvals.</t>
  </si>
  <si>
    <t>acquisition consideration of RM20 million. Biltradex Sdn Bhd has a 20% equity interest in Capital Advance Corporation Sdn Bhd</t>
  </si>
  <si>
    <t>During the quarter under review, Biltradex Sdn Bhd became the wholly-owned subsidiary of Europlus upon the issuance of</t>
  </si>
  <si>
    <t>and a 70%  equity interest in Beautiful Peninsular Sdn Bhd.</t>
  </si>
  <si>
    <t>the Company and Talam will be consolidated under Talam whilst some of the non-property</t>
  </si>
  <si>
    <t>respective subsidiaries as valued by the independent valuers. The full annoucement</t>
  </si>
  <si>
    <t>of the revision was made on 13 July 2001.</t>
  </si>
  <si>
    <t xml:space="preserve">     pursuant to the conversion of 7 % 2001/2006</t>
  </si>
  <si>
    <t xml:space="preserve">     ICULS into ordinary shares by ICULS holders</t>
  </si>
  <si>
    <t>ii.) Issuance of ordinary shares of RM1.00 each</t>
  </si>
  <si>
    <t>i) Issuance of 7% 2001/2006 Irredeemable</t>
  </si>
  <si>
    <t xml:space="preserve">   Convertible Unsecured Loan Stocks</t>
  </si>
  <si>
    <t xml:space="preserve">   ("2001/2006 ICULS") of RM1.00 each in</t>
  </si>
  <si>
    <t xml:space="preserve">   Europlus to satisfy the acquisition </t>
  </si>
  <si>
    <t xml:space="preserve">   consideration of 100% equity interest of</t>
  </si>
  <si>
    <t xml:space="preserve">   Biltradex Sdn Bhd as mentioned under </t>
  </si>
  <si>
    <t xml:space="preserve">   item 7 above</t>
  </si>
  <si>
    <t>under item 8(B)(2) above.</t>
  </si>
  <si>
    <t xml:space="preserve">  </t>
  </si>
  <si>
    <t xml:space="preserve">obtained judgement against Khoo Ee Liam for the US$5 million. </t>
  </si>
  <si>
    <t>On 13 July 2001, Commerce International Merchant Bankers Berhad on the behalf of the Company announced the revisions</t>
  </si>
  <si>
    <t>Upon the completion of the Proposed Merger, the Company will be delisted from the Kuala Lumpur</t>
  </si>
  <si>
    <t>Stock Exchange ("KLSE") and its listings status will be transferred to KEB while Talam will continue</t>
  </si>
  <si>
    <t>to be listed on the main board of the KLSE.</t>
  </si>
  <si>
    <t>20,000,000 7% Irredeemable Convertible Unsecured Loan Stock 2001/2006 of RM1.00 each in Europlus to satisfy the</t>
  </si>
  <si>
    <t>Europlus by representing that the Technical Assistance Agreement was valid when it was</t>
  </si>
  <si>
    <t>Plaintiffs to the purchasers of the Plaintiffs development projects.  The application for the</t>
  </si>
  <si>
    <t>striking out of TNB's counter claim is fixed for hearing on 27 September 2001.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</si>
</sst>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0_);[Red]\(#,##0.0000\)"/>
    <numFmt numFmtId="166" formatCode="#,##0.0_);[Red]\(#,##0.0\)"/>
    <numFmt numFmtId="167" formatCode="_(* #,##0_);_(* \(#,##0\);_(* &quot;-&quot;??_);_(@_)"/>
    <numFmt numFmtId="168" formatCode="0.0"/>
    <numFmt numFmtId="169" formatCode="#,##0.000_);[Red]\(#,##0.000\)"/>
    <numFmt numFmtId="170" formatCode="#,##0.00000_);[Red]\(#,##0.00000\)"/>
    <numFmt numFmtId="171" formatCode="#,##0.000000_);[Red]\(#,##0.000000\)"/>
    <numFmt numFmtId="172" formatCode="#,##0.0000000_);[Red]\(#,##0.0000000\)"/>
    <numFmt numFmtId="173" formatCode="_(* #,##0.0_);_(* \(#,##0.0\);_(* &quot;-&quot;??_);_(@_)"/>
    <numFmt numFmtId="174" formatCode="m/d/yyyy"/>
  </numFmts>
  <fonts count="1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u val="single"/>
      <sz val="10"/>
      <color indexed="48"/>
      <name val="Times New Roman"/>
      <family val="1"/>
    </font>
    <font>
      <sz val="12"/>
      <color indexed="48"/>
      <name val="Times New Roman"/>
      <family val="1"/>
    </font>
    <font>
      <u val="single"/>
      <sz val="12"/>
      <color indexed="48"/>
      <name val="Times New Roman"/>
      <family val="1"/>
    </font>
    <font>
      <u val="singleAccounting"/>
      <sz val="10"/>
      <color indexed="48"/>
      <name val="Times New Roman"/>
      <family val="1"/>
    </font>
    <font>
      <b/>
      <u val="single"/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u val="single"/>
      <sz val="7.5"/>
      <color indexed="36"/>
      <name val="Times New Roman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7" fontId="3" fillId="0" borderId="0" xfId="15" applyNumberFormat="1" applyFont="1" applyAlignment="1">
      <alignment/>
    </xf>
    <xf numFmtId="167" fontId="3" fillId="0" borderId="1" xfId="15" applyNumberFormat="1" applyFont="1" applyBorder="1" applyAlignment="1">
      <alignment/>
    </xf>
    <xf numFmtId="167" fontId="3" fillId="0" borderId="0" xfId="15" applyNumberFormat="1" applyFont="1" applyAlignment="1">
      <alignment horizontal="center"/>
    </xf>
    <xf numFmtId="167" fontId="3" fillId="0" borderId="1" xfId="15" applyNumberFormat="1" applyFont="1" applyBorder="1" applyAlignment="1">
      <alignment horizontal="center"/>
    </xf>
    <xf numFmtId="167" fontId="3" fillId="0" borderId="2" xfId="15" applyNumberFormat="1" applyFont="1" applyBorder="1" applyAlignment="1">
      <alignment horizontal="center"/>
    </xf>
    <xf numFmtId="167" fontId="3" fillId="0" borderId="0" xfId="15" applyNumberFormat="1" applyFont="1" applyBorder="1" applyAlignment="1">
      <alignment/>
    </xf>
    <xf numFmtId="38" fontId="2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38" fontId="3" fillId="0" borderId="0" xfId="0" applyNumberFormat="1" applyFont="1" applyAlignment="1">
      <alignment horizontal="center"/>
    </xf>
    <xf numFmtId="38" fontId="3" fillId="0" borderId="0" xfId="15" applyNumberFormat="1" applyFont="1" applyAlignment="1">
      <alignment/>
    </xf>
    <xf numFmtId="38" fontId="3" fillId="0" borderId="3" xfId="15" applyNumberFormat="1" applyFont="1" applyBorder="1" applyAlignment="1">
      <alignment/>
    </xf>
    <xf numFmtId="38" fontId="3" fillId="0" borderId="3" xfId="0" applyNumberFormat="1" applyFont="1" applyBorder="1" applyAlignment="1">
      <alignment/>
    </xf>
    <xf numFmtId="38" fontId="3" fillId="0" borderId="0" xfId="0" applyNumberFormat="1" applyFont="1" applyBorder="1" applyAlignment="1">
      <alignment/>
    </xf>
    <xf numFmtId="38" fontId="3" fillId="0" borderId="4" xfId="0" applyNumberFormat="1" applyFont="1" applyBorder="1" applyAlignment="1">
      <alignment/>
    </xf>
    <xf numFmtId="38" fontId="3" fillId="0" borderId="4" xfId="15" applyNumberFormat="1" applyFont="1" applyBorder="1" applyAlignment="1">
      <alignment/>
    </xf>
    <xf numFmtId="38" fontId="3" fillId="0" borderId="5" xfId="15" applyNumberFormat="1" applyFont="1" applyBorder="1" applyAlignment="1">
      <alignment/>
    </xf>
    <xf numFmtId="38" fontId="3" fillId="0" borderId="0" xfId="15" applyNumberFormat="1" applyFont="1" applyBorder="1" applyAlignment="1">
      <alignment/>
    </xf>
    <xf numFmtId="38" fontId="3" fillId="0" borderId="2" xfId="15" applyNumberFormat="1" applyFont="1" applyBorder="1" applyAlignment="1">
      <alignment/>
    </xf>
    <xf numFmtId="38" fontId="3" fillId="0" borderId="2" xfId="0" applyNumberFormat="1" applyFont="1" applyBorder="1" applyAlignment="1">
      <alignment/>
    </xf>
    <xf numFmtId="38" fontId="3" fillId="0" borderId="1" xfId="15" applyNumberFormat="1" applyFont="1" applyBorder="1" applyAlignment="1">
      <alignment/>
    </xf>
    <xf numFmtId="38" fontId="5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38" fontId="5" fillId="0" borderId="6" xfId="0" applyNumberFormat="1" applyFont="1" applyBorder="1" applyAlignment="1">
      <alignment/>
    </xf>
    <xf numFmtId="38" fontId="5" fillId="0" borderId="4" xfId="0" applyNumberFormat="1" applyFont="1" applyBorder="1" applyAlignment="1">
      <alignment/>
    </xf>
    <xf numFmtId="38" fontId="5" fillId="0" borderId="5" xfId="0" applyNumberFormat="1" applyFont="1" applyBorder="1" applyAlignment="1">
      <alignment/>
    </xf>
    <xf numFmtId="167" fontId="7" fillId="0" borderId="0" xfId="15" applyNumberFormat="1" applyFont="1" applyAlignment="1">
      <alignment horizontal="center"/>
    </xf>
    <xf numFmtId="1" fontId="8" fillId="0" borderId="0" xfId="0" applyNumberFormat="1" applyFont="1" applyAlignment="1">
      <alignment/>
    </xf>
    <xf numFmtId="0" fontId="5" fillId="0" borderId="0" xfId="0" applyFont="1" applyAlignment="1">
      <alignment/>
    </xf>
    <xf numFmtId="38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5" fillId="0" borderId="7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38" fontId="5" fillId="0" borderId="9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/>
    </xf>
    <xf numFmtId="38" fontId="5" fillId="0" borderId="10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38" fontId="5" fillId="0" borderId="12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/>
    </xf>
    <xf numFmtId="38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38" fontId="5" fillId="0" borderId="4" xfId="0" applyNumberFormat="1" applyFont="1" applyBorder="1" applyAlignment="1" quotePrefix="1">
      <alignment horizontal="center"/>
    </xf>
    <xf numFmtId="38" fontId="6" fillId="0" borderId="12" xfId="0" applyNumberFormat="1" applyFont="1" applyBorder="1" applyAlignment="1">
      <alignment horizontal="center"/>
    </xf>
    <xf numFmtId="38" fontId="6" fillId="0" borderId="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38" fontId="5" fillId="0" borderId="14" xfId="0" applyNumberFormat="1" applyFont="1" applyBorder="1" applyAlignment="1">
      <alignment/>
    </xf>
    <xf numFmtId="1" fontId="5" fillId="0" borderId="9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43" fontId="5" fillId="0" borderId="6" xfId="15" applyFont="1" applyBorder="1" applyAlignment="1">
      <alignment/>
    </xf>
    <xf numFmtId="0" fontId="5" fillId="0" borderId="8" xfId="0" applyNumberFormat="1" applyFont="1" applyBorder="1" applyAlignment="1">
      <alignment/>
    </xf>
    <xf numFmtId="0" fontId="5" fillId="0" borderId="9" xfId="0" applyNumberFormat="1" applyFont="1" applyBorder="1" applyAlignment="1">
      <alignment/>
    </xf>
    <xf numFmtId="43" fontId="5" fillId="0" borderId="4" xfId="15" applyFont="1" applyBorder="1" applyAlignment="1">
      <alignment/>
    </xf>
    <xf numFmtId="40" fontId="5" fillId="0" borderId="6" xfId="0" applyNumberFormat="1" applyFont="1" applyBorder="1" applyAlignment="1">
      <alignment/>
    </xf>
    <xf numFmtId="38" fontId="5" fillId="0" borderId="4" xfId="0" applyNumberFormat="1" applyFont="1" applyBorder="1" applyAlignment="1">
      <alignment/>
    </xf>
    <xf numFmtId="38" fontId="5" fillId="0" borderId="5" xfId="0" applyNumberFormat="1" applyFont="1" applyBorder="1" applyAlignment="1">
      <alignment/>
    </xf>
    <xf numFmtId="38" fontId="5" fillId="0" borderId="6" xfId="0" applyNumberFormat="1" applyFont="1" applyBorder="1" applyAlignment="1">
      <alignment/>
    </xf>
    <xf numFmtId="43" fontId="5" fillId="0" borderId="4" xfId="15" applyFont="1" applyBorder="1" applyAlignment="1">
      <alignment/>
    </xf>
    <xf numFmtId="43" fontId="5" fillId="0" borderId="6" xfId="15" applyFont="1" applyBorder="1" applyAlignment="1">
      <alignment/>
    </xf>
    <xf numFmtId="167" fontId="3" fillId="0" borderId="0" xfId="15" applyNumberFormat="1" applyFont="1" applyAlignment="1" quotePrefix="1">
      <alignment horizontal="center"/>
    </xf>
    <xf numFmtId="167" fontId="3" fillId="0" borderId="0" xfId="15" applyNumberFormat="1" applyFont="1" applyAlignment="1">
      <alignment horizontal="right"/>
    </xf>
    <xf numFmtId="38" fontId="9" fillId="0" borderId="0" xfId="0" applyNumberFormat="1" applyFont="1" applyAlignment="1">
      <alignment/>
    </xf>
    <xf numFmtId="38" fontId="3" fillId="0" borderId="15" xfId="0" applyNumberFormat="1" applyFont="1" applyBorder="1" applyAlignment="1">
      <alignment/>
    </xf>
    <xf numFmtId="38" fontId="3" fillId="0" borderId="15" xfId="15" applyNumberFormat="1" applyFont="1" applyBorder="1" applyAlignment="1">
      <alignment/>
    </xf>
    <xf numFmtId="38" fontId="3" fillId="0" borderId="0" xfId="15" applyNumberFormat="1" applyFont="1" applyAlignment="1">
      <alignment/>
    </xf>
    <xf numFmtId="38" fontId="5" fillId="0" borderId="0" xfId="0" applyNumberFormat="1" applyFont="1" applyAlignment="1">
      <alignment/>
    </xf>
    <xf numFmtId="38" fontId="5" fillId="0" borderId="16" xfId="0" applyNumberFormat="1" applyFont="1" applyBorder="1" applyAlignment="1">
      <alignment/>
    </xf>
    <xf numFmtId="0" fontId="3" fillId="0" borderId="2" xfId="0" applyFont="1" applyBorder="1" applyAlignment="1">
      <alignment/>
    </xf>
    <xf numFmtId="167" fontId="5" fillId="0" borderId="6" xfId="15" applyNumberFormat="1" applyFont="1" applyBorder="1" applyAlignment="1">
      <alignment/>
    </xf>
    <xf numFmtId="167" fontId="5" fillId="0" borderId="4" xfId="15" applyNumberFormat="1" applyFont="1" applyBorder="1" applyAlignment="1">
      <alignment/>
    </xf>
    <xf numFmtId="43" fontId="3" fillId="0" borderId="0" xfId="15" applyFont="1" applyAlignment="1">
      <alignment/>
    </xf>
    <xf numFmtId="38" fontId="3" fillId="0" borderId="4" xfId="0" applyNumberFormat="1" applyFont="1" applyBorder="1" applyAlignment="1">
      <alignment horizontal="center"/>
    </xf>
    <xf numFmtId="40" fontId="5" fillId="0" borderId="4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38" fontId="3" fillId="0" borderId="8" xfId="15" applyNumberFormat="1" applyFont="1" applyBorder="1" applyAlignment="1">
      <alignment/>
    </xf>
    <xf numFmtId="38" fontId="3" fillId="0" borderId="2" xfId="15" applyNumberFormat="1" applyFont="1" applyBorder="1" applyAlignment="1">
      <alignment/>
    </xf>
    <xf numFmtId="38" fontId="3" fillId="0" borderId="0" xfId="15" applyNumberFormat="1" applyFont="1" applyAlignment="1">
      <alignment horizontal="center"/>
    </xf>
    <xf numFmtId="38" fontId="3" fillId="0" borderId="0" xfId="15" applyNumberFormat="1" applyFont="1" applyBorder="1" applyAlignment="1">
      <alignment/>
    </xf>
    <xf numFmtId="38" fontId="3" fillId="0" borderId="1" xfId="15" applyNumberFormat="1" applyFont="1" applyBorder="1" applyAlignment="1">
      <alignment/>
    </xf>
    <xf numFmtId="9" fontId="3" fillId="0" borderId="0" xfId="21" applyFont="1" applyBorder="1" applyAlignment="1">
      <alignment/>
    </xf>
    <xf numFmtId="43" fontId="5" fillId="0" borderId="4" xfId="15" applyFont="1" applyBorder="1" applyAlignment="1">
      <alignment horizontal="right"/>
    </xf>
    <xf numFmtId="167" fontId="3" fillId="0" borderId="4" xfId="15" applyNumberFormat="1" applyFont="1" applyBorder="1" applyAlignment="1">
      <alignment/>
    </xf>
    <xf numFmtId="43" fontId="3" fillId="0" borderId="0" xfId="15" applyFont="1" applyBorder="1" applyAlignment="1">
      <alignment/>
    </xf>
    <xf numFmtId="43" fontId="3" fillId="0" borderId="2" xfId="15" applyFont="1" applyBorder="1" applyAlignment="1">
      <alignment/>
    </xf>
    <xf numFmtId="167" fontId="7" fillId="0" borderId="0" xfId="15" applyNumberFormat="1" applyFont="1" applyAlignment="1" quotePrefix="1">
      <alignment horizontal="center"/>
    </xf>
    <xf numFmtId="38" fontId="3" fillId="0" borderId="6" xfId="15" applyNumberFormat="1" applyFont="1" applyBorder="1" applyAlignment="1">
      <alignment/>
    </xf>
    <xf numFmtId="38" fontId="3" fillId="0" borderId="17" xfId="15" applyNumberFormat="1" applyFont="1" applyBorder="1" applyAlignment="1">
      <alignment/>
    </xf>
    <xf numFmtId="38" fontId="3" fillId="0" borderId="17" xfId="0" applyNumberFormat="1" applyFont="1" applyBorder="1" applyAlignment="1">
      <alignment/>
    </xf>
    <xf numFmtId="40" fontId="5" fillId="0" borderId="4" xfId="0" applyNumberFormat="1" applyFont="1" applyBorder="1" applyAlignment="1">
      <alignment/>
    </xf>
    <xf numFmtId="15" fontId="3" fillId="0" borderId="0" xfId="0" applyNumberFormat="1" applyFont="1" applyAlignment="1" quotePrefix="1">
      <alignment horizontal="center"/>
    </xf>
    <xf numFmtId="15" fontId="3" fillId="0" borderId="0" xfId="0" applyNumberFormat="1" applyFont="1" applyAlignment="1">
      <alignment/>
    </xf>
    <xf numFmtId="15" fontId="3" fillId="0" borderId="0" xfId="0" applyNumberFormat="1" applyFont="1" applyAlignment="1">
      <alignment horizontal="center"/>
    </xf>
    <xf numFmtId="40" fontId="3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40" fontId="5" fillId="0" borderId="6" xfId="0" applyNumberFormat="1" applyFont="1" applyBorder="1" applyAlignment="1">
      <alignment/>
    </xf>
    <xf numFmtId="167" fontId="3" fillId="0" borderId="15" xfId="15" applyNumberFormat="1" applyFont="1" applyBorder="1" applyAlignment="1" quotePrefix="1">
      <alignment/>
    </xf>
    <xf numFmtId="0" fontId="3" fillId="0" borderId="0" xfId="0" applyFont="1" applyAlignment="1" quotePrefix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6" xfId="0" applyFont="1" applyBorder="1" applyAlignment="1">
      <alignment horizontal="center"/>
    </xf>
    <xf numFmtId="38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38" fontId="3" fillId="0" borderId="5" xfId="0" applyNumberFormat="1" applyFont="1" applyBorder="1" applyAlignment="1" quotePrefix="1">
      <alignment horizontal="center"/>
    </xf>
    <xf numFmtId="0" fontId="3" fillId="0" borderId="5" xfId="0" applyFont="1" applyBorder="1" applyAlignment="1">
      <alignment horizontal="center"/>
    </xf>
    <xf numFmtId="38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 quotePrefix="1">
      <alignment horizontal="center"/>
    </xf>
    <xf numFmtId="38" fontId="3" fillId="0" borderId="17" xfId="0" applyNumberFormat="1" applyFont="1" applyBorder="1" applyAlignment="1" quotePrefix="1">
      <alignment horizontal="center"/>
    </xf>
    <xf numFmtId="3" fontId="3" fillId="0" borderId="6" xfId="0" applyNumberFormat="1" applyFont="1" applyBorder="1" applyAlignment="1" quotePrefix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167" fontId="3" fillId="0" borderId="15" xfId="15" applyNumberFormat="1" applyFont="1" applyBorder="1" applyAlignment="1">
      <alignment/>
    </xf>
    <xf numFmtId="0" fontId="3" fillId="0" borderId="0" xfId="0" applyFont="1" applyAlignment="1">
      <alignment/>
    </xf>
    <xf numFmtId="167" fontId="3" fillId="0" borderId="0" xfId="15" applyNumberFormat="1" applyFont="1" applyAlignment="1">
      <alignment/>
    </xf>
    <xf numFmtId="167" fontId="3" fillId="0" borderId="6" xfId="15" applyNumberFormat="1" applyFont="1" applyBorder="1" applyAlignment="1">
      <alignment/>
    </xf>
    <xf numFmtId="167" fontId="3" fillId="0" borderId="5" xfId="15" applyNumberFormat="1" applyFont="1" applyBorder="1" applyAlignment="1">
      <alignment/>
    </xf>
    <xf numFmtId="167" fontId="3" fillId="0" borderId="5" xfId="15" applyNumberFormat="1" applyFont="1" applyBorder="1" applyAlignment="1">
      <alignment horizontal="center"/>
    </xf>
    <xf numFmtId="167" fontId="3" fillId="0" borderId="6" xfId="15" applyNumberFormat="1" applyFont="1" applyBorder="1" applyAlignment="1">
      <alignment horizontal="center"/>
    </xf>
    <xf numFmtId="167" fontId="3" fillId="0" borderId="4" xfId="15" applyNumberFormat="1" applyFont="1" applyBorder="1" applyAlignment="1">
      <alignment horizontal="center"/>
    </xf>
    <xf numFmtId="167" fontId="3" fillId="0" borderId="4" xfId="15" applyNumberFormat="1" applyFont="1" applyBorder="1" applyAlignment="1" quotePrefix="1">
      <alignment horizontal="center"/>
    </xf>
    <xf numFmtId="167" fontId="3" fillId="0" borderId="17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8" workbookViewId="0" topLeftCell="B12596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7"/>
  <sheetViews>
    <sheetView workbookViewId="0" topLeftCell="A1">
      <pane xSplit="3" ySplit="10" topLeftCell="D50" activePane="bottomRight" state="frozen"/>
      <selection pane="topLeft" activeCell="G271" activeCellId="1" sqref="B1:B16384 G271"/>
      <selection pane="topRight" activeCell="G271" activeCellId="1" sqref="B1:B16384 G271"/>
      <selection pane="bottomLeft" activeCell="G271" activeCellId="1" sqref="B1:B16384 G271"/>
      <selection pane="bottomRight" activeCell="B2" sqref="B2"/>
    </sheetView>
  </sheetViews>
  <sheetFormatPr defaultColWidth="9.33203125" defaultRowHeight="12.75"/>
  <cols>
    <col min="1" max="1" width="1.0078125" style="10" customWidth="1"/>
    <col min="2" max="2" width="4.83203125" style="10" customWidth="1"/>
    <col min="3" max="3" width="62.83203125" style="10" customWidth="1"/>
    <col min="4" max="4" width="2.83203125" style="10" customWidth="1"/>
    <col min="5" max="5" width="21.83203125" style="10" customWidth="1"/>
    <col min="6" max="6" width="8.83203125" style="10" customWidth="1"/>
    <col min="7" max="7" width="21.83203125" style="10" customWidth="1"/>
    <col min="8" max="8" width="9.33203125" style="10" customWidth="1"/>
    <col min="9" max="10" width="18.83203125" style="10" customWidth="1"/>
    <col min="11" max="16384" width="9.33203125" style="10" customWidth="1"/>
  </cols>
  <sheetData>
    <row r="1" s="23" customFormat="1" ht="15.75">
      <c r="B1" s="66" t="s">
        <v>364</v>
      </c>
    </row>
    <row r="2" ht="12.75">
      <c r="B2" s="9"/>
    </row>
    <row r="3" ht="12.75">
      <c r="B3" s="9" t="s">
        <v>349</v>
      </c>
    </row>
    <row r="5" spans="5:7" ht="12.75">
      <c r="E5" s="11" t="s">
        <v>350</v>
      </c>
      <c r="G5" s="11" t="s">
        <v>352</v>
      </c>
    </row>
    <row r="6" spans="5:7" ht="12.75">
      <c r="E6" s="11" t="s">
        <v>351</v>
      </c>
      <c r="G6" s="11" t="s">
        <v>353</v>
      </c>
    </row>
    <row r="7" spans="5:7" ht="12.75">
      <c r="E7" s="11"/>
      <c r="G7" s="11" t="s">
        <v>354</v>
      </c>
    </row>
    <row r="8" spans="5:7" ht="12.75">
      <c r="E8" s="96">
        <v>37072</v>
      </c>
      <c r="F8" s="95"/>
      <c r="G8" s="94">
        <v>36981</v>
      </c>
    </row>
    <row r="9" spans="5:7" ht="12.75">
      <c r="E9" s="11" t="s">
        <v>89</v>
      </c>
      <c r="G9" s="11" t="s">
        <v>89</v>
      </c>
    </row>
    <row r="10" ht="12.75">
      <c r="E10" s="11"/>
    </row>
    <row r="11" spans="2:7" ht="12.75">
      <c r="B11" s="10" t="s">
        <v>1</v>
      </c>
      <c r="E11" s="12">
        <v>116353</v>
      </c>
      <c r="G11" s="12">
        <v>117299</v>
      </c>
    </row>
    <row r="12" spans="2:7" ht="12.75">
      <c r="B12" s="10" t="s">
        <v>20</v>
      </c>
      <c r="E12" s="12">
        <v>109275</v>
      </c>
      <c r="G12" s="12">
        <v>103100</v>
      </c>
    </row>
    <row r="13" spans="2:7" ht="12.75">
      <c r="B13" s="10" t="s">
        <v>26</v>
      </c>
      <c r="E13" s="12">
        <v>1192316</v>
      </c>
      <c r="G13" s="12">
        <v>1190234</v>
      </c>
    </row>
    <row r="14" spans="2:7" ht="12.75">
      <c r="B14" s="10" t="s">
        <v>27</v>
      </c>
      <c r="E14" s="12">
        <f>53676+17610</f>
        <v>71286</v>
      </c>
      <c r="G14" s="12">
        <v>68850</v>
      </c>
    </row>
    <row r="15" spans="5:7" ht="18" customHeight="1">
      <c r="E15" s="13">
        <f>SUM(E11:E14)</f>
        <v>1489230</v>
      </c>
      <c r="G15" s="14">
        <f>SUM(G11:G14)</f>
        <v>1479483</v>
      </c>
    </row>
    <row r="16" ht="12.75">
      <c r="E16" s="12"/>
    </row>
    <row r="17" spans="2:5" ht="12.75">
      <c r="B17" s="10" t="s">
        <v>28</v>
      </c>
      <c r="E17" s="12"/>
    </row>
    <row r="18" spans="3:7" ht="12.75">
      <c r="C18" s="10" t="s">
        <v>29</v>
      </c>
      <c r="E18" s="90">
        <v>336750</v>
      </c>
      <c r="G18" s="90">
        <v>361862</v>
      </c>
    </row>
    <row r="19" spans="3:7" ht="12.75">
      <c r="C19" s="10" t="s">
        <v>2</v>
      </c>
      <c r="E19" s="17">
        <f>5298</f>
        <v>5298</v>
      </c>
      <c r="G19" s="17">
        <v>4032</v>
      </c>
    </row>
    <row r="20" spans="3:7" ht="12.75">
      <c r="C20" s="10" t="s">
        <v>3</v>
      </c>
      <c r="E20" s="17">
        <v>136557</v>
      </c>
      <c r="G20" s="17">
        <v>175523</v>
      </c>
    </row>
    <row r="21" spans="3:7" ht="12.75">
      <c r="C21" s="10" t="s">
        <v>4</v>
      </c>
      <c r="E21" s="17">
        <f>83369</f>
        <v>83369</v>
      </c>
      <c r="G21" s="17">
        <v>89803</v>
      </c>
    </row>
    <row r="22" spans="3:7" ht="12.75">
      <c r="C22" s="10" t="s">
        <v>30</v>
      </c>
      <c r="E22" s="17">
        <f>1178+88565</f>
        <v>89743</v>
      </c>
      <c r="G22" s="17">
        <v>73332</v>
      </c>
    </row>
    <row r="23" spans="3:7" ht="12.75">
      <c r="C23" s="10" t="s">
        <v>31</v>
      </c>
      <c r="E23" s="17">
        <v>34517</v>
      </c>
      <c r="G23" s="17">
        <v>32845</v>
      </c>
    </row>
    <row r="24" spans="3:7" ht="18" customHeight="1">
      <c r="C24" s="10" t="s">
        <v>32</v>
      </c>
      <c r="E24" s="91">
        <f>SUM(E18:E23)</f>
        <v>686234</v>
      </c>
      <c r="G24" s="92">
        <f>SUM(G18:G23)</f>
        <v>737397</v>
      </c>
    </row>
    <row r="25" spans="5:7" ht="12.75">
      <c r="E25" s="17"/>
      <c r="G25" s="16"/>
    </row>
    <row r="26" spans="2:7" ht="12.75">
      <c r="B26" s="10" t="s">
        <v>33</v>
      </c>
      <c r="E26" s="17"/>
      <c r="G26" s="16"/>
    </row>
    <row r="27" spans="3:7" ht="12.75">
      <c r="C27" s="10" t="s">
        <v>34</v>
      </c>
      <c r="E27" s="17">
        <f>30339+21233</f>
        <v>51572</v>
      </c>
      <c r="G27" s="17">
        <v>52059</v>
      </c>
    </row>
    <row r="28" spans="3:7" ht="12.75">
      <c r="C28" s="10" t="s">
        <v>35</v>
      </c>
      <c r="E28" s="86">
        <v>18913</v>
      </c>
      <c r="G28" s="17">
        <v>20887</v>
      </c>
    </row>
    <row r="29" spans="3:7" ht="12.75">
      <c r="C29" s="10" t="s">
        <v>23</v>
      </c>
      <c r="E29" s="17">
        <f>33908+142000</f>
        <v>175908</v>
      </c>
      <c r="G29" s="17">
        <v>164138</v>
      </c>
    </row>
    <row r="30" spans="3:7" ht="12.75">
      <c r="C30" s="10" t="s">
        <v>5</v>
      </c>
      <c r="E30" s="17">
        <f>274034+8500</f>
        <v>282534</v>
      </c>
      <c r="G30" s="17">
        <v>322511</v>
      </c>
    </row>
    <row r="31" spans="3:7" ht="12.75">
      <c r="C31" s="10" t="s">
        <v>36</v>
      </c>
      <c r="E31" s="17">
        <v>82990</v>
      </c>
      <c r="G31" s="17">
        <v>79521</v>
      </c>
    </row>
    <row r="32" spans="3:7" ht="12.75">
      <c r="C32" s="10" t="s">
        <v>6</v>
      </c>
      <c r="E32" s="17">
        <f>94863+470+77</f>
        <v>95410</v>
      </c>
      <c r="G32" s="17">
        <v>97894</v>
      </c>
    </row>
    <row r="33" spans="3:7" ht="12.75">
      <c r="C33" s="10" t="s">
        <v>7</v>
      </c>
      <c r="E33" s="17">
        <v>100516</v>
      </c>
      <c r="G33" s="17">
        <v>94403</v>
      </c>
    </row>
    <row r="34" spans="3:7" ht="16.5" customHeight="1">
      <c r="C34" s="10" t="s">
        <v>8</v>
      </c>
      <c r="E34" s="91">
        <f>SUM(E27:E33)</f>
        <v>807843</v>
      </c>
      <c r="G34" s="91">
        <f>SUM(G27:G33)</f>
        <v>831413</v>
      </c>
    </row>
    <row r="35" ht="12.75">
      <c r="E35" s="12"/>
    </row>
    <row r="36" spans="2:7" ht="18" customHeight="1">
      <c r="B36" s="10" t="s">
        <v>37</v>
      </c>
      <c r="E36" s="10">
        <f>+E24-E34</f>
        <v>-121609</v>
      </c>
      <c r="G36" s="10">
        <f>+G24-G34</f>
        <v>-94016</v>
      </c>
    </row>
    <row r="37" spans="5:7" ht="12.75">
      <c r="E37" s="21"/>
      <c r="G37" s="21"/>
    </row>
    <row r="38" spans="5:7" ht="7.5" customHeight="1">
      <c r="E38" s="19"/>
      <c r="G38" s="15"/>
    </row>
    <row r="39" spans="2:7" ht="13.5" thickBot="1">
      <c r="B39" s="10" t="s">
        <v>14</v>
      </c>
      <c r="E39" s="67">
        <f>+E15+E36</f>
        <v>1367621</v>
      </c>
      <c r="G39" s="67">
        <f>+G15+G36</f>
        <v>1385467</v>
      </c>
    </row>
    <row r="40" ht="13.5" thickTop="1">
      <c r="E40" s="12"/>
    </row>
    <row r="41" spans="2:5" ht="12.75">
      <c r="B41" s="10" t="s">
        <v>38</v>
      </c>
      <c r="E41" s="12"/>
    </row>
    <row r="42" ht="12.75">
      <c r="E42" s="12"/>
    </row>
    <row r="43" spans="2:7" ht="12.75">
      <c r="B43" s="10" t="s">
        <v>39</v>
      </c>
      <c r="E43" s="12">
        <v>268563</v>
      </c>
      <c r="G43" s="10">
        <v>255949</v>
      </c>
    </row>
    <row r="44" spans="2:7" ht="12.75">
      <c r="B44" s="10" t="s">
        <v>40</v>
      </c>
      <c r="E44" s="12">
        <v>159684</v>
      </c>
      <c r="G44" s="10">
        <v>159684</v>
      </c>
    </row>
    <row r="45" spans="2:7" ht="12.75">
      <c r="B45" s="10" t="s">
        <v>41</v>
      </c>
      <c r="E45" s="12">
        <v>404</v>
      </c>
      <c r="G45" s="10">
        <v>404</v>
      </c>
    </row>
    <row r="46" spans="2:7" ht="12.75">
      <c r="B46" s="10" t="s">
        <v>74</v>
      </c>
      <c r="E46" s="12">
        <v>15891</v>
      </c>
      <c r="G46" s="10">
        <v>15891</v>
      </c>
    </row>
    <row r="47" spans="2:7" ht="12.75">
      <c r="B47" s="10" t="s">
        <v>75</v>
      </c>
      <c r="E47" s="12">
        <v>1214</v>
      </c>
      <c r="G47" s="10">
        <v>1214</v>
      </c>
    </row>
    <row r="48" spans="2:7" ht="12.75">
      <c r="B48" s="10" t="s">
        <v>11</v>
      </c>
      <c r="E48" s="20">
        <v>160352</v>
      </c>
      <c r="G48" s="21">
        <v>151041</v>
      </c>
    </row>
    <row r="49" ht="7.5" customHeight="1">
      <c r="E49" s="12"/>
    </row>
    <row r="50" spans="2:7" ht="12.75">
      <c r="B50" s="10" t="s">
        <v>76</v>
      </c>
      <c r="E50" s="12">
        <f>SUM(E43:E48)</f>
        <v>606108</v>
      </c>
      <c r="G50" s="10">
        <f>SUM(G43:G48)</f>
        <v>584183</v>
      </c>
    </row>
    <row r="51" ht="12.75">
      <c r="E51" s="12"/>
    </row>
    <row r="52" spans="2:7" ht="12.75">
      <c r="B52" s="10" t="s">
        <v>77</v>
      </c>
      <c r="E52" s="12">
        <v>21548</v>
      </c>
      <c r="G52" s="10">
        <v>39381</v>
      </c>
    </row>
    <row r="53" spans="2:7" ht="12.75">
      <c r="B53" s="10" t="s">
        <v>9</v>
      </c>
      <c r="E53" s="12">
        <v>91400</v>
      </c>
      <c r="G53" s="3">
        <v>84014</v>
      </c>
    </row>
    <row r="54" spans="5:7" ht="12.75">
      <c r="E54" s="20"/>
      <c r="G54" s="21"/>
    </row>
    <row r="55" spans="2:7" ht="12.75">
      <c r="B55" s="10" t="s">
        <v>78</v>
      </c>
      <c r="E55" s="16">
        <v>19723</v>
      </c>
      <c r="F55" s="15"/>
      <c r="G55" s="16">
        <v>19723</v>
      </c>
    </row>
    <row r="56" spans="2:7" ht="12.75">
      <c r="B56" s="10" t="s">
        <v>12</v>
      </c>
      <c r="E56" s="86">
        <v>744</v>
      </c>
      <c r="F56" s="15"/>
      <c r="G56" s="16">
        <v>729</v>
      </c>
    </row>
    <row r="57" spans="2:7" ht="12.75">
      <c r="B57" s="10" t="s">
        <v>79</v>
      </c>
      <c r="E57" s="17">
        <f>112060+453000</f>
        <v>565060</v>
      </c>
      <c r="F57" s="15"/>
      <c r="G57" s="17">
        <v>584072</v>
      </c>
    </row>
    <row r="58" spans="2:7" ht="12.75">
      <c r="B58" s="10" t="s">
        <v>21</v>
      </c>
      <c r="E58" s="86">
        <v>667</v>
      </c>
      <c r="F58" s="15"/>
      <c r="G58" s="17">
        <v>667</v>
      </c>
    </row>
    <row r="59" spans="2:7" ht="12.75">
      <c r="B59" s="10" t="s">
        <v>22</v>
      </c>
      <c r="E59" s="86">
        <v>39500</v>
      </c>
      <c r="F59" s="15"/>
      <c r="G59" s="86">
        <v>48000</v>
      </c>
    </row>
    <row r="60" spans="2:7" ht="12.75">
      <c r="B60" s="10" t="s">
        <v>80</v>
      </c>
      <c r="E60" s="17">
        <v>1721</v>
      </c>
      <c r="F60" s="15"/>
      <c r="G60" s="17">
        <v>1721</v>
      </c>
    </row>
    <row r="61" spans="2:7" ht="12.75">
      <c r="B61" s="10" t="s">
        <v>81</v>
      </c>
      <c r="E61" s="17">
        <v>20476</v>
      </c>
      <c r="F61" s="15"/>
      <c r="G61" s="17">
        <v>20867</v>
      </c>
    </row>
    <row r="62" spans="2:7" ht="12.75">
      <c r="B62" s="10" t="s">
        <v>13</v>
      </c>
      <c r="E62" s="18">
        <v>674</v>
      </c>
      <c r="F62" s="15"/>
      <c r="G62" s="18">
        <v>2110</v>
      </c>
    </row>
    <row r="63" ht="7.5" customHeight="1">
      <c r="E63" s="12"/>
    </row>
    <row r="64" spans="2:7" ht="12.75">
      <c r="B64" s="10" t="s">
        <v>15</v>
      </c>
      <c r="E64" s="12">
        <f>SUM(E55:E63)</f>
        <v>648565</v>
      </c>
      <c r="G64" s="12">
        <f>SUM(G55:G63)</f>
        <v>677889</v>
      </c>
    </row>
    <row r="65" spans="5:7" ht="12.75">
      <c r="E65" s="20"/>
      <c r="G65" s="21"/>
    </row>
    <row r="66" spans="5:7" ht="8.25" customHeight="1">
      <c r="E66" s="19"/>
      <c r="F66" s="15"/>
      <c r="G66" s="15"/>
    </row>
    <row r="67" spans="2:7" ht="13.5" thickBot="1">
      <c r="B67" s="10" t="s">
        <v>82</v>
      </c>
      <c r="E67" s="68">
        <f>+SUM(E50:E54,E64)</f>
        <v>1367621</v>
      </c>
      <c r="G67" s="68">
        <f>+SUM(G50:G54,G64)</f>
        <v>1385467</v>
      </c>
    </row>
    <row r="68" spans="5:7" ht="13.5" thickTop="1">
      <c r="E68" s="19"/>
      <c r="G68" s="19"/>
    </row>
    <row r="69" spans="5:7" ht="12.75">
      <c r="E69" s="19"/>
      <c r="G69" s="19"/>
    </row>
    <row r="70" spans="2:7" ht="12.75">
      <c r="B70" s="10" t="s">
        <v>355</v>
      </c>
      <c r="E70" s="97">
        <f>+ROUND(E50/E43,2)</f>
        <v>2.26</v>
      </c>
      <c r="G70" s="97">
        <f>+ROUND(G50/G43,2)</f>
        <v>2.28</v>
      </c>
    </row>
    <row r="71" ht="12.75">
      <c r="E71" s="12"/>
    </row>
    <row r="72" spans="5:7" ht="12.75">
      <c r="E72" s="75">
        <f>+E67-E39</f>
        <v>0</v>
      </c>
      <c r="G72" s="75">
        <f>+G39-G67</f>
        <v>0</v>
      </c>
    </row>
    <row r="73" ht="12.75">
      <c r="E73" s="12"/>
    </row>
    <row r="74" ht="12.75">
      <c r="E74" s="12"/>
    </row>
    <row r="75" ht="12.75">
      <c r="E75" s="12"/>
    </row>
    <row r="76" ht="12.75">
      <c r="E76" s="12"/>
    </row>
    <row r="77" ht="12.75">
      <c r="E77" s="12"/>
    </row>
  </sheetData>
  <printOptions/>
  <pageMargins left="0.75" right="0.5" top="0.5" bottom="0.75" header="0.5" footer="0.5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6"/>
  <sheetViews>
    <sheetView showGridLines="0" zoomScale="75" zoomScaleNormal="75" workbookViewId="0" topLeftCell="A1">
      <pane xSplit="5" ySplit="10" topLeftCell="F63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H74" sqref="H74"/>
    </sheetView>
  </sheetViews>
  <sheetFormatPr defaultColWidth="9.33203125" defaultRowHeight="12.75"/>
  <cols>
    <col min="1" max="1" width="1.83203125" style="23" customWidth="1"/>
    <col min="2" max="2" width="3.83203125" style="23" customWidth="1"/>
    <col min="3" max="4" width="4.83203125" style="23" customWidth="1"/>
    <col min="5" max="5" width="62.83203125" style="23" customWidth="1"/>
    <col min="6" max="6" width="25.83203125" style="23" customWidth="1"/>
    <col min="7" max="7" width="25.83203125" style="70" customWidth="1"/>
    <col min="8" max="8" width="25.83203125" style="23" customWidth="1"/>
    <col min="9" max="9" width="25.83203125" style="70" customWidth="1"/>
    <col min="10" max="10" width="12" style="23" bestFit="1" customWidth="1"/>
    <col min="11" max="16384" width="9.33203125" style="23" customWidth="1"/>
  </cols>
  <sheetData>
    <row r="1" spans="2:6" ht="15.75">
      <c r="B1" s="29" t="str">
        <f>+'BS'!B1</f>
        <v>EUROPLUS BERHAD ( 520-H)</v>
      </c>
      <c r="C1" s="29"/>
      <c r="D1" s="29"/>
      <c r="E1" s="30"/>
      <c r="F1" s="31"/>
    </row>
    <row r="2" spans="2:5" ht="15.75">
      <c r="B2" s="32"/>
      <c r="C2" s="32"/>
      <c r="D2" s="32"/>
      <c r="E2" s="30"/>
    </row>
    <row r="3" spans="2:6" ht="15.75">
      <c r="B3" s="33" t="s">
        <v>358</v>
      </c>
      <c r="C3" s="33"/>
      <c r="D3" s="33"/>
      <c r="E3" s="30"/>
      <c r="F3" s="24"/>
    </row>
    <row r="4" spans="2:9" ht="15.75">
      <c r="B4" s="34"/>
      <c r="C4" s="35"/>
      <c r="D4" s="35"/>
      <c r="E4" s="36"/>
      <c r="F4" s="37" t="s">
        <v>83</v>
      </c>
      <c r="G4" s="71"/>
      <c r="H4" s="38" t="s">
        <v>84</v>
      </c>
      <c r="I4" s="71"/>
    </row>
    <row r="5" spans="2:9" ht="15.75">
      <c r="B5" s="39"/>
      <c r="C5" s="40"/>
      <c r="D5" s="40"/>
      <c r="E5" s="41"/>
      <c r="F5" s="42" t="s">
        <v>85</v>
      </c>
      <c r="G5" s="42" t="s">
        <v>86</v>
      </c>
      <c r="H5" s="42" t="s">
        <v>85</v>
      </c>
      <c r="I5" s="42" t="s">
        <v>86</v>
      </c>
    </row>
    <row r="6" spans="2:9" ht="15.75">
      <c r="B6" s="39"/>
      <c r="C6" s="40"/>
      <c r="D6" s="40"/>
      <c r="E6" s="41"/>
      <c r="F6" s="43" t="s">
        <v>87</v>
      </c>
      <c r="G6" s="43" t="s">
        <v>88</v>
      </c>
      <c r="H6" s="43" t="s">
        <v>42</v>
      </c>
      <c r="I6" s="43" t="s">
        <v>88</v>
      </c>
    </row>
    <row r="7" spans="2:9" ht="15.75">
      <c r="B7" s="39"/>
      <c r="C7" s="40"/>
      <c r="D7" s="40"/>
      <c r="E7" s="41"/>
      <c r="F7" s="44"/>
      <c r="G7" s="43" t="s">
        <v>87</v>
      </c>
      <c r="H7" s="44"/>
      <c r="I7" s="43" t="s">
        <v>125</v>
      </c>
    </row>
    <row r="8" spans="2:9" ht="15.75">
      <c r="B8" s="39"/>
      <c r="C8" s="40"/>
      <c r="D8" s="40"/>
      <c r="E8" s="41"/>
      <c r="F8" s="45" t="s">
        <v>341</v>
      </c>
      <c r="G8" s="45" t="s">
        <v>342</v>
      </c>
      <c r="H8" s="45" t="str">
        <f>+F8</f>
        <v>30 June 2001</v>
      </c>
      <c r="I8" s="45" t="str">
        <f>+G8</f>
        <v>30 June 2000</v>
      </c>
    </row>
    <row r="9" spans="2:9" ht="15.75">
      <c r="B9" s="39"/>
      <c r="C9" s="40"/>
      <c r="D9" s="40"/>
      <c r="E9" s="46"/>
      <c r="F9" s="47" t="s">
        <v>89</v>
      </c>
      <c r="G9" s="47" t="s">
        <v>89</v>
      </c>
      <c r="H9" s="47" t="s">
        <v>89</v>
      </c>
      <c r="I9" s="47" t="s">
        <v>89</v>
      </c>
    </row>
    <row r="10" spans="2:9" ht="15.75">
      <c r="B10" s="48"/>
      <c r="C10" s="49"/>
      <c r="D10" s="49"/>
      <c r="E10" s="50"/>
      <c r="F10" s="27"/>
      <c r="G10" s="60"/>
      <c r="H10" s="27"/>
      <c r="I10" s="60"/>
    </row>
    <row r="11" spans="2:9" ht="15.75">
      <c r="B11" s="34"/>
      <c r="C11" s="35"/>
      <c r="D11" s="51"/>
      <c r="E11" s="25"/>
      <c r="F11" s="25"/>
      <c r="G11" s="61"/>
      <c r="H11" s="25"/>
      <c r="I11" s="61"/>
    </row>
    <row r="12" spans="2:9" ht="15.75">
      <c r="B12" s="39">
        <v>1</v>
      </c>
      <c r="C12" s="40" t="s">
        <v>90</v>
      </c>
      <c r="D12" s="52"/>
      <c r="E12" s="26" t="s">
        <v>359</v>
      </c>
      <c r="F12" s="26">
        <v>131503</v>
      </c>
      <c r="G12" s="59">
        <v>127115</v>
      </c>
      <c r="H12" s="26">
        <f>+F12</f>
        <v>131503</v>
      </c>
      <c r="I12" s="59">
        <v>127115</v>
      </c>
    </row>
    <row r="13" spans="2:9" ht="15.75">
      <c r="B13" s="48"/>
      <c r="C13" s="49"/>
      <c r="D13" s="53"/>
      <c r="E13" s="27"/>
      <c r="F13" s="27"/>
      <c r="G13" s="60"/>
      <c r="H13" s="27"/>
      <c r="I13" s="60"/>
    </row>
    <row r="14" spans="2:9" ht="15.75">
      <c r="B14" s="34"/>
      <c r="C14" s="35" t="s">
        <v>91</v>
      </c>
      <c r="D14" s="51"/>
      <c r="E14" s="25" t="s">
        <v>92</v>
      </c>
      <c r="F14" s="54">
        <v>0</v>
      </c>
      <c r="G14" s="62">
        <v>0</v>
      </c>
      <c r="H14" s="54">
        <v>0</v>
      </c>
      <c r="I14" s="62">
        <v>0</v>
      </c>
    </row>
    <row r="15" spans="2:9" ht="15.75">
      <c r="B15" s="48"/>
      <c r="C15" s="49"/>
      <c r="D15" s="53"/>
      <c r="E15" s="27"/>
      <c r="F15" s="27"/>
      <c r="G15" s="60"/>
      <c r="H15" s="27"/>
      <c r="I15" s="60"/>
    </row>
    <row r="16" spans="2:9" ht="15.75">
      <c r="B16" s="34"/>
      <c r="C16" s="55" t="s">
        <v>93</v>
      </c>
      <c r="D16" s="56"/>
      <c r="E16" s="25" t="s">
        <v>94</v>
      </c>
      <c r="F16" s="25">
        <v>1642</v>
      </c>
      <c r="G16" s="61">
        <v>2799</v>
      </c>
      <c r="H16" s="26">
        <f>+F16</f>
        <v>1642</v>
      </c>
      <c r="I16" s="61">
        <v>2799</v>
      </c>
    </row>
    <row r="17" spans="2:9" ht="15.75">
      <c r="B17" s="48"/>
      <c r="C17" s="49"/>
      <c r="D17" s="53"/>
      <c r="E17" s="27"/>
      <c r="F17" s="27"/>
      <c r="G17" s="60"/>
      <c r="H17" s="27"/>
      <c r="I17" s="60"/>
    </row>
    <row r="18" spans="2:9" ht="15.75">
      <c r="B18" s="34">
        <v>2</v>
      </c>
      <c r="C18" s="35" t="s">
        <v>90</v>
      </c>
      <c r="D18" s="51"/>
      <c r="E18" s="25" t="s">
        <v>360</v>
      </c>
      <c r="F18" s="25"/>
      <c r="G18" s="61"/>
      <c r="H18" s="25"/>
      <c r="I18" s="61"/>
    </row>
    <row r="19" spans="2:9" ht="15.75">
      <c r="B19" s="39"/>
      <c r="C19" s="40"/>
      <c r="D19" s="52"/>
      <c r="E19" s="26" t="s">
        <v>361</v>
      </c>
      <c r="F19" s="26"/>
      <c r="G19" s="59"/>
      <c r="H19" s="26"/>
      <c r="I19" s="59"/>
    </row>
    <row r="20" spans="2:9" ht="15.75">
      <c r="B20" s="39"/>
      <c r="C20" s="40"/>
      <c r="D20" s="52"/>
      <c r="E20" s="26" t="s">
        <v>362</v>
      </c>
      <c r="F20" s="26"/>
      <c r="G20" s="59"/>
      <c r="H20" s="26"/>
      <c r="I20" s="59"/>
    </row>
    <row r="21" spans="2:9" ht="15.75">
      <c r="B21" s="39"/>
      <c r="C21" s="40"/>
      <c r="D21" s="52"/>
      <c r="E21" s="26" t="s">
        <v>369</v>
      </c>
      <c r="F21" s="26">
        <f>15565+F23+F25+F27</f>
        <v>26676</v>
      </c>
      <c r="G21" s="59">
        <v>26358</v>
      </c>
      <c r="H21" s="26">
        <f>+F21</f>
        <v>26676</v>
      </c>
      <c r="I21" s="59">
        <v>26358</v>
      </c>
    </row>
    <row r="22" spans="2:9" ht="15.75">
      <c r="B22" s="48"/>
      <c r="C22" s="49"/>
      <c r="D22" s="53"/>
      <c r="E22" s="27"/>
      <c r="F22" s="27"/>
      <c r="G22" s="60"/>
      <c r="H22" s="27"/>
      <c r="I22" s="60"/>
    </row>
    <row r="23" spans="2:9" ht="15.75">
      <c r="B23" s="34"/>
      <c r="C23" s="35" t="s">
        <v>91</v>
      </c>
      <c r="D23" s="51"/>
      <c r="E23" s="25" t="s">
        <v>363</v>
      </c>
      <c r="F23" s="25">
        <v>4830</v>
      </c>
      <c r="G23" s="61">
        <v>4401</v>
      </c>
      <c r="H23" s="26">
        <f>+F23</f>
        <v>4830</v>
      </c>
      <c r="I23" s="61">
        <v>4401</v>
      </c>
    </row>
    <row r="24" spans="2:9" ht="15.75">
      <c r="B24" s="48"/>
      <c r="C24" s="49"/>
      <c r="D24" s="53"/>
      <c r="E24" s="27"/>
      <c r="F24" s="27"/>
      <c r="G24" s="60"/>
      <c r="H24" s="27"/>
      <c r="I24" s="60"/>
    </row>
    <row r="25" spans="2:9" ht="15.75">
      <c r="B25" s="34"/>
      <c r="C25" s="35" t="s">
        <v>93</v>
      </c>
      <c r="D25" s="51"/>
      <c r="E25" s="25" t="s">
        <v>365</v>
      </c>
      <c r="F25" s="25">
        <f>1758+4523</f>
        <v>6281</v>
      </c>
      <c r="G25" s="61">
        <v>2768</v>
      </c>
      <c r="H25" s="26">
        <f>+F25</f>
        <v>6281</v>
      </c>
      <c r="I25" s="61">
        <v>2768</v>
      </c>
    </row>
    <row r="26" spans="2:9" ht="15.75">
      <c r="B26" s="48"/>
      <c r="C26" s="49"/>
      <c r="D26" s="53"/>
      <c r="E26" s="27"/>
      <c r="F26" s="27"/>
      <c r="G26" s="60"/>
      <c r="H26" s="27"/>
      <c r="I26" s="60"/>
    </row>
    <row r="27" spans="2:9" ht="15.75">
      <c r="B27" s="34"/>
      <c r="C27" s="35" t="s">
        <v>95</v>
      </c>
      <c r="D27" s="51"/>
      <c r="E27" s="25" t="s">
        <v>366</v>
      </c>
      <c r="F27" s="73">
        <v>0</v>
      </c>
      <c r="G27" s="63">
        <v>0</v>
      </c>
      <c r="H27" s="74">
        <v>0</v>
      </c>
      <c r="I27" s="63">
        <v>0</v>
      </c>
    </row>
    <row r="28" spans="2:9" ht="15.75">
      <c r="B28" s="48"/>
      <c r="C28" s="49"/>
      <c r="D28" s="53"/>
      <c r="E28" s="27"/>
      <c r="F28" s="27"/>
      <c r="G28" s="60"/>
      <c r="H28" s="27"/>
      <c r="I28" s="60"/>
    </row>
    <row r="29" spans="2:9" ht="15.75">
      <c r="B29" s="34"/>
      <c r="C29" s="35" t="s">
        <v>96</v>
      </c>
      <c r="D29" s="51"/>
      <c r="E29" s="25" t="s">
        <v>367</v>
      </c>
      <c r="F29" s="25"/>
      <c r="G29" s="61"/>
      <c r="H29" s="25"/>
      <c r="I29" s="61"/>
    </row>
    <row r="30" spans="2:9" ht="15.75">
      <c r="B30" s="39"/>
      <c r="C30" s="40"/>
      <c r="D30" s="52"/>
      <c r="E30" s="26" t="s">
        <v>368</v>
      </c>
      <c r="F30" s="26"/>
      <c r="G30" s="59"/>
      <c r="H30" s="26"/>
      <c r="I30" s="59"/>
    </row>
    <row r="31" spans="2:9" ht="15.75">
      <c r="B31" s="39"/>
      <c r="C31" s="40"/>
      <c r="D31" s="52"/>
      <c r="E31" s="26" t="s">
        <v>97</v>
      </c>
      <c r="F31" s="26">
        <f>+F21-F23-F25+F27</f>
        <v>15565</v>
      </c>
      <c r="G31" s="26">
        <f>+G21-G23-G25+G27</f>
        <v>19189</v>
      </c>
      <c r="H31" s="26">
        <f>+H21-H23-H25+H27</f>
        <v>15565</v>
      </c>
      <c r="I31" s="26">
        <f>+I21-I23-I25+I27</f>
        <v>19189</v>
      </c>
    </row>
    <row r="32" spans="2:9" ht="15.75">
      <c r="B32" s="48"/>
      <c r="C32" s="49"/>
      <c r="D32" s="53"/>
      <c r="E32" s="27"/>
      <c r="F32" s="27"/>
      <c r="G32" s="60"/>
      <c r="H32" s="27"/>
      <c r="I32" s="60"/>
    </row>
    <row r="33" spans="2:9" ht="15.75">
      <c r="B33" s="34"/>
      <c r="C33" s="35" t="s">
        <v>98</v>
      </c>
      <c r="D33" s="51"/>
      <c r="E33" s="25" t="s">
        <v>370</v>
      </c>
      <c r="F33" s="25"/>
      <c r="G33" s="61"/>
      <c r="H33" s="25"/>
      <c r="I33" s="61"/>
    </row>
    <row r="34" spans="2:9" ht="15.75">
      <c r="B34" s="39"/>
      <c r="C34" s="40"/>
      <c r="D34" s="52"/>
      <c r="E34" s="26" t="s">
        <v>99</v>
      </c>
      <c r="F34" s="26">
        <v>180</v>
      </c>
      <c r="G34" s="59">
        <v>458</v>
      </c>
      <c r="H34" s="26">
        <f>+F34</f>
        <v>180</v>
      </c>
      <c r="I34" s="59">
        <v>458</v>
      </c>
    </row>
    <row r="35" spans="2:9" ht="15.75">
      <c r="B35" s="48"/>
      <c r="C35" s="49"/>
      <c r="D35" s="53"/>
      <c r="E35" s="27"/>
      <c r="F35" s="27"/>
      <c r="G35" s="60"/>
      <c r="H35" s="27"/>
      <c r="I35" s="60"/>
    </row>
    <row r="36" spans="2:9" ht="15.75">
      <c r="B36" s="34"/>
      <c r="C36" s="35" t="s">
        <v>100</v>
      </c>
      <c r="D36" s="51"/>
      <c r="E36" s="25" t="s">
        <v>367</v>
      </c>
      <c r="F36" s="25"/>
      <c r="G36" s="61"/>
      <c r="H36" s="25"/>
      <c r="I36" s="61"/>
    </row>
    <row r="37" spans="2:9" ht="15.75">
      <c r="B37" s="39"/>
      <c r="C37" s="40"/>
      <c r="D37" s="52"/>
      <c r="E37" s="26" t="s">
        <v>368</v>
      </c>
      <c r="F37" s="26"/>
      <c r="G37" s="59"/>
      <c r="H37" s="26"/>
      <c r="I37" s="59"/>
    </row>
    <row r="38" spans="2:9" ht="15.75">
      <c r="B38" s="39"/>
      <c r="C38" s="40"/>
      <c r="D38" s="52"/>
      <c r="E38" s="26" t="s">
        <v>97</v>
      </c>
      <c r="F38" s="26">
        <f>+F31+F34</f>
        <v>15745</v>
      </c>
      <c r="G38" s="26">
        <f>+G31+G34</f>
        <v>19647</v>
      </c>
      <c r="H38" s="26">
        <f>+H31+H34</f>
        <v>15745</v>
      </c>
      <c r="I38" s="26">
        <f>+I31+I34</f>
        <v>19647</v>
      </c>
    </row>
    <row r="39" spans="2:9" ht="15.75">
      <c r="B39" s="48"/>
      <c r="C39" s="49"/>
      <c r="D39" s="53"/>
      <c r="E39" s="27"/>
      <c r="F39" s="27"/>
      <c r="G39" s="60"/>
      <c r="H39" s="27"/>
      <c r="I39" s="60"/>
    </row>
    <row r="40" spans="2:10" ht="15.75">
      <c r="B40" s="34"/>
      <c r="C40" s="35" t="s">
        <v>101</v>
      </c>
      <c r="D40" s="51"/>
      <c r="E40" s="25" t="s">
        <v>371</v>
      </c>
      <c r="F40" s="25">
        <v>-5916</v>
      </c>
      <c r="G40" s="61">
        <v>-7647</v>
      </c>
      <c r="H40" s="26">
        <v>-5916</v>
      </c>
      <c r="I40" s="61">
        <v>-7647</v>
      </c>
      <c r="J40" s="78"/>
    </row>
    <row r="41" spans="2:10" ht="15.75">
      <c r="B41" s="48"/>
      <c r="C41" s="49"/>
      <c r="D41" s="53"/>
      <c r="E41" s="27"/>
      <c r="F41" s="27"/>
      <c r="G41" s="60"/>
      <c r="H41" s="27"/>
      <c r="I41" s="60"/>
      <c r="J41" s="78"/>
    </row>
    <row r="42" spans="2:9" ht="15.75">
      <c r="B42" s="34"/>
      <c r="C42" s="35" t="s">
        <v>102</v>
      </c>
      <c r="D42" s="51" t="s">
        <v>102</v>
      </c>
      <c r="E42" s="25" t="s">
        <v>372</v>
      </c>
      <c r="F42" s="25"/>
      <c r="G42" s="61"/>
      <c r="H42" s="25"/>
      <c r="I42" s="61"/>
    </row>
    <row r="43" spans="2:10" ht="15.75">
      <c r="B43" s="39"/>
      <c r="C43" s="40"/>
      <c r="D43" s="52"/>
      <c r="E43" s="26" t="s">
        <v>373</v>
      </c>
      <c r="F43" s="26">
        <f>+F38+F40</f>
        <v>9829</v>
      </c>
      <c r="G43" s="26">
        <f>+G38+G40</f>
        <v>12000</v>
      </c>
      <c r="H43" s="26">
        <f>+H38+H40</f>
        <v>9829</v>
      </c>
      <c r="I43" s="26">
        <f>+I38+I40</f>
        <v>12000</v>
      </c>
      <c r="J43" s="78"/>
    </row>
    <row r="44" spans="2:10" ht="15.75">
      <c r="B44" s="48"/>
      <c r="C44" s="49"/>
      <c r="D44" s="53"/>
      <c r="E44" s="27"/>
      <c r="F44" s="27"/>
      <c r="G44" s="60"/>
      <c r="H44" s="27"/>
      <c r="I44" s="60"/>
      <c r="J44" s="78"/>
    </row>
    <row r="45" spans="2:9" ht="15.75">
      <c r="B45" s="34"/>
      <c r="C45" s="35"/>
      <c r="D45" s="51" t="s">
        <v>103</v>
      </c>
      <c r="E45" s="25" t="s">
        <v>107</v>
      </c>
      <c r="F45" s="25">
        <v>-518</v>
      </c>
      <c r="G45" s="61">
        <v>-1201</v>
      </c>
      <c r="H45" s="26">
        <f>+F45</f>
        <v>-518</v>
      </c>
      <c r="I45" s="61">
        <v>-1201</v>
      </c>
    </row>
    <row r="46" spans="2:9" ht="15.75">
      <c r="B46" s="48"/>
      <c r="C46" s="49"/>
      <c r="D46" s="53"/>
      <c r="E46" s="27"/>
      <c r="F46" s="27"/>
      <c r="G46" s="60"/>
      <c r="H46" s="27"/>
      <c r="I46" s="60"/>
    </row>
    <row r="47" spans="2:9" ht="15.75">
      <c r="B47" s="34"/>
      <c r="C47" s="35" t="s">
        <v>104</v>
      </c>
      <c r="D47" s="51"/>
      <c r="E47" s="25" t="s">
        <v>374</v>
      </c>
      <c r="F47" s="25"/>
      <c r="G47" s="61"/>
      <c r="H47" s="25"/>
      <c r="I47" s="61"/>
    </row>
    <row r="48" spans="2:9" ht="15.75">
      <c r="B48" s="39"/>
      <c r="C48" s="40"/>
      <c r="D48" s="52"/>
      <c r="E48" s="26" t="s">
        <v>375</v>
      </c>
      <c r="F48" s="57">
        <v>0</v>
      </c>
      <c r="G48" s="57">
        <v>0</v>
      </c>
      <c r="H48" s="57">
        <v>0</v>
      </c>
      <c r="I48" s="57">
        <v>0</v>
      </c>
    </row>
    <row r="49" spans="2:9" ht="15.75">
      <c r="B49" s="48"/>
      <c r="C49" s="49"/>
      <c r="D49" s="53"/>
      <c r="E49" s="27"/>
      <c r="F49" s="27"/>
      <c r="G49" s="60"/>
      <c r="H49" s="27"/>
      <c r="I49" s="60"/>
    </row>
    <row r="50" spans="2:9" ht="15.75">
      <c r="B50" s="39"/>
      <c r="C50" s="40" t="s">
        <v>106</v>
      </c>
      <c r="D50" s="52"/>
      <c r="E50" s="26" t="s">
        <v>376</v>
      </c>
      <c r="F50" s="26"/>
      <c r="G50" s="59"/>
      <c r="H50" s="26"/>
      <c r="I50" s="59"/>
    </row>
    <row r="51" spans="2:9" ht="15.75">
      <c r="B51" s="39"/>
      <c r="C51" s="40"/>
      <c r="D51" s="52"/>
      <c r="E51" s="26" t="s">
        <v>377</v>
      </c>
      <c r="F51" s="26"/>
      <c r="G51" s="59"/>
      <c r="H51" s="26"/>
      <c r="I51" s="59"/>
    </row>
    <row r="52" spans="2:9" ht="15.75">
      <c r="B52" s="39"/>
      <c r="C52" s="40"/>
      <c r="D52" s="52"/>
      <c r="E52" s="26" t="s">
        <v>110</v>
      </c>
      <c r="F52" s="26">
        <f>+F43+F45+F48</f>
        <v>9311</v>
      </c>
      <c r="G52" s="26">
        <f>+G43+G45+G48</f>
        <v>10799</v>
      </c>
      <c r="H52" s="26">
        <f>+H43+H45+H48</f>
        <v>9311</v>
      </c>
      <c r="I52" s="26">
        <f>+I43+I45+I48</f>
        <v>10799</v>
      </c>
    </row>
    <row r="53" spans="2:9" ht="15.75">
      <c r="B53" s="39"/>
      <c r="C53" s="40"/>
      <c r="D53" s="52"/>
      <c r="E53" s="26"/>
      <c r="F53" s="26"/>
      <c r="G53" s="59"/>
      <c r="H53" s="26"/>
      <c r="I53" s="59"/>
    </row>
    <row r="54" spans="2:9" ht="15.75">
      <c r="B54" s="34"/>
      <c r="C54" s="35" t="s">
        <v>111</v>
      </c>
      <c r="D54" s="51" t="s">
        <v>102</v>
      </c>
      <c r="E54" s="25" t="s">
        <v>97</v>
      </c>
      <c r="F54" s="54">
        <v>0</v>
      </c>
      <c r="G54" s="63">
        <v>0</v>
      </c>
      <c r="H54" s="54">
        <v>0</v>
      </c>
      <c r="I54" s="63">
        <v>0</v>
      </c>
    </row>
    <row r="55" spans="2:9" ht="15.75">
      <c r="B55" s="48"/>
      <c r="C55" s="49"/>
      <c r="D55" s="53"/>
      <c r="E55" s="27"/>
      <c r="F55" s="27"/>
      <c r="G55" s="60"/>
      <c r="H55" s="27"/>
      <c r="I55" s="60"/>
    </row>
    <row r="56" spans="2:9" ht="15.75">
      <c r="B56" s="34"/>
      <c r="C56" s="35"/>
      <c r="D56" s="51" t="s">
        <v>103</v>
      </c>
      <c r="E56" s="25" t="s">
        <v>107</v>
      </c>
      <c r="F56" s="54">
        <v>0</v>
      </c>
      <c r="G56" s="63">
        <v>0</v>
      </c>
      <c r="H56" s="54">
        <v>0</v>
      </c>
      <c r="I56" s="63">
        <v>0</v>
      </c>
    </row>
    <row r="57" spans="2:9" ht="15.75">
      <c r="B57" s="48"/>
      <c r="C57" s="49"/>
      <c r="D57" s="53"/>
      <c r="E57" s="27"/>
      <c r="F57" s="27"/>
      <c r="G57" s="60"/>
      <c r="H57" s="27"/>
      <c r="I57" s="60"/>
    </row>
    <row r="58" spans="2:9" ht="15.75">
      <c r="B58" s="34"/>
      <c r="C58" s="35"/>
      <c r="D58" s="51" t="s">
        <v>108</v>
      </c>
      <c r="E58" s="25" t="s">
        <v>97</v>
      </c>
      <c r="F58" s="25"/>
      <c r="G58" s="61"/>
      <c r="H58" s="25"/>
      <c r="I58" s="61"/>
    </row>
    <row r="59" spans="2:9" ht="15.75">
      <c r="B59" s="39"/>
      <c r="C59" s="40"/>
      <c r="D59" s="52"/>
      <c r="E59" s="26" t="s">
        <v>109</v>
      </c>
      <c r="F59" s="26"/>
      <c r="G59" s="59"/>
      <c r="H59" s="26"/>
      <c r="I59" s="59"/>
    </row>
    <row r="60" spans="2:9" ht="15.75">
      <c r="B60" s="39"/>
      <c r="C60" s="40"/>
      <c r="D60" s="52"/>
      <c r="E60" s="26" t="s">
        <v>110</v>
      </c>
      <c r="F60" s="57">
        <f>+F54-F56</f>
        <v>0</v>
      </c>
      <c r="G60" s="62">
        <v>0</v>
      </c>
      <c r="H60" s="57">
        <v>0</v>
      </c>
      <c r="I60" s="62">
        <v>0</v>
      </c>
    </row>
    <row r="61" spans="2:9" ht="15.75">
      <c r="B61" s="48"/>
      <c r="C61" s="49"/>
      <c r="D61" s="53"/>
      <c r="E61" s="27"/>
      <c r="F61" s="27"/>
      <c r="G61" s="60"/>
      <c r="H61" s="27"/>
      <c r="I61" s="60"/>
    </row>
    <row r="62" spans="2:9" ht="15.75">
      <c r="B62" s="34"/>
      <c r="C62" s="35" t="s">
        <v>378</v>
      </c>
      <c r="D62" s="51"/>
      <c r="E62" s="25" t="s">
        <v>379</v>
      </c>
      <c r="F62" s="25"/>
      <c r="G62" s="61"/>
      <c r="H62" s="25"/>
      <c r="I62" s="61"/>
    </row>
    <row r="63" spans="2:9" ht="15.75">
      <c r="B63" s="39"/>
      <c r="C63" s="40"/>
      <c r="D63" s="52"/>
      <c r="E63" s="26" t="s">
        <v>105</v>
      </c>
      <c r="F63" s="26">
        <f>+F52+F60</f>
        <v>9311</v>
      </c>
      <c r="G63" s="26">
        <f>+G52+G60</f>
        <v>10799</v>
      </c>
      <c r="H63" s="26">
        <f>+H52+H60</f>
        <v>9311</v>
      </c>
      <c r="I63" s="26">
        <f>+I52+I60</f>
        <v>10799</v>
      </c>
    </row>
    <row r="64" spans="2:9" ht="15.75">
      <c r="B64" s="48"/>
      <c r="C64" s="49"/>
      <c r="D64" s="53"/>
      <c r="E64" s="27"/>
      <c r="F64" s="27"/>
      <c r="G64" s="60"/>
      <c r="H64" s="27"/>
      <c r="I64" s="60"/>
    </row>
    <row r="65" spans="2:9" ht="15.75">
      <c r="B65" s="34">
        <v>3</v>
      </c>
      <c r="C65" s="35"/>
      <c r="D65" s="51"/>
      <c r="E65" s="25" t="s">
        <v>380</v>
      </c>
      <c r="F65" s="25"/>
      <c r="G65" s="61"/>
      <c r="H65" s="25"/>
      <c r="I65" s="61"/>
    </row>
    <row r="66" spans="2:9" ht="15.75">
      <c r="B66" s="39"/>
      <c r="C66" s="40"/>
      <c r="D66" s="52"/>
      <c r="E66" s="26" t="s">
        <v>112</v>
      </c>
      <c r="F66" s="26"/>
      <c r="G66" s="59"/>
      <c r="H66" s="26"/>
      <c r="I66" s="59"/>
    </row>
    <row r="67" spans="2:9" ht="15.75">
      <c r="B67" s="39"/>
      <c r="C67" s="40"/>
      <c r="D67" s="52"/>
      <c r="E67" s="26" t="s">
        <v>113</v>
      </c>
      <c r="F67" s="26"/>
      <c r="G67" s="59"/>
      <c r="H67" s="26"/>
      <c r="I67" s="59"/>
    </row>
    <row r="68" spans="2:9" ht="15.75">
      <c r="B68" s="39"/>
      <c r="C68" s="40"/>
      <c r="D68" s="52"/>
      <c r="E68" s="26" t="s">
        <v>114</v>
      </c>
      <c r="F68" s="26"/>
      <c r="G68" s="59"/>
      <c r="H68" s="26"/>
      <c r="I68" s="59"/>
    </row>
    <row r="69" spans="2:9" ht="15.75">
      <c r="B69" s="48"/>
      <c r="C69" s="49"/>
      <c r="D69" s="53"/>
      <c r="E69" s="27"/>
      <c r="F69" s="27"/>
      <c r="G69" s="60"/>
      <c r="H69" s="27"/>
      <c r="I69" s="60"/>
    </row>
    <row r="70" spans="2:9" ht="15.75">
      <c r="B70" s="34"/>
      <c r="C70" s="35"/>
      <c r="D70" s="51" t="s">
        <v>90</v>
      </c>
      <c r="E70" s="23" t="s">
        <v>345</v>
      </c>
      <c r="F70" s="58">
        <v>3.58</v>
      </c>
      <c r="G70" s="63">
        <v>5.1</v>
      </c>
      <c r="H70" s="58">
        <f>+F70</f>
        <v>3.58</v>
      </c>
      <c r="I70" s="63">
        <v>5.1</v>
      </c>
    </row>
    <row r="71" spans="2:9" ht="15.75">
      <c r="B71" s="39"/>
      <c r="C71" s="40"/>
      <c r="D71" s="52"/>
      <c r="E71" s="23" t="s">
        <v>346</v>
      </c>
      <c r="F71" s="93"/>
      <c r="G71" s="62"/>
      <c r="H71" s="93"/>
      <c r="I71" s="62"/>
    </row>
    <row r="72" spans="2:9" ht="15.75">
      <c r="B72" s="48"/>
      <c r="C72" s="49"/>
      <c r="D72" s="53"/>
      <c r="F72" s="27"/>
      <c r="G72" s="60"/>
      <c r="H72" s="27"/>
      <c r="I72" s="60"/>
    </row>
    <row r="73" spans="2:9" ht="15.75">
      <c r="B73" s="34"/>
      <c r="C73" s="35"/>
      <c r="D73" s="51" t="s">
        <v>91</v>
      </c>
      <c r="E73" s="25" t="s">
        <v>348</v>
      </c>
      <c r="F73" s="58">
        <v>2.42</v>
      </c>
      <c r="G73" s="99">
        <v>3.49</v>
      </c>
      <c r="H73" s="58">
        <f>+F73</f>
        <v>2.42</v>
      </c>
      <c r="I73" s="99">
        <v>3.49</v>
      </c>
    </row>
    <row r="74" spans="2:9" ht="15.75">
      <c r="B74" s="39"/>
      <c r="C74" s="40"/>
      <c r="D74" s="52"/>
      <c r="E74" s="26" t="s">
        <v>347</v>
      </c>
      <c r="F74" s="77"/>
      <c r="G74" s="85"/>
      <c r="H74" s="77"/>
      <c r="I74" s="62"/>
    </row>
    <row r="75" spans="2:9" ht="15.75">
      <c r="B75" s="48"/>
      <c r="C75" s="49"/>
      <c r="D75" s="53"/>
      <c r="E75" s="27"/>
      <c r="F75" s="27"/>
      <c r="G75" s="60"/>
      <c r="H75" s="27"/>
      <c r="I75" s="60"/>
    </row>
    <row r="76" spans="2:4" ht="15.75">
      <c r="B76" s="32"/>
      <c r="C76" s="32"/>
      <c r="D76" s="32"/>
    </row>
  </sheetData>
  <printOptions/>
  <pageMargins left="0.75" right="0.5" top="0.5" bottom="0.25" header="0.25" footer="0.5"/>
  <pageSetup fitToHeight="1" fitToWidth="1" horizontalDpi="600" verticalDpi="600" orientation="portrait" paperSize="9" scale="55" r:id="rId1"/>
  <headerFooter alignWithMargins="0">
    <oddHeader>&amp;R&amp;"Times New Roman,Italic"&amp;9&amp;F &amp;A {CL Tan}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12"/>
  <sheetViews>
    <sheetView tabSelected="1" zoomScale="75" zoomScaleNormal="75" workbookViewId="0" topLeftCell="A258">
      <selection activeCell="A260" sqref="A260"/>
    </sheetView>
  </sheetViews>
  <sheetFormatPr defaultColWidth="9.33203125" defaultRowHeight="12.75"/>
  <cols>
    <col min="1" max="1" width="7.83203125" style="1" customWidth="1"/>
    <col min="2" max="2" width="12.83203125" style="1" customWidth="1"/>
    <col min="3" max="3" width="14.83203125" style="1" customWidth="1"/>
    <col min="4" max="4" width="18.83203125" style="1" customWidth="1"/>
    <col min="5" max="8" width="18.83203125" style="3" customWidth="1"/>
    <col min="9" max="9" width="16.5" style="1" customWidth="1"/>
    <col min="10" max="10" width="90.83203125" style="1" customWidth="1"/>
    <col min="11" max="11" width="17.16015625" style="1" customWidth="1"/>
    <col min="12" max="16384" width="9.33203125" style="1" customWidth="1"/>
  </cols>
  <sheetData>
    <row r="1" ht="12.75">
      <c r="A1" s="9" t="str">
        <f>+'BS'!B1</f>
        <v>EUROPLUS BERHAD ( 520-H)</v>
      </c>
    </row>
    <row r="3" ht="12.75">
      <c r="A3" s="2" t="s">
        <v>357</v>
      </c>
    </row>
    <row r="5" spans="1:2" ht="12.75">
      <c r="A5" s="1" t="s">
        <v>115</v>
      </c>
      <c r="B5" s="2" t="s">
        <v>116</v>
      </c>
    </row>
    <row r="7" ht="12.75">
      <c r="B7" s="1" t="s">
        <v>179</v>
      </c>
    </row>
    <row r="8" ht="12.75">
      <c r="B8" s="1" t="s">
        <v>356</v>
      </c>
    </row>
    <row r="9" ht="12.75">
      <c r="B9" s="1" t="s">
        <v>309</v>
      </c>
    </row>
    <row r="10" ht="12.75">
      <c r="B10" s="1" t="s">
        <v>310</v>
      </c>
    </row>
    <row r="13" spans="1:2" ht="12.75">
      <c r="A13" s="1" t="s">
        <v>117</v>
      </c>
      <c r="B13" s="2" t="s">
        <v>118</v>
      </c>
    </row>
    <row r="15" ht="12.75">
      <c r="B15" s="1" t="s">
        <v>119</v>
      </c>
    </row>
    <row r="18" spans="1:2" ht="12.75">
      <c r="A18" s="1" t="s">
        <v>120</v>
      </c>
      <c r="B18" s="2" t="s">
        <v>121</v>
      </c>
    </row>
    <row r="20" ht="12.75">
      <c r="B20" s="1" t="s">
        <v>122</v>
      </c>
    </row>
    <row r="23" spans="1:2" ht="12.75">
      <c r="A23" s="1" t="s">
        <v>123</v>
      </c>
      <c r="B23" s="2" t="s">
        <v>196</v>
      </c>
    </row>
    <row r="24" ht="12.75">
      <c r="B24" s="2"/>
    </row>
    <row r="25" spans="5:8" ht="12.75">
      <c r="E25" s="5" t="s">
        <v>85</v>
      </c>
      <c r="F25" s="5" t="s">
        <v>86</v>
      </c>
      <c r="G25" s="5" t="s">
        <v>85</v>
      </c>
      <c r="H25" s="5" t="s">
        <v>86</v>
      </c>
    </row>
    <row r="26" spans="5:8" ht="12.75">
      <c r="E26" s="5" t="s">
        <v>87</v>
      </c>
      <c r="F26" s="5" t="s">
        <v>88</v>
      </c>
      <c r="G26" s="5" t="s">
        <v>124</v>
      </c>
      <c r="H26" s="5" t="s">
        <v>88</v>
      </c>
    </row>
    <row r="27" spans="5:8" ht="12.75">
      <c r="E27" s="5"/>
      <c r="F27" s="5" t="s">
        <v>87</v>
      </c>
      <c r="G27" s="5"/>
      <c r="H27" s="5" t="s">
        <v>125</v>
      </c>
    </row>
    <row r="28" spans="5:8" ht="12.75">
      <c r="E28" s="64" t="s">
        <v>343</v>
      </c>
      <c r="F28" s="64" t="s">
        <v>344</v>
      </c>
      <c r="G28" s="5" t="str">
        <f>+E28</f>
        <v>30/06/2001</v>
      </c>
      <c r="H28" s="5" t="str">
        <f>+F28</f>
        <v>30/06/2000</v>
      </c>
    </row>
    <row r="29" spans="5:8" ht="15">
      <c r="E29" s="28" t="s">
        <v>89</v>
      </c>
      <c r="F29" s="28" t="s">
        <v>89</v>
      </c>
      <c r="G29" s="28" t="s">
        <v>89</v>
      </c>
      <c r="H29" s="28" t="s">
        <v>89</v>
      </c>
    </row>
    <row r="30" spans="2:8" ht="12.75">
      <c r="B30" s="1" t="s">
        <v>175</v>
      </c>
      <c r="E30" s="69">
        <v>7183</v>
      </c>
      <c r="F30" s="69">
        <v>6055</v>
      </c>
      <c r="G30" s="69">
        <v>7183</v>
      </c>
      <c r="H30" s="69">
        <v>6055</v>
      </c>
    </row>
    <row r="31" spans="2:8" ht="12.75">
      <c r="B31" s="1" t="s">
        <v>191</v>
      </c>
      <c r="E31" s="69">
        <v>-1436</v>
      </c>
      <c r="F31" s="69">
        <v>1558</v>
      </c>
      <c r="G31" s="69">
        <v>-1436</v>
      </c>
      <c r="H31" s="69">
        <v>1558</v>
      </c>
    </row>
    <row r="32" spans="2:8" ht="12.75">
      <c r="B32" s="1" t="s">
        <v>176</v>
      </c>
      <c r="E32" s="80">
        <v>124</v>
      </c>
      <c r="F32" s="80">
        <v>-94</v>
      </c>
      <c r="G32" s="80">
        <v>124</v>
      </c>
      <c r="H32" s="80">
        <v>-94</v>
      </c>
    </row>
    <row r="33" spans="5:8" ht="12.75">
      <c r="E33" s="82">
        <f>SUM(E30:E32)</f>
        <v>5871</v>
      </c>
      <c r="F33" s="82">
        <f>SUM(F30:F32)</f>
        <v>7519</v>
      </c>
      <c r="G33" s="82">
        <f>SUM(G30:G32)</f>
        <v>5871</v>
      </c>
      <c r="H33" s="82">
        <f>SUM(H30:H32)</f>
        <v>7519</v>
      </c>
    </row>
    <row r="34" spans="5:8" ht="12.75">
      <c r="E34" s="82"/>
      <c r="F34" s="82"/>
      <c r="G34" s="82"/>
      <c r="H34" s="82"/>
    </row>
    <row r="35" spans="2:8" ht="12.75">
      <c r="B35" s="1" t="s">
        <v>177</v>
      </c>
      <c r="E35" s="82">
        <v>45</v>
      </c>
      <c r="F35" s="82">
        <v>128</v>
      </c>
      <c r="G35" s="82">
        <v>45</v>
      </c>
      <c r="H35" s="82">
        <v>128</v>
      </c>
    </row>
    <row r="36" spans="5:8" ht="13.5" thickBot="1">
      <c r="E36" s="83">
        <f>SUM(E33:E35)</f>
        <v>5916</v>
      </c>
      <c r="F36" s="83">
        <f>SUM(F33:F35)</f>
        <v>7647</v>
      </c>
      <c r="G36" s="83">
        <f>SUM(G33:G35)</f>
        <v>5916</v>
      </c>
      <c r="H36" s="83">
        <f>SUM(H33:H35)</f>
        <v>7647</v>
      </c>
    </row>
    <row r="37" spans="5:8" ht="13.5" thickTop="1">
      <c r="E37" s="82"/>
      <c r="F37" s="82"/>
      <c r="G37" s="82"/>
      <c r="H37" s="82"/>
    </row>
    <row r="38" spans="2:8" ht="12.75">
      <c r="B38" s="1" t="s">
        <v>0</v>
      </c>
      <c r="E38" s="84">
        <v>0.38</v>
      </c>
      <c r="F38" s="84">
        <v>0.39</v>
      </c>
      <c r="G38" s="84">
        <v>0.38</v>
      </c>
      <c r="H38" s="84">
        <v>0.39</v>
      </c>
    </row>
    <row r="39" spans="5:8" ht="12.75">
      <c r="E39" s="82"/>
      <c r="F39" s="82"/>
      <c r="G39" s="82"/>
      <c r="H39" s="82"/>
    </row>
    <row r="40" spans="2:8" ht="12.75">
      <c r="B40" s="1" t="s">
        <v>178</v>
      </c>
      <c r="E40" s="82"/>
      <c r="F40" s="82"/>
      <c r="G40" s="82"/>
      <c r="H40" s="82"/>
    </row>
    <row r="41" spans="2:8" ht="12.75">
      <c r="B41" s="1" t="s">
        <v>46</v>
      </c>
      <c r="E41" s="82"/>
      <c r="F41" s="82"/>
      <c r="G41" s="82"/>
      <c r="H41" s="82"/>
    </row>
    <row r="42" spans="2:8" ht="12.75">
      <c r="B42" s="1" t="s">
        <v>73</v>
      </c>
      <c r="E42" s="82"/>
      <c r="F42" s="82"/>
      <c r="G42" s="82"/>
      <c r="H42" s="82"/>
    </row>
    <row r="43" spans="5:8" ht="12.75">
      <c r="E43" s="82"/>
      <c r="F43" s="82"/>
      <c r="G43" s="82"/>
      <c r="H43" s="82"/>
    </row>
    <row r="44" spans="5:8" ht="12.75">
      <c r="E44" s="81"/>
      <c r="F44" s="12"/>
      <c r="G44" s="81"/>
      <c r="H44" s="12"/>
    </row>
    <row r="45" spans="1:2" ht="12.75">
      <c r="A45" s="1" t="s">
        <v>126</v>
      </c>
      <c r="B45" s="2" t="s">
        <v>381</v>
      </c>
    </row>
    <row r="47" ht="12.75">
      <c r="B47" s="1" t="s">
        <v>382</v>
      </c>
    </row>
    <row r="49" spans="1:2" ht="12.75" hidden="1">
      <c r="A49" s="1" t="s">
        <v>127</v>
      </c>
      <c r="B49" s="2" t="s">
        <v>128</v>
      </c>
    </row>
    <row r="50" ht="12.75" hidden="1"/>
    <row r="51" ht="12.75" hidden="1">
      <c r="B51" s="1" t="s">
        <v>129</v>
      </c>
    </row>
    <row r="52" ht="12.75" hidden="1">
      <c r="B52" s="1" t="s">
        <v>130</v>
      </c>
    </row>
    <row r="53" ht="12.75" hidden="1">
      <c r="B53" s="1" t="s">
        <v>131</v>
      </c>
    </row>
    <row r="54" ht="12.75" hidden="1">
      <c r="B54" s="1" t="s">
        <v>132</v>
      </c>
    </row>
    <row r="55" ht="12.75" hidden="1">
      <c r="B55" s="1" t="s">
        <v>133</v>
      </c>
    </row>
    <row r="56" ht="12.75" hidden="1">
      <c r="B56" s="1" t="s">
        <v>134</v>
      </c>
    </row>
    <row r="58" spans="1:2" ht="12.75">
      <c r="A58" s="1" t="s">
        <v>127</v>
      </c>
      <c r="B58" s="2" t="s">
        <v>383</v>
      </c>
    </row>
    <row r="60" ht="12.75">
      <c r="B60" s="1" t="s">
        <v>387</v>
      </c>
    </row>
    <row r="63" spans="1:2" ht="12.75">
      <c r="A63" s="1" t="s">
        <v>135</v>
      </c>
      <c r="B63" s="2" t="s">
        <v>388</v>
      </c>
    </row>
    <row r="65" ht="12.75">
      <c r="B65" s="1" t="s">
        <v>411</v>
      </c>
    </row>
    <row r="66" ht="12.75">
      <c r="B66" s="1" t="s">
        <v>433</v>
      </c>
    </row>
    <row r="67" ht="12.75">
      <c r="B67" s="1" t="s">
        <v>410</v>
      </c>
    </row>
    <row r="68" ht="12.75">
      <c r="B68" s="1" t="s">
        <v>412</v>
      </c>
    </row>
    <row r="71" spans="1:2" ht="12.75">
      <c r="A71" s="1" t="s">
        <v>136</v>
      </c>
      <c r="B71" s="2" t="s">
        <v>138</v>
      </c>
    </row>
    <row r="73" spans="1:2" ht="12.75">
      <c r="A73" s="1" t="s">
        <v>139</v>
      </c>
      <c r="B73" s="2" t="s">
        <v>204</v>
      </c>
    </row>
    <row r="75" spans="1:3" ht="12.75">
      <c r="A75" s="101"/>
      <c r="B75" s="1" t="s">
        <v>115</v>
      </c>
      <c r="C75" s="1" t="s">
        <v>205</v>
      </c>
    </row>
    <row r="76" ht="12.75">
      <c r="C76" s="1" t="s">
        <v>207</v>
      </c>
    </row>
    <row r="77" ht="12.75">
      <c r="C77" s="1" t="s">
        <v>206</v>
      </c>
    </row>
    <row r="78" ht="12.75">
      <c r="C78" s="1" t="s">
        <v>208</v>
      </c>
    </row>
    <row r="80" spans="2:3" ht="12.75">
      <c r="B80" s="1" t="s">
        <v>117</v>
      </c>
      <c r="C80" s="1" t="s">
        <v>209</v>
      </c>
    </row>
    <row r="81" ht="12.75">
      <c r="C81" s="1" t="s">
        <v>210</v>
      </c>
    </row>
    <row r="82" ht="12.75">
      <c r="C82" s="1" t="s">
        <v>211</v>
      </c>
    </row>
    <row r="83" ht="12.75">
      <c r="C83" s="1" t="s">
        <v>212</v>
      </c>
    </row>
    <row r="86" spans="1:2" ht="12.75">
      <c r="A86" s="1" t="s">
        <v>140</v>
      </c>
      <c r="B86" s="1" t="s">
        <v>213</v>
      </c>
    </row>
    <row r="87" ht="12.75">
      <c r="B87" s="2" t="s">
        <v>214</v>
      </c>
    </row>
    <row r="89" spans="2:3" ht="12.75">
      <c r="B89" s="1" t="s">
        <v>115</v>
      </c>
      <c r="C89" s="1" t="s">
        <v>215</v>
      </c>
    </row>
    <row r="90" ht="12.75">
      <c r="C90" s="1" t="s">
        <v>216</v>
      </c>
    </row>
    <row r="91" ht="12.75">
      <c r="C91" s="1" t="s">
        <v>217</v>
      </c>
    </row>
    <row r="92" ht="12.75">
      <c r="C92" s="1" t="s">
        <v>396</v>
      </c>
    </row>
    <row r="94" spans="2:3" ht="12.75">
      <c r="B94" s="1" t="s">
        <v>397</v>
      </c>
      <c r="C94" s="1" t="s">
        <v>301</v>
      </c>
    </row>
    <row r="95" ht="12.75">
      <c r="C95" s="1" t="s">
        <v>218</v>
      </c>
    </row>
    <row r="96" ht="12.75">
      <c r="C96" s="1" t="s">
        <v>413</v>
      </c>
    </row>
    <row r="97" ht="12.75">
      <c r="C97" s="1" t="s">
        <v>302</v>
      </c>
    </row>
    <row r="98" spans="3:8" ht="12.75">
      <c r="C98" s="1" t="s">
        <v>219</v>
      </c>
      <c r="E98" s="1"/>
      <c r="F98" s="1"/>
      <c r="G98" s="10"/>
      <c r="H98" s="1"/>
    </row>
    <row r="99" spans="3:8" ht="12.75">
      <c r="C99" s="1" t="s">
        <v>220</v>
      </c>
      <c r="E99" s="1"/>
      <c r="F99" s="1"/>
      <c r="G99" s="10"/>
      <c r="H99" s="1"/>
    </row>
    <row r="100" spans="5:8" ht="12.75">
      <c r="E100" s="1"/>
      <c r="F100" s="1"/>
      <c r="G100" s="10"/>
      <c r="H100" s="1"/>
    </row>
    <row r="101" spans="2:8" ht="12.75">
      <c r="B101" s="1" t="s">
        <v>398</v>
      </c>
      <c r="C101" s="1" t="s">
        <v>221</v>
      </c>
      <c r="E101" s="1"/>
      <c r="F101" s="1"/>
      <c r="G101" s="10"/>
      <c r="H101" s="1"/>
    </row>
    <row r="102" spans="3:8" ht="12.75">
      <c r="C102" s="1" t="s">
        <v>303</v>
      </c>
      <c r="E102" s="1"/>
      <c r="F102" s="1"/>
      <c r="G102" s="10"/>
      <c r="H102" s="1"/>
    </row>
    <row r="103" spans="3:8" ht="12.75">
      <c r="C103" s="1" t="s">
        <v>222</v>
      </c>
      <c r="E103" s="1"/>
      <c r="F103" s="1"/>
      <c r="G103" s="10"/>
      <c r="H103" s="1"/>
    </row>
    <row r="104" spans="3:8" ht="12.75">
      <c r="C104" s="1" t="s">
        <v>223</v>
      </c>
      <c r="E104" s="1"/>
      <c r="F104" s="1"/>
      <c r="G104" s="10"/>
      <c r="H104" s="1"/>
    </row>
    <row r="105" spans="3:8" ht="12.75">
      <c r="C105" s="1" t="s">
        <v>224</v>
      </c>
      <c r="E105" s="1"/>
      <c r="F105" s="1"/>
      <c r="G105" s="10"/>
      <c r="H105" s="1"/>
    </row>
    <row r="106" spans="5:8" ht="12.75">
      <c r="E106" s="1"/>
      <c r="F106" s="1"/>
      <c r="G106" s="10"/>
      <c r="H106" s="1"/>
    </row>
    <row r="107" spans="2:8" ht="12.75">
      <c r="B107" s="1" t="s">
        <v>399</v>
      </c>
      <c r="C107" s="1" t="s">
        <v>430</v>
      </c>
      <c r="E107" s="1"/>
      <c r="F107" s="1"/>
      <c r="G107" s="10"/>
      <c r="H107" s="1"/>
    </row>
    <row r="108" spans="3:8" ht="12.75">
      <c r="C108" s="1" t="s">
        <v>431</v>
      </c>
      <c r="E108" s="1"/>
      <c r="F108" s="1"/>
      <c r="G108" s="10"/>
      <c r="H108" s="1"/>
    </row>
    <row r="109" spans="3:8" ht="12.75">
      <c r="C109" s="1" t="s">
        <v>432</v>
      </c>
      <c r="E109" s="1"/>
      <c r="F109" s="1"/>
      <c r="G109" s="10"/>
      <c r="H109" s="1"/>
    </row>
    <row r="110" spans="5:8" ht="12.75">
      <c r="E110" s="1"/>
      <c r="F110" s="1"/>
      <c r="G110" s="10"/>
      <c r="H110" s="1"/>
    </row>
    <row r="111" spans="2:8" ht="12.75">
      <c r="B111" s="1" t="s">
        <v>117</v>
      </c>
      <c r="C111" s="1" t="s">
        <v>305</v>
      </c>
      <c r="E111" s="1"/>
      <c r="F111" s="1"/>
      <c r="G111" s="10"/>
      <c r="H111" s="1"/>
    </row>
    <row r="112" spans="3:8" ht="12.75">
      <c r="C112" s="1" t="s">
        <v>304</v>
      </c>
      <c r="E112" s="1"/>
      <c r="F112" s="1"/>
      <c r="G112" s="10"/>
      <c r="H112" s="1"/>
    </row>
    <row r="113" spans="3:8" ht="12.75">
      <c r="C113" s="1" t="s">
        <v>414</v>
      </c>
      <c r="E113" s="1"/>
      <c r="F113" s="1"/>
      <c r="G113" s="10"/>
      <c r="H113" s="1"/>
    </row>
    <row r="114" spans="3:8" ht="12.75">
      <c r="C114" s="1" t="s">
        <v>415</v>
      </c>
      <c r="E114" s="1"/>
      <c r="F114" s="1"/>
      <c r="G114" s="10"/>
      <c r="H114" s="1"/>
    </row>
    <row r="115" spans="5:8" ht="12.75">
      <c r="E115" s="1"/>
      <c r="F115" s="1"/>
      <c r="G115" s="10"/>
      <c r="H115" s="1"/>
    </row>
    <row r="116" spans="3:8" ht="12.75">
      <c r="C116" s="1" t="s">
        <v>180</v>
      </c>
      <c r="E116" s="1"/>
      <c r="F116" s="1"/>
      <c r="G116" s="10"/>
      <c r="H116" s="1"/>
    </row>
    <row r="117" spans="5:8" ht="12.75">
      <c r="E117" s="1"/>
      <c r="F117" s="1"/>
      <c r="G117" s="10"/>
      <c r="H117" s="1"/>
    </row>
    <row r="118" spans="2:8" ht="12.75">
      <c r="B118" s="1" t="s">
        <v>400</v>
      </c>
      <c r="C118" s="1" t="s">
        <v>181</v>
      </c>
      <c r="E118" s="1"/>
      <c r="F118" s="1"/>
      <c r="G118" s="10"/>
      <c r="H118" s="1"/>
    </row>
    <row r="119" spans="5:8" ht="12.75">
      <c r="E119" s="1"/>
      <c r="F119" s="1"/>
      <c r="G119" s="10"/>
      <c r="H119" s="1"/>
    </row>
    <row r="120" spans="3:8" ht="12.75">
      <c r="C120" s="102"/>
      <c r="D120" s="103"/>
      <c r="E120" s="104"/>
      <c r="F120" s="112" t="s">
        <v>225</v>
      </c>
      <c r="G120" s="113" t="s">
        <v>300</v>
      </c>
      <c r="H120" s="1"/>
    </row>
    <row r="121" spans="3:8" ht="12.75">
      <c r="C121" s="105"/>
      <c r="D121" s="72"/>
      <c r="E121" s="106"/>
      <c r="F121" s="114" t="s">
        <v>226</v>
      </c>
      <c r="G121" s="115" t="s">
        <v>227</v>
      </c>
      <c r="H121" s="1"/>
    </row>
    <row r="122" spans="3:8" ht="12.75">
      <c r="C122" s="102" t="s">
        <v>306</v>
      </c>
      <c r="D122" s="103"/>
      <c r="E122" s="104"/>
      <c r="F122" s="112" t="s">
        <v>229</v>
      </c>
      <c r="G122" s="113" t="s">
        <v>230</v>
      </c>
      <c r="H122" s="1"/>
    </row>
    <row r="123" spans="3:8" ht="12.75">
      <c r="C123" s="105" t="s">
        <v>16</v>
      </c>
      <c r="D123" s="72"/>
      <c r="E123" s="106"/>
      <c r="F123" s="116"/>
      <c r="G123" s="117"/>
      <c r="H123" s="1"/>
    </row>
    <row r="124" spans="3:8" ht="12.75">
      <c r="C124" s="102" t="s">
        <v>231</v>
      </c>
      <c r="D124" s="103"/>
      <c r="E124" s="104"/>
      <c r="F124" s="118" t="s">
        <v>233</v>
      </c>
      <c r="G124" s="113" t="s">
        <v>234</v>
      </c>
      <c r="H124" s="1"/>
    </row>
    <row r="125" spans="3:8" ht="12.75">
      <c r="C125" s="105" t="s">
        <v>232</v>
      </c>
      <c r="D125" s="72"/>
      <c r="E125" s="106"/>
      <c r="F125" s="116"/>
      <c r="G125" s="116"/>
      <c r="H125" s="1"/>
    </row>
    <row r="126" spans="3:8" ht="12.75">
      <c r="C126" s="102" t="s">
        <v>235</v>
      </c>
      <c r="D126" s="103"/>
      <c r="E126" s="104"/>
      <c r="F126" s="118" t="s">
        <v>233</v>
      </c>
      <c r="G126" s="113" t="s">
        <v>234</v>
      </c>
      <c r="H126" s="1"/>
    </row>
    <row r="127" spans="3:8" ht="12.75">
      <c r="C127" s="105" t="s">
        <v>236</v>
      </c>
      <c r="D127" s="72"/>
      <c r="E127" s="106"/>
      <c r="F127" s="116"/>
      <c r="G127" s="116"/>
      <c r="H127" s="1"/>
    </row>
    <row r="128" spans="3:8" ht="12.75">
      <c r="C128" s="102" t="s">
        <v>237</v>
      </c>
      <c r="D128" s="103"/>
      <c r="E128" s="104"/>
      <c r="F128" s="118" t="s">
        <v>240</v>
      </c>
      <c r="G128" s="113" t="s">
        <v>234</v>
      </c>
      <c r="H128" s="1"/>
    </row>
    <row r="129" spans="3:8" ht="12.75">
      <c r="C129" s="107" t="s">
        <v>238</v>
      </c>
      <c r="D129" s="98"/>
      <c r="E129" s="108"/>
      <c r="F129" s="119"/>
      <c r="G129" s="76"/>
      <c r="H129" s="1"/>
    </row>
    <row r="130" spans="3:8" ht="12.75">
      <c r="C130" s="107" t="s">
        <v>239</v>
      </c>
      <c r="D130" s="98"/>
      <c r="E130" s="108"/>
      <c r="F130" s="119"/>
      <c r="G130" s="76"/>
      <c r="H130" s="1"/>
    </row>
    <row r="131" spans="3:8" ht="12.75">
      <c r="C131" s="105" t="s">
        <v>182</v>
      </c>
      <c r="D131" s="72"/>
      <c r="E131" s="106"/>
      <c r="F131" s="116"/>
      <c r="G131" s="117"/>
      <c r="H131" s="1"/>
    </row>
    <row r="132" spans="3:8" ht="12.75">
      <c r="C132" s="102" t="s">
        <v>237</v>
      </c>
      <c r="D132" s="103"/>
      <c r="E132" s="104"/>
      <c r="F132" s="118" t="s">
        <v>242</v>
      </c>
      <c r="G132" s="113" t="s">
        <v>234</v>
      </c>
      <c r="H132" s="1"/>
    </row>
    <row r="133" spans="3:8" ht="12.75">
      <c r="C133" s="107" t="s">
        <v>241</v>
      </c>
      <c r="D133" s="98"/>
      <c r="E133" s="108"/>
      <c r="F133" s="119"/>
      <c r="G133" s="76"/>
      <c r="H133" s="1"/>
    </row>
    <row r="134" spans="3:8" ht="12.75">
      <c r="C134" s="105" t="s">
        <v>183</v>
      </c>
      <c r="D134" s="72"/>
      <c r="E134" s="106"/>
      <c r="F134" s="116"/>
      <c r="G134" s="117"/>
      <c r="H134" s="1"/>
    </row>
    <row r="135" spans="3:8" ht="12.75">
      <c r="C135" s="109" t="s">
        <v>243</v>
      </c>
      <c r="D135" s="110"/>
      <c r="E135" s="111"/>
      <c r="F135" s="120" t="s">
        <v>244</v>
      </c>
      <c r="G135" s="121" t="s">
        <v>234</v>
      </c>
      <c r="H135" s="1"/>
    </row>
    <row r="136" spans="5:8" ht="12.75">
      <c r="E136" s="1"/>
      <c r="F136" s="1"/>
      <c r="G136" s="10"/>
      <c r="H136" s="1"/>
    </row>
    <row r="137" spans="2:8" ht="12.75">
      <c r="B137" s="1" t="s">
        <v>401</v>
      </c>
      <c r="C137" s="1" t="s">
        <v>245</v>
      </c>
      <c r="E137" s="1"/>
      <c r="F137" s="1"/>
      <c r="G137" s="10"/>
      <c r="H137" s="1"/>
    </row>
    <row r="138" spans="5:8" ht="12.75">
      <c r="E138" s="1"/>
      <c r="F138" s="1"/>
      <c r="G138" s="10"/>
      <c r="H138" s="1"/>
    </row>
    <row r="139" spans="3:8" ht="12.75">
      <c r="C139" s="102"/>
      <c r="D139" s="103"/>
      <c r="E139" s="104"/>
      <c r="F139" s="112" t="s">
        <v>225</v>
      </c>
      <c r="G139" s="113" t="s">
        <v>300</v>
      </c>
      <c r="H139" s="1"/>
    </row>
    <row r="140" spans="3:8" ht="12.75">
      <c r="C140" s="105"/>
      <c r="D140" s="72"/>
      <c r="E140" s="106"/>
      <c r="F140" s="114" t="s">
        <v>226</v>
      </c>
      <c r="G140" s="115" t="s">
        <v>227</v>
      </c>
      <c r="H140" s="1"/>
    </row>
    <row r="141" spans="3:8" ht="12.75">
      <c r="C141" s="109" t="s">
        <v>246</v>
      </c>
      <c r="D141" s="110"/>
      <c r="E141" s="111"/>
      <c r="F141" s="120" t="s">
        <v>247</v>
      </c>
      <c r="G141" s="121" t="s">
        <v>248</v>
      </c>
      <c r="H141" s="1"/>
    </row>
    <row r="142" spans="3:8" ht="12.75">
      <c r="C142" s="105" t="s">
        <v>307</v>
      </c>
      <c r="D142" s="72"/>
      <c r="E142" s="106"/>
      <c r="F142" s="116" t="s">
        <v>249</v>
      </c>
      <c r="G142" s="117" t="s">
        <v>250</v>
      </c>
      <c r="H142" s="1"/>
    </row>
    <row r="143" spans="3:8" ht="12.75">
      <c r="C143" s="109" t="s">
        <v>251</v>
      </c>
      <c r="D143" s="110"/>
      <c r="E143" s="111"/>
      <c r="F143" s="122" t="s">
        <v>252</v>
      </c>
      <c r="G143" s="123" t="s">
        <v>253</v>
      </c>
      <c r="H143" s="1"/>
    </row>
    <row r="144" spans="3:8" ht="12.75">
      <c r="C144" s="102" t="s">
        <v>231</v>
      </c>
      <c r="D144" s="103"/>
      <c r="E144" s="104"/>
      <c r="F144" s="118" t="s">
        <v>255</v>
      </c>
      <c r="G144" s="113" t="s">
        <v>234</v>
      </c>
      <c r="H144" s="1"/>
    </row>
    <row r="145" spans="3:8" ht="12.75">
      <c r="C145" s="105" t="s">
        <v>254</v>
      </c>
      <c r="D145" s="72"/>
      <c r="E145" s="106"/>
      <c r="F145" s="116"/>
      <c r="G145" s="117"/>
      <c r="H145" s="1"/>
    </row>
    <row r="146" spans="5:8" ht="12.75">
      <c r="E146" s="1"/>
      <c r="F146" s="1"/>
      <c r="G146" s="10"/>
      <c r="H146" s="1"/>
    </row>
    <row r="147" spans="2:8" ht="12.75">
      <c r="B147" s="1" t="s">
        <v>402</v>
      </c>
      <c r="C147" s="1" t="s">
        <v>256</v>
      </c>
      <c r="E147" s="1"/>
      <c r="F147" s="1"/>
      <c r="G147" s="10"/>
      <c r="H147" s="1"/>
    </row>
    <row r="148" spans="5:8" ht="12.75">
      <c r="E148" s="1"/>
      <c r="F148" s="1"/>
      <c r="G148" s="10"/>
      <c r="H148" s="1"/>
    </row>
    <row r="149" spans="3:8" ht="12.75">
      <c r="C149" s="102"/>
      <c r="D149" s="103"/>
      <c r="E149" s="104"/>
      <c r="F149" s="112" t="s">
        <v>225</v>
      </c>
      <c r="G149" s="113" t="s">
        <v>300</v>
      </c>
      <c r="H149" s="1"/>
    </row>
    <row r="150" spans="3:8" ht="12.75">
      <c r="C150" s="105"/>
      <c r="D150" s="72"/>
      <c r="E150" s="106"/>
      <c r="F150" s="114" t="s">
        <v>226</v>
      </c>
      <c r="G150" s="115" t="s">
        <v>227</v>
      </c>
      <c r="H150" s="1"/>
    </row>
    <row r="151" spans="3:8" ht="12.75">
      <c r="C151" s="102" t="s">
        <v>257</v>
      </c>
      <c r="D151" s="103"/>
      <c r="E151" s="104"/>
      <c r="F151" s="112" t="s">
        <v>258</v>
      </c>
      <c r="G151" s="113" t="s">
        <v>234</v>
      </c>
      <c r="H151" s="1"/>
    </row>
    <row r="152" spans="3:8" ht="12.75">
      <c r="C152" s="105" t="s">
        <v>197</v>
      </c>
      <c r="D152" s="72"/>
      <c r="E152" s="106"/>
      <c r="F152" s="116"/>
      <c r="G152" s="117"/>
      <c r="H152" s="1"/>
    </row>
    <row r="153" spans="3:8" ht="12.75">
      <c r="C153" s="102" t="s">
        <v>259</v>
      </c>
      <c r="D153" s="103"/>
      <c r="E153" s="104"/>
      <c r="F153" s="112" t="s">
        <v>260</v>
      </c>
      <c r="G153" s="113" t="s">
        <v>234</v>
      </c>
      <c r="H153" s="1"/>
    </row>
    <row r="154" spans="3:8" ht="12.75">
      <c r="C154" s="105" t="s">
        <v>197</v>
      </c>
      <c r="D154" s="72"/>
      <c r="E154" s="106"/>
      <c r="F154" s="116"/>
      <c r="G154" s="117"/>
      <c r="H154" s="1"/>
    </row>
    <row r="155" spans="3:8" ht="12.75">
      <c r="C155" s="109" t="s">
        <v>261</v>
      </c>
      <c r="D155" s="110"/>
      <c r="E155" s="111"/>
      <c r="F155" s="120" t="s">
        <v>262</v>
      </c>
      <c r="G155" s="121" t="s">
        <v>234</v>
      </c>
      <c r="H155" s="1"/>
    </row>
    <row r="156" spans="3:8" ht="12.75">
      <c r="C156" s="109" t="s">
        <v>263</v>
      </c>
      <c r="D156" s="110"/>
      <c r="E156" s="111"/>
      <c r="F156" s="120" t="s">
        <v>264</v>
      </c>
      <c r="G156" s="121" t="s">
        <v>234</v>
      </c>
      <c r="H156" s="1"/>
    </row>
    <row r="157" spans="5:8" ht="12.75">
      <c r="E157" s="1"/>
      <c r="F157" s="1"/>
      <c r="G157" s="10"/>
      <c r="H157" s="1"/>
    </row>
    <row r="158" spans="2:8" ht="12.75">
      <c r="B158" s="1" t="s">
        <v>403</v>
      </c>
      <c r="C158" s="1" t="s">
        <v>265</v>
      </c>
      <c r="E158" s="1"/>
      <c r="F158" s="1"/>
      <c r="G158" s="10"/>
      <c r="H158" s="1"/>
    </row>
    <row r="159" spans="5:8" ht="12.75">
      <c r="E159" s="1"/>
      <c r="F159" s="1"/>
      <c r="G159" s="10"/>
      <c r="H159" s="1"/>
    </row>
    <row r="160" spans="3:8" ht="12.75">
      <c r="C160" s="102"/>
      <c r="D160" s="103"/>
      <c r="E160" s="104"/>
      <c r="F160" s="112" t="s">
        <v>225</v>
      </c>
      <c r="G160" s="113" t="s">
        <v>300</v>
      </c>
      <c r="H160" s="1"/>
    </row>
    <row r="161" spans="3:8" ht="12.75">
      <c r="C161" s="105"/>
      <c r="D161" s="72"/>
      <c r="E161" s="106"/>
      <c r="F161" s="114" t="s">
        <v>226</v>
      </c>
      <c r="G161" s="115" t="s">
        <v>227</v>
      </c>
      <c r="H161" s="1"/>
    </row>
    <row r="162" spans="3:8" ht="12.75">
      <c r="C162" s="109" t="s">
        <v>266</v>
      </c>
      <c r="D162" s="110"/>
      <c r="E162" s="111"/>
      <c r="F162" s="120" t="s">
        <v>267</v>
      </c>
      <c r="G162" s="121" t="s">
        <v>268</v>
      </c>
      <c r="H162" s="1"/>
    </row>
    <row r="163" spans="3:8" ht="12.75">
      <c r="C163" s="102" t="s">
        <v>184</v>
      </c>
      <c r="D163" s="103"/>
      <c r="E163" s="104"/>
      <c r="F163" s="125">
        <v>188068952</v>
      </c>
      <c r="G163" s="113" t="s">
        <v>234</v>
      </c>
      <c r="H163" s="1"/>
    </row>
    <row r="164" spans="3:8" ht="12.75">
      <c r="C164" s="102" t="s">
        <v>185</v>
      </c>
      <c r="D164" s="103"/>
      <c r="E164" s="104"/>
      <c r="F164" s="124">
        <v>78000000</v>
      </c>
      <c r="G164" s="113">
        <v>84550000</v>
      </c>
      <c r="H164" s="1"/>
    </row>
    <row r="165" spans="3:8" ht="12.75">
      <c r="C165" s="105" t="s">
        <v>269</v>
      </c>
      <c r="D165" s="72"/>
      <c r="E165" s="106"/>
      <c r="F165" s="116"/>
      <c r="G165" s="117"/>
      <c r="H165" s="1"/>
    </row>
    <row r="166" spans="3:8" ht="12.75">
      <c r="C166" s="102" t="s">
        <v>186</v>
      </c>
      <c r="D166" s="103"/>
      <c r="E166" s="104"/>
      <c r="F166" s="125">
        <v>461093738</v>
      </c>
      <c r="G166" s="113" t="s">
        <v>234</v>
      </c>
      <c r="H166" s="1"/>
    </row>
    <row r="167" spans="3:8" ht="12.75">
      <c r="C167" s="105" t="s">
        <v>269</v>
      </c>
      <c r="D167" s="72"/>
      <c r="E167" s="106"/>
      <c r="F167" s="116"/>
      <c r="G167" s="117"/>
      <c r="H167" s="1"/>
    </row>
    <row r="168" spans="3:8" ht="12.75">
      <c r="C168" s="102" t="s">
        <v>270</v>
      </c>
      <c r="D168" s="103"/>
      <c r="E168" s="104"/>
      <c r="F168" s="125">
        <v>94540674</v>
      </c>
      <c r="G168" s="113">
        <v>94548877</v>
      </c>
      <c r="H168" s="1"/>
    </row>
    <row r="169" spans="3:8" ht="12.75">
      <c r="C169" s="105" t="s">
        <v>271</v>
      </c>
      <c r="D169" s="72"/>
      <c r="E169" s="106"/>
      <c r="F169" s="116"/>
      <c r="G169" s="117"/>
      <c r="H169" s="1"/>
    </row>
    <row r="170" spans="5:8" ht="12.75">
      <c r="E170" s="1"/>
      <c r="F170" s="1"/>
      <c r="G170" s="10"/>
      <c r="H170" s="1"/>
    </row>
    <row r="171" spans="2:8" ht="12.75">
      <c r="B171" s="1" t="s">
        <v>404</v>
      </c>
      <c r="C171" s="1" t="s">
        <v>272</v>
      </c>
      <c r="E171" s="1"/>
      <c r="F171" s="1"/>
      <c r="G171" s="10"/>
      <c r="H171" s="1"/>
    </row>
    <row r="172" spans="3:8" ht="12.75">
      <c r="C172" s="1" t="s">
        <v>273</v>
      </c>
      <c r="E172" s="1"/>
      <c r="F172" s="1"/>
      <c r="G172" s="10"/>
      <c r="H172" s="1"/>
    </row>
    <row r="173" spans="5:8" ht="12.75">
      <c r="E173" s="1"/>
      <c r="F173" s="1"/>
      <c r="G173" s="10"/>
      <c r="H173" s="1"/>
    </row>
    <row r="174" spans="3:8" ht="12.75">
      <c r="C174" s="102"/>
      <c r="D174" s="103"/>
      <c r="E174" s="104"/>
      <c r="F174" s="112" t="s">
        <v>225</v>
      </c>
      <c r="G174" s="113" t="s">
        <v>300</v>
      </c>
      <c r="H174" s="1"/>
    </row>
    <row r="175" spans="3:8" ht="12.75">
      <c r="C175" s="105"/>
      <c r="D175" s="72"/>
      <c r="E175" s="106"/>
      <c r="F175" s="114" t="s">
        <v>226</v>
      </c>
      <c r="G175" s="115" t="s">
        <v>227</v>
      </c>
      <c r="H175" s="1"/>
    </row>
    <row r="176" spans="3:8" ht="12.75">
      <c r="C176" s="102" t="s">
        <v>274</v>
      </c>
      <c r="D176" s="103"/>
      <c r="E176" s="104"/>
      <c r="F176" s="125">
        <v>63010245</v>
      </c>
      <c r="G176" s="113" t="s">
        <v>234</v>
      </c>
      <c r="H176" s="1"/>
    </row>
    <row r="177" spans="3:8" ht="12.75">
      <c r="C177" s="105" t="s">
        <v>275</v>
      </c>
      <c r="D177" s="72"/>
      <c r="E177" s="106"/>
      <c r="F177" s="116"/>
      <c r="G177" s="117"/>
      <c r="H177" s="1"/>
    </row>
    <row r="178" spans="3:8" ht="12.75">
      <c r="C178" s="102" t="s">
        <v>274</v>
      </c>
      <c r="D178" s="103"/>
      <c r="E178" s="104"/>
      <c r="F178" s="125">
        <v>16992350</v>
      </c>
      <c r="G178" s="113" t="s">
        <v>234</v>
      </c>
      <c r="H178" s="1"/>
    </row>
    <row r="179" spans="3:8" ht="12.75">
      <c r="C179" s="105" t="s">
        <v>276</v>
      </c>
      <c r="D179" s="72"/>
      <c r="E179" s="106"/>
      <c r="F179" s="116"/>
      <c r="G179" s="117"/>
      <c r="H179" s="1"/>
    </row>
    <row r="180" spans="3:8" ht="12.75">
      <c r="C180" s="102" t="s">
        <v>277</v>
      </c>
      <c r="D180" s="103"/>
      <c r="E180" s="104"/>
      <c r="F180" s="112" t="s">
        <v>280</v>
      </c>
      <c r="G180" s="113" t="s">
        <v>281</v>
      </c>
      <c r="H180" s="1"/>
    </row>
    <row r="181" spans="3:8" ht="12.75">
      <c r="C181" s="105" t="s">
        <v>278</v>
      </c>
      <c r="D181" s="72"/>
      <c r="E181" s="106"/>
      <c r="F181" s="116"/>
      <c r="G181" s="117"/>
      <c r="H181" s="1"/>
    </row>
    <row r="182" spans="3:8" ht="12.75">
      <c r="C182" s="102" t="s">
        <v>277</v>
      </c>
      <c r="D182" s="103"/>
      <c r="E182" s="104"/>
      <c r="F182" s="112" t="s">
        <v>282</v>
      </c>
      <c r="G182" s="113" t="s">
        <v>283</v>
      </c>
      <c r="H182" s="1"/>
    </row>
    <row r="183" spans="3:8" ht="12.75">
      <c r="C183" s="105" t="s">
        <v>279</v>
      </c>
      <c r="D183" s="72"/>
      <c r="E183" s="106"/>
      <c r="F183" s="116"/>
      <c r="G183" s="117"/>
      <c r="H183" s="1"/>
    </row>
    <row r="184" spans="5:8" ht="12.75">
      <c r="E184" s="1"/>
      <c r="F184" s="1"/>
      <c r="G184" s="10"/>
      <c r="H184" s="1"/>
    </row>
    <row r="185" spans="2:8" ht="12.75">
      <c r="B185" s="1" t="s">
        <v>405</v>
      </c>
      <c r="C185" s="1" t="s">
        <v>284</v>
      </c>
      <c r="E185" s="1"/>
      <c r="F185" s="1"/>
      <c r="G185" s="10"/>
      <c r="H185" s="1"/>
    </row>
    <row r="186" spans="5:8" ht="12.75">
      <c r="E186" s="1"/>
      <c r="F186" s="1"/>
      <c r="G186" s="10"/>
      <c r="H186" s="1"/>
    </row>
    <row r="187" spans="3:8" ht="12.75">
      <c r="C187" s="102"/>
      <c r="D187" s="103"/>
      <c r="E187" s="104"/>
      <c r="F187" s="112" t="s">
        <v>225</v>
      </c>
      <c r="G187" s="113" t="s">
        <v>300</v>
      </c>
      <c r="H187" s="1"/>
    </row>
    <row r="188" spans="3:8" ht="12.75">
      <c r="C188" s="105"/>
      <c r="D188" s="72"/>
      <c r="E188" s="106"/>
      <c r="F188" s="114" t="s">
        <v>226</v>
      </c>
      <c r="G188" s="115" t="s">
        <v>227</v>
      </c>
      <c r="H188" s="1"/>
    </row>
    <row r="189" spans="3:8" ht="12.75">
      <c r="C189" s="109" t="s">
        <v>285</v>
      </c>
      <c r="D189" s="110"/>
      <c r="E189" s="111"/>
      <c r="F189" s="126">
        <v>184437495</v>
      </c>
      <c r="G189" s="121" t="s">
        <v>234</v>
      </c>
      <c r="H189" s="1"/>
    </row>
    <row r="190" spans="3:8" ht="12.75">
      <c r="C190" s="109" t="s">
        <v>286</v>
      </c>
      <c r="D190" s="110"/>
      <c r="E190" s="111"/>
      <c r="F190" s="122" t="s">
        <v>287</v>
      </c>
      <c r="G190" s="121" t="s">
        <v>234</v>
      </c>
      <c r="H190" s="1"/>
    </row>
    <row r="191" spans="3:8" ht="12.75">
      <c r="C191" s="102" t="s">
        <v>288</v>
      </c>
      <c r="D191" s="103"/>
      <c r="E191" s="104"/>
      <c r="F191" s="112" t="s">
        <v>290</v>
      </c>
      <c r="G191" s="113" t="s">
        <v>291</v>
      </c>
      <c r="H191" s="1"/>
    </row>
    <row r="192" spans="3:8" ht="12.75">
      <c r="C192" s="105" t="s">
        <v>289</v>
      </c>
      <c r="D192" s="72"/>
      <c r="E192" s="106"/>
      <c r="F192" s="116"/>
      <c r="G192" s="117"/>
      <c r="H192" s="1"/>
    </row>
    <row r="193" spans="5:8" ht="12.75">
      <c r="E193" s="1"/>
      <c r="F193" s="1"/>
      <c r="G193" s="10"/>
      <c r="H193" s="1"/>
    </row>
    <row r="194" spans="2:8" ht="12.75">
      <c r="B194" s="1" t="s">
        <v>406</v>
      </c>
      <c r="C194" s="1" t="s">
        <v>292</v>
      </c>
      <c r="E194" s="1"/>
      <c r="F194" s="1"/>
      <c r="G194" s="10"/>
      <c r="H194" s="1"/>
    </row>
    <row r="195" spans="5:8" ht="12.75">
      <c r="E195" s="1"/>
      <c r="F195" s="1"/>
      <c r="G195" s="10"/>
      <c r="H195" s="1"/>
    </row>
    <row r="196" spans="3:8" ht="12.75">
      <c r="C196" s="102"/>
      <c r="D196" s="103"/>
      <c r="E196" s="104"/>
      <c r="F196" s="112" t="s">
        <v>225</v>
      </c>
      <c r="G196" s="113" t="s">
        <v>300</v>
      </c>
      <c r="H196" s="1"/>
    </row>
    <row r="197" spans="3:8" ht="12.75">
      <c r="C197" s="105"/>
      <c r="D197" s="72"/>
      <c r="E197" s="106"/>
      <c r="F197" s="114" t="s">
        <v>226</v>
      </c>
      <c r="G197" s="115" t="s">
        <v>227</v>
      </c>
      <c r="H197" s="1"/>
    </row>
    <row r="198" spans="3:8" ht="12.75">
      <c r="C198" s="102" t="s">
        <v>293</v>
      </c>
      <c r="D198" s="103"/>
      <c r="E198" s="104"/>
      <c r="F198" s="118" t="s">
        <v>240</v>
      </c>
      <c r="G198" s="113" t="s">
        <v>234</v>
      </c>
      <c r="H198" s="1"/>
    </row>
    <row r="199" spans="3:8" ht="12.75">
      <c r="C199" s="107" t="s">
        <v>294</v>
      </c>
      <c r="D199" s="98"/>
      <c r="E199" s="108"/>
      <c r="F199" s="119"/>
      <c r="G199" s="76"/>
      <c r="H199" s="1"/>
    </row>
    <row r="200" spans="3:8" ht="12.75">
      <c r="C200" s="107" t="s">
        <v>308</v>
      </c>
      <c r="D200" s="98"/>
      <c r="E200" s="108"/>
      <c r="F200" s="119"/>
      <c r="G200" s="76"/>
      <c r="H200" s="1"/>
    </row>
    <row r="201" spans="3:8" ht="12.75">
      <c r="C201" s="105" t="s">
        <v>187</v>
      </c>
      <c r="D201" s="72"/>
      <c r="E201" s="106"/>
      <c r="F201" s="116"/>
      <c r="G201" s="117"/>
      <c r="H201" s="1"/>
    </row>
    <row r="202" spans="3:8" ht="12.75">
      <c r="C202" s="102" t="s">
        <v>295</v>
      </c>
      <c r="D202" s="103"/>
      <c r="E202" s="104"/>
      <c r="F202" s="118" t="s">
        <v>298</v>
      </c>
      <c r="G202" s="113" t="s">
        <v>234</v>
      </c>
      <c r="H202" s="1"/>
    </row>
    <row r="203" spans="3:8" ht="12.75">
      <c r="C203" s="107" t="s">
        <v>296</v>
      </c>
      <c r="D203" s="98"/>
      <c r="E203" s="108"/>
      <c r="F203" s="119"/>
      <c r="G203" s="76"/>
      <c r="H203" s="1"/>
    </row>
    <row r="204" spans="3:8" ht="12.75">
      <c r="C204" s="105" t="s">
        <v>297</v>
      </c>
      <c r="D204" s="72"/>
      <c r="E204" s="106"/>
      <c r="F204" s="116"/>
      <c r="G204" s="117"/>
      <c r="H204" s="1"/>
    </row>
    <row r="205" spans="5:8" ht="12.75">
      <c r="E205" s="1"/>
      <c r="F205" s="1"/>
      <c r="G205" s="10"/>
      <c r="H205" s="1"/>
    </row>
    <row r="206" spans="2:8" ht="12.75">
      <c r="B206" s="1" t="s">
        <v>120</v>
      </c>
      <c r="C206" s="1" t="s">
        <v>407</v>
      </c>
      <c r="E206" s="1"/>
      <c r="F206" s="1"/>
      <c r="G206" s="10"/>
      <c r="H206" s="1"/>
    </row>
    <row r="207" spans="3:8" ht="12.75">
      <c r="C207" s="1" t="s">
        <v>408</v>
      </c>
      <c r="E207" s="1"/>
      <c r="F207" s="1"/>
      <c r="G207" s="10"/>
      <c r="H207" s="1"/>
    </row>
    <row r="208" spans="3:8" ht="12.75">
      <c r="C208" s="1" t="s">
        <v>409</v>
      </c>
      <c r="E208" s="1"/>
      <c r="F208" s="1"/>
      <c r="G208" s="10"/>
      <c r="H208" s="1"/>
    </row>
    <row r="209" spans="5:8" ht="12.75">
      <c r="E209" s="1"/>
      <c r="F209" s="1"/>
      <c r="G209" s="10"/>
      <c r="H209" s="1"/>
    </row>
    <row r="210" spans="2:8" ht="12.75">
      <c r="B210" s="1" t="s">
        <v>123</v>
      </c>
      <c r="C210" s="1" t="s">
        <v>188</v>
      </c>
      <c r="E210" s="1"/>
      <c r="F210" s="1"/>
      <c r="G210" s="10"/>
      <c r="H210" s="1"/>
    </row>
    <row r="211" spans="3:8" ht="12.75">
      <c r="C211" s="1" t="s">
        <v>299</v>
      </c>
      <c r="E211" s="1"/>
      <c r="F211" s="1"/>
      <c r="G211" s="10"/>
      <c r="H211" s="1"/>
    </row>
    <row r="212" spans="5:8" ht="12.75">
      <c r="E212" s="1"/>
      <c r="F212" s="1"/>
      <c r="G212" s="10"/>
      <c r="H212" s="1"/>
    </row>
    <row r="214" spans="1:2" ht="12.75">
      <c r="A214" s="1" t="s">
        <v>137</v>
      </c>
      <c r="B214" s="2" t="s">
        <v>143</v>
      </c>
    </row>
    <row r="216" ht="12.75">
      <c r="B216" s="1" t="s">
        <v>144</v>
      </c>
    </row>
    <row r="217" ht="12.75">
      <c r="B217" s="1" t="s">
        <v>10</v>
      </c>
    </row>
    <row r="218" ht="12.75">
      <c r="B218" s="1" t="s">
        <v>311</v>
      </c>
    </row>
    <row r="219" spans="5:8" ht="12.75">
      <c r="E219" s="5" t="s">
        <v>85</v>
      </c>
      <c r="F219" s="5" t="s">
        <v>86</v>
      </c>
      <c r="G219" s="5" t="s">
        <v>85</v>
      </c>
      <c r="H219" s="5" t="s">
        <v>86</v>
      </c>
    </row>
    <row r="220" spans="5:8" ht="12.75">
      <c r="E220" s="5" t="s">
        <v>87</v>
      </c>
      <c r="F220" s="5" t="s">
        <v>88</v>
      </c>
      <c r="G220" s="5" t="s">
        <v>124</v>
      </c>
      <c r="H220" s="5" t="s">
        <v>88</v>
      </c>
    </row>
    <row r="221" spans="5:8" ht="12.75">
      <c r="E221" s="5"/>
      <c r="F221" s="5" t="s">
        <v>87</v>
      </c>
      <c r="G221" s="5"/>
      <c r="H221" s="5" t="s">
        <v>125</v>
      </c>
    </row>
    <row r="222" spans="5:8" ht="12.75">
      <c r="E222" s="64" t="s">
        <v>343</v>
      </c>
      <c r="F222" s="64" t="s">
        <v>344</v>
      </c>
      <c r="G222" s="5" t="str">
        <f>+E222</f>
        <v>30/06/2001</v>
      </c>
      <c r="H222" s="5" t="str">
        <f>+F222</f>
        <v>30/06/2000</v>
      </c>
    </row>
    <row r="223" spans="5:8" ht="15">
      <c r="E223" s="28" t="s">
        <v>89</v>
      </c>
      <c r="F223" s="28" t="s">
        <v>89</v>
      </c>
      <c r="G223" s="28" t="s">
        <v>89</v>
      </c>
      <c r="H223" s="28" t="s">
        <v>89</v>
      </c>
    </row>
    <row r="224" spans="5:8" ht="15">
      <c r="E224" s="28"/>
      <c r="F224" s="28"/>
      <c r="G224" s="28"/>
      <c r="H224" s="28"/>
    </row>
    <row r="225" spans="1:8" ht="12.75">
      <c r="A225" s="128"/>
      <c r="B225" s="128" t="s">
        <v>419</v>
      </c>
      <c r="C225" s="128"/>
      <c r="D225" s="128"/>
      <c r="E225" s="129"/>
      <c r="F225" s="129"/>
      <c r="G225" s="129"/>
      <c r="H225" s="129"/>
    </row>
    <row r="226" spans="1:8" ht="12.75">
      <c r="A226" s="128"/>
      <c r="B226" s="128" t="s">
        <v>420</v>
      </c>
      <c r="C226" s="128"/>
      <c r="D226" s="128"/>
      <c r="E226" s="129"/>
      <c r="F226" s="129"/>
      <c r="G226" s="129"/>
      <c r="H226" s="129"/>
    </row>
    <row r="227" spans="1:8" ht="12.75">
      <c r="A227" s="128"/>
      <c r="B227" s="128" t="s">
        <v>421</v>
      </c>
      <c r="C227" s="128"/>
      <c r="D227" s="128"/>
      <c r="E227" s="129"/>
      <c r="F227" s="129"/>
      <c r="G227" s="129"/>
      <c r="H227" s="129"/>
    </row>
    <row r="228" spans="1:8" ht="12.75">
      <c r="A228" s="128"/>
      <c r="B228" s="128" t="s">
        <v>422</v>
      </c>
      <c r="C228" s="128"/>
      <c r="D228" s="128"/>
      <c r="E228" s="129"/>
      <c r="F228" s="129"/>
      <c r="G228" s="129"/>
      <c r="H228" s="129"/>
    </row>
    <row r="229" spans="1:8" ht="12.75">
      <c r="A229" s="128"/>
      <c r="B229" s="128" t="s">
        <v>423</v>
      </c>
      <c r="C229" s="128"/>
      <c r="D229" s="128"/>
      <c r="E229" s="129"/>
      <c r="F229" s="129"/>
      <c r="G229" s="129"/>
      <c r="H229" s="129"/>
    </row>
    <row r="230" spans="1:8" ht="12.75">
      <c r="A230" s="128"/>
      <c r="B230" s="128" t="s">
        <v>424</v>
      </c>
      <c r="C230" s="128"/>
      <c r="D230" s="128"/>
      <c r="E230" s="129"/>
      <c r="F230" s="129"/>
      <c r="G230" s="129"/>
      <c r="H230" s="129"/>
    </row>
    <row r="231" spans="1:8" ht="13.5" thickBot="1">
      <c r="A231" s="128"/>
      <c r="B231" s="128" t="s">
        <v>425</v>
      </c>
      <c r="C231" s="128"/>
      <c r="D231" s="128"/>
      <c r="E231" s="127">
        <v>20000</v>
      </c>
      <c r="F231" s="127">
        <v>0</v>
      </c>
      <c r="G231" s="127">
        <v>20000</v>
      </c>
      <c r="H231" s="127">
        <v>0</v>
      </c>
    </row>
    <row r="232" spans="1:8" ht="13.5" thickTop="1">
      <c r="A232" s="128"/>
      <c r="B232" s="128"/>
      <c r="C232" s="128"/>
      <c r="D232" s="128"/>
      <c r="E232" s="129"/>
      <c r="F232" s="129"/>
      <c r="G232" s="129"/>
      <c r="H232" s="129"/>
    </row>
    <row r="233" spans="2:8" ht="15">
      <c r="B233" s="1" t="s">
        <v>418</v>
      </c>
      <c r="E233" s="89"/>
      <c r="F233" s="89"/>
      <c r="G233" s="89"/>
      <c r="H233" s="89"/>
    </row>
    <row r="234" spans="2:8" ht="15">
      <c r="B234" s="1" t="s">
        <v>416</v>
      </c>
      <c r="E234" s="89"/>
      <c r="F234" s="89"/>
      <c r="G234" s="89"/>
      <c r="H234" s="89"/>
    </row>
    <row r="235" spans="2:8" ht="13.5" thickBot="1">
      <c r="B235" s="1" t="s">
        <v>417</v>
      </c>
      <c r="E235" s="100">
        <v>12614</v>
      </c>
      <c r="F235" s="100">
        <v>0</v>
      </c>
      <c r="G235" s="100">
        <v>12614</v>
      </c>
      <c r="H235" s="100">
        <v>0</v>
      </c>
    </row>
    <row r="236" ht="13.5" thickTop="1"/>
    <row r="238" spans="1:2" ht="12.75">
      <c r="A238" s="1" t="s">
        <v>141</v>
      </c>
      <c r="B238" s="2" t="s">
        <v>384</v>
      </c>
    </row>
    <row r="239" spans="5:7" ht="12.75">
      <c r="E239" s="5" t="s">
        <v>146</v>
      </c>
      <c r="F239" s="5" t="s">
        <v>147</v>
      </c>
      <c r="G239" s="5" t="s">
        <v>18</v>
      </c>
    </row>
    <row r="240" spans="5:7" ht="15">
      <c r="E240" s="28" t="s">
        <v>89</v>
      </c>
      <c r="F240" s="28" t="s">
        <v>89</v>
      </c>
      <c r="G240" s="28" t="s">
        <v>89</v>
      </c>
    </row>
    <row r="241" spans="5:7" ht="12.75">
      <c r="E241" s="5"/>
      <c r="F241" s="5"/>
      <c r="G241" s="5"/>
    </row>
    <row r="242" spans="2:7" ht="12.75">
      <c r="B242" s="1" t="s">
        <v>148</v>
      </c>
      <c r="E242" s="3">
        <f>33708+18913+142000+20000+6013</f>
        <v>220634</v>
      </c>
      <c r="F242" s="5">
        <f>15220+10339+200</f>
        <v>25759</v>
      </c>
      <c r="G242" s="5">
        <f>SUM(E242:F242)</f>
        <v>246393</v>
      </c>
    </row>
    <row r="243" spans="2:7" ht="12.75">
      <c r="B243" s="1" t="s">
        <v>149</v>
      </c>
      <c r="E243" s="3">
        <v>584783</v>
      </c>
      <c r="F243" s="5">
        <v>0</v>
      </c>
      <c r="G243" s="5">
        <f>SUM(E243:F243)</f>
        <v>584783</v>
      </c>
    </row>
    <row r="244" spans="5:7" ht="13.5" thickBot="1">
      <c r="E244" s="4">
        <f>SUM(E242:E243)</f>
        <v>805417</v>
      </c>
      <c r="F244" s="6">
        <f>SUM(F242:F243)</f>
        <v>25759</v>
      </c>
      <c r="G244" s="6">
        <f>SUM(G242:G243)</f>
        <v>831176</v>
      </c>
    </row>
    <row r="245" ht="13.5" thickTop="1"/>
    <row r="246" ht="12.75">
      <c r="B246" s="2" t="s">
        <v>150</v>
      </c>
    </row>
    <row r="247" spans="2:6" ht="12.75">
      <c r="B247" s="1" t="s">
        <v>151</v>
      </c>
      <c r="E247" s="65" t="s">
        <v>19</v>
      </c>
      <c r="F247" s="65" t="s">
        <v>314</v>
      </c>
    </row>
    <row r="248" spans="2:6" ht="12.75">
      <c r="B248" s="1" t="s">
        <v>152</v>
      </c>
      <c r="E248" s="65" t="s">
        <v>153</v>
      </c>
      <c r="F248" s="65" t="s">
        <v>154</v>
      </c>
    </row>
    <row r="251" spans="1:2" ht="12.75">
      <c r="A251" s="1" t="s">
        <v>142</v>
      </c>
      <c r="B251" s="2" t="s">
        <v>156</v>
      </c>
    </row>
    <row r="253" ht="12.75">
      <c r="B253" s="1" t="s">
        <v>24</v>
      </c>
    </row>
    <row r="256" spans="1:2" ht="12.75">
      <c r="A256" s="1" t="s">
        <v>145</v>
      </c>
      <c r="B256" s="2" t="s">
        <v>158</v>
      </c>
    </row>
    <row r="257" ht="12.75">
      <c r="B257" s="2"/>
    </row>
    <row r="258" ht="12.75">
      <c r="B258" s="1" t="s">
        <v>389</v>
      </c>
    </row>
    <row r="261" spans="1:3" ht="12.75">
      <c r="A261" s="1" t="s">
        <v>155</v>
      </c>
      <c r="B261" s="2" t="s">
        <v>160</v>
      </c>
      <c r="C261" s="2"/>
    </row>
    <row r="263" spans="1:2" ht="12.75">
      <c r="A263" s="1" t="s">
        <v>90</v>
      </c>
      <c r="B263" s="1" t="s">
        <v>67</v>
      </c>
    </row>
    <row r="264" ht="12.75">
      <c r="B264" s="1" t="s">
        <v>64</v>
      </c>
    </row>
    <row r="265" ht="12.75">
      <c r="B265" s="1" t="s">
        <v>47</v>
      </c>
    </row>
    <row r="266" ht="12.75">
      <c r="B266" s="1" t="s">
        <v>65</v>
      </c>
    </row>
    <row r="267" ht="12.75">
      <c r="B267" s="1" t="s">
        <v>48</v>
      </c>
    </row>
    <row r="268" ht="12.75">
      <c r="B268" s="1" t="s">
        <v>68</v>
      </c>
    </row>
    <row r="269" ht="12.75">
      <c r="B269" s="1" t="s">
        <v>49</v>
      </c>
    </row>
    <row r="270" ht="12.75">
      <c r="B270" s="1" t="s">
        <v>434</v>
      </c>
    </row>
    <row r="271" ht="12.75">
      <c r="B271" s="1" t="s">
        <v>50</v>
      </c>
    </row>
    <row r="273" ht="12.75">
      <c r="B273" s="1" t="s">
        <v>51</v>
      </c>
    </row>
    <row r="274" ht="12.75">
      <c r="B274" s="1" t="s">
        <v>52</v>
      </c>
    </row>
    <row r="276" ht="12.75">
      <c r="B276" s="1" t="s">
        <v>69</v>
      </c>
    </row>
    <row r="277" ht="12.75">
      <c r="B277" s="1" t="s">
        <v>53</v>
      </c>
    </row>
    <row r="279" spans="1:2" ht="12.75">
      <c r="A279" s="1" t="s">
        <v>91</v>
      </c>
      <c r="B279" s="1" t="s">
        <v>70</v>
      </c>
    </row>
    <row r="280" ht="12.75">
      <c r="B280" s="1" t="s">
        <v>54</v>
      </c>
    </row>
    <row r="281" ht="12.75">
      <c r="B281" s="1" t="s">
        <v>55</v>
      </c>
    </row>
    <row r="282" ht="12.75">
      <c r="B282" s="1" t="s">
        <v>66</v>
      </c>
    </row>
    <row r="283" ht="12.75">
      <c r="B283" s="1" t="s">
        <v>428</v>
      </c>
    </row>
    <row r="285" spans="1:2" ht="12.75">
      <c r="A285" s="1" t="s">
        <v>93</v>
      </c>
      <c r="B285" s="1" t="s">
        <v>71</v>
      </c>
    </row>
    <row r="286" ht="12.75">
      <c r="B286" s="1" t="s">
        <v>56</v>
      </c>
    </row>
    <row r="287" ht="12.75">
      <c r="B287" s="1" t="s">
        <v>57</v>
      </c>
    </row>
    <row r="288" ht="12.75">
      <c r="B288" s="1" t="s">
        <v>58</v>
      </c>
    </row>
    <row r="289" ht="12.75">
      <c r="B289" s="1" t="s">
        <v>59</v>
      </c>
    </row>
    <row r="290" ht="12.75">
      <c r="B290" s="1" t="s">
        <v>60</v>
      </c>
    </row>
    <row r="292" spans="1:2" ht="12.75">
      <c r="A292" s="1" t="s">
        <v>95</v>
      </c>
      <c r="B292" s="1" t="s">
        <v>61</v>
      </c>
    </row>
    <row r="293" ht="12.75">
      <c r="B293" s="1" t="s">
        <v>62</v>
      </c>
    </row>
    <row r="294" ht="12.75">
      <c r="B294" s="1" t="s">
        <v>63</v>
      </c>
    </row>
    <row r="295" ht="12.75">
      <c r="B295" s="1" t="s">
        <v>72</v>
      </c>
    </row>
    <row r="296" ht="12.75">
      <c r="B296" s="1" t="s">
        <v>435</v>
      </c>
    </row>
    <row r="297" ht="12.75">
      <c r="B297" s="1" t="s">
        <v>436</v>
      </c>
    </row>
    <row r="298" ht="12.75">
      <c r="B298" s="101"/>
    </row>
    <row r="301" spans="1:2" ht="12.75">
      <c r="A301" s="1" t="s">
        <v>157</v>
      </c>
      <c r="B301" s="2" t="s">
        <v>193</v>
      </c>
    </row>
    <row r="302" spans="5:6" ht="12.75">
      <c r="E302" s="5"/>
      <c r="F302" s="5" t="s">
        <v>43</v>
      </c>
    </row>
    <row r="303" spans="5:7" ht="12.75">
      <c r="E303" s="5"/>
      <c r="F303" s="5" t="s">
        <v>195</v>
      </c>
      <c r="G303" s="5" t="s">
        <v>197</v>
      </c>
    </row>
    <row r="304" spans="5:7" ht="12.75">
      <c r="E304" s="7" t="s">
        <v>385</v>
      </c>
      <c r="F304" s="7" t="s">
        <v>390</v>
      </c>
      <c r="G304" s="7" t="s">
        <v>198</v>
      </c>
    </row>
    <row r="305" spans="5:7" ht="12.75">
      <c r="E305" s="5" t="s">
        <v>89</v>
      </c>
      <c r="F305" s="5" t="s">
        <v>89</v>
      </c>
      <c r="G305" s="5" t="s">
        <v>89</v>
      </c>
    </row>
    <row r="306" spans="2:7" ht="12.75">
      <c r="B306" s="2" t="s">
        <v>194</v>
      </c>
      <c r="E306" s="5"/>
      <c r="F306" s="5"/>
      <c r="G306" s="5"/>
    </row>
    <row r="307" spans="2:7" ht="12.75">
      <c r="B307" s="1" t="s">
        <v>199</v>
      </c>
      <c r="E307" s="69">
        <v>128870</v>
      </c>
      <c r="F307" s="12">
        <v>18293</v>
      </c>
      <c r="G307" s="12">
        <v>1989252</v>
      </c>
    </row>
    <row r="308" spans="2:7" ht="12.75">
      <c r="B308" s="1" t="s">
        <v>200</v>
      </c>
      <c r="E308" s="12">
        <v>1414</v>
      </c>
      <c r="F308" s="12">
        <v>109</v>
      </c>
      <c r="G308" s="12">
        <v>87808</v>
      </c>
    </row>
    <row r="309" spans="2:7" ht="12.75">
      <c r="B309" s="1" t="s">
        <v>17</v>
      </c>
      <c r="E309" s="12">
        <v>1219</v>
      </c>
      <c r="F309" s="20">
        <v>-2837</v>
      </c>
      <c r="G309" s="20">
        <v>27118</v>
      </c>
    </row>
    <row r="310" spans="5:7" ht="12.75">
      <c r="E310" s="79">
        <f>SUM(E307:E309)</f>
        <v>131503</v>
      </c>
      <c r="F310" s="19">
        <f>SUM(F307:F309)</f>
        <v>15565</v>
      </c>
      <c r="G310" s="19">
        <f>SUM(G307:G309)</f>
        <v>2104178</v>
      </c>
    </row>
    <row r="311" spans="2:7" ht="12.75">
      <c r="B311" s="1" t="s">
        <v>174</v>
      </c>
      <c r="E311" s="87">
        <v>0</v>
      </c>
      <c r="F311" s="19">
        <v>180</v>
      </c>
      <c r="G311" s="19">
        <v>71286</v>
      </c>
    </row>
    <row r="312" spans="5:7" ht="13.5" thickBot="1">
      <c r="E312" s="22">
        <f>SUM(E310:E311)</f>
        <v>131503</v>
      </c>
      <c r="F312" s="22">
        <f>SUM(F310:F311)</f>
        <v>15745</v>
      </c>
      <c r="G312" s="22">
        <f>SUM(G310:G311)</f>
        <v>2175464</v>
      </c>
    </row>
    <row r="313" spans="5:7" ht="13.5" thickTop="1">
      <c r="E313" s="19"/>
      <c r="F313" s="19"/>
      <c r="G313" s="19"/>
    </row>
    <row r="314" spans="2:7" ht="12.75">
      <c r="B314" s="2" t="s">
        <v>44</v>
      </c>
      <c r="E314" s="19"/>
      <c r="F314" s="19"/>
      <c r="G314" s="19"/>
    </row>
    <row r="315" spans="2:7" ht="12.75">
      <c r="B315" s="1" t="s">
        <v>45</v>
      </c>
      <c r="E315" s="19">
        <v>131503</v>
      </c>
      <c r="F315" s="19">
        <v>16354</v>
      </c>
      <c r="G315" s="19">
        <v>2031998</v>
      </c>
    </row>
    <row r="316" spans="2:7" ht="12.75">
      <c r="B316" s="1" t="s">
        <v>25</v>
      </c>
      <c r="E316" s="88">
        <v>0</v>
      </c>
      <c r="F316" s="20">
        <v>-789</v>
      </c>
      <c r="G316" s="20">
        <v>72180</v>
      </c>
    </row>
    <row r="317" spans="5:7" ht="12.75">
      <c r="E317" s="19">
        <f>SUM(E315:E316)</f>
        <v>131503</v>
      </c>
      <c r="F317" s="19">
        <f>SUM(F315:F316)</f>
        <v>15565</v>
      </c>
      <c r="G317" s="19">
        <f>SUM(G315:G316)</f>
        <v>2104178</v>
      </c>
    </row>
    <row r="318" spans="2:7" ht="12.75">
      <c r="B318" s="1" t="s">
        <v>174</v>
      </c>
      <c r="E318" s="87">
        <v>0</v>
      </c>
      <c r="F318" s="19">
        <v>180</v>
      </c>
      <c r="G318" s="19">
        <v>71286</v>
      </c>
    </row>
    <row r="319" spans="5:7" ht="13.5" thickBot="1">
      <c r="E319" s="22">
        <f>SUM(E317:E318)</f>
        <v>131503</v>
      </c>
      <c r="F319" s="22">
        <f>SUM(F317:F318)</f>
        <v>15745</v>
      </c>
      <c r="G319" s="22">
        <f>SUM(G317:G318)</f>
        <v>2175464</v>
      </c>
    </row>
    <row r="320" spans="5:7" ht="13.5" thickTop="1">
      <c r="E320" s="19"/>
      <c r="F320" s="19"/>
      <c r="G320" s="19"/>
    </row>
    <row r="321" spans="5:7" ht="12.75">
      <c r="E321" s="19"/>
      <c r="F321" s="19"/>
      <c r="G321" s="19"/>
    </row>
    <row r="322" spans="1:2" ht="12.75">
      <c r="A322" s="1" t="s">
        <v>159</v>
      </c>
      <c r="B322" s="2" t="s">
        <v>202</v>
      </c>
    </row>
    <row r="324" spans="2:7" ht="12.75">
      <c r="B324" s="102"/>
      <c r="C324" s="103"/>
      <c r="D324" s="104"/>
      <c r="E324" s="133" t="s">
        <v>337</v>
      </c>
      <c r="F324" s="133" t="s">
        <v>338</v>
      </c>
      <c r="G324" s="133" t="s">
        <v>337</v>
      </c>
    </row>
    <row r="325" spans="2:7" ht="12.75">
      <c r="B325" s="107"/>
      <c r="C325" s="98"/>
      <c r="D325" s="108"/>
      <c r="E325" s="134" t="s">
        <v>331</v>
      </c>
      <c r="F325" s="134" t="s">
        <v>331</v>
      </c>
      <c r="G325" s="134" t="s">
        <v>331</v>
      </c>
    </row>
    <row r="326" spans="2:7" ht="12.75">
      <c r="B326" s="107"/>
      <c r="C326" s="98"/>
      <c r="D326" s="108"/>
      <c r="E326" s="135" t="s">
        <v>332</v>
      </c>
      <c r="F326" s="135" t="s">
        <v>333</v>
      </c>
      <c r="G326" s="135" t="s">
        <v>333</v>
      </c>
    </row>
    <row r="327" spans="2:7" ht="12.75">
      <c r="B327" s="105"/>
      <c r="C327" s="72"/>
      <c r="D327" s="106"/>
      <c r="E327" s="132" t="s">
        <v>89</v>
      </c>
      <c r="F327" s="132" t="s">
        <v>89</v>
      </c>
      <c r="G327" s="132" t="s">
        <v>89</v>
      </c>
    </row>
    <row r="328" spans="2:7" ht="12.75">
      <c r="B328" s="109" t="s">
        <v>385</v>
      </c>
      <c r="C328" s="110"/>
      <c r="D328" s="111"/>
      <c r="E328" s="136">
        <v>131503</v>
      </c>
      <c r="F328" s="136">
        <v>174982</v>
      </c>
      <c r="G328" s="136">
        <v>127115</v>
      </c>
    </row>
    <row r="329" spans="2:7" ht="12.75">
      <c r="B329" s="102" t="s">
        <v>334</v>
      </c>
      <c r="C329" s="103"/>
      <c r="D329" s="104"/>
      <c r="E329" s="130"/>
      <c r="F329" s="130"/>
      <c r="G329" s="130"/>
    </row>
    <row r="330" spans="2:7" ht="12.75">
      <c r="B330" s="105" t="s">
        <v>335</v>
      </c>
      <c r="C330" s="72"/>
      <c r="D330" s="106"/>
      <c r="E330" s="131">
        <v>15745</v>
      </c>
      <c r="F330" s="131">
        <v>14501</v>
      </c>
      <c r="G330" s="131">
        <v>19647</v>
      </c>
    </row>
    <row r="331" spans="2:7" ht="12.75">
      <c r="B331" s="102" t="s">
        <v>228</v>
      </c>
      <c r="C331" s="103"/>
      <c r="D331" s="104"/>
      <c r="E331" s="130"/>
      <c r="F331" s="130"/>
      <c r="G331" s="130"/>
    </row>
    <row r="332" spans="2:7" ht="12.75">
      <c r="B332" s="105" t="s">
        <v>336</v>
      </c>
      <c r="C332" s="72"/>
      <c r="D332" s="106"/>
      <c r="E332" s="131">
        <v>9311</v>
      </c>
      <c r="F332" s="131">
        <v>4126</v>
      </c>
      <c r="G332" s="131">
        <v>10799</v>
      </c>
    </row>
    <row r="334" spans="1:2" ht="12.75">
      <c r="A334" s="1" t="s">
        <v>339</v>
      </c>
      <c r="B334" s="2" t="s">
        <v>161</v>
      </c>
    </row>
    <row r="335" ht="12.75">
      <c r="B335" s="2"/>
    </row>
    <row r="336" ht="12.75">
      <c r="B336" s="1" t="s">
        <v>173</v>
      </c>
    </row>
    <row r="337" ht="12.75">
      <c r="B337" s="1" t="s">
        <v>162</v>
      </c>
    </row>
    <row r="339" ht="12.75">
      <c r="B339" s="1" t="s">
        <v>163</v>
      </c>
    </row>
    <row r="340" ht="12.75">
      <c r="B340" s="1" t="s">
        <v>164</v>
      </c>
    </row>
    <row r="341" ht="12.75">
      <c r="B341" s="1" t="s">
        <v>165</v>
      </c>
    </row>
    <row r="343" spans="1:2" ht="12.75">
      <c r="A343" s="1" t="s">
        <v>340</v>
      </c>
      <c r="B343" s="2" t="s">
        <v>166</v>
      </c>
    </row>
    <row r="344" ht="12.75">
      <c r="B344" s="2"/>
    </row>
    <row r="345" ht="12.75">
      <c r="B345" s="1" t="s">
        <v>167</v>
      </c>
    </row>
    <row r="346" ht="12.75">
      <c r="B346" s="1" t="s">
        <v>168</v>
      </c>
    </row>
    <row r="348" ht="12.75">
      <c r="B348" s="1" t="s">
        <v>169</v>
      </c>
    </row>
    <row r="349" ht="12.75">
      <c r="B349" s="1" t="s">
        <v>170</v>
      </c>
    </row>
    <row r="352" spans="1:2" ht="12.75">
      <c r="A352" s="1" t="s">
        <v>192</v>
      </c>
      <c r="B352" s="2" t="s">
        <v>316</v>
      </c>
    </row>
    <row r="354" ht="12.75">
      <c r="B354" s="1" t="s">
        <v>312</v>
      </c>
    </row>
    <row r="355" ht="12.75">
      <c r="B355" s="1" t="s">
        <v>313</v>
      </c>
    </row>
    <row r="356" ht="12.75">
      <c r="B356" s="1" t="s">
        <v>330</v>
      </c>
    </row>
    <row r="357" ht="12.75">
      <c r="B357" s="1" t="s">
        <v>329</v>
      </c>
    </row>
    <row r="360" spans="1:2" ht="12.75">
      <c r="A360" s="1" t="s">
        <v>201</v>
      </c>
      <c r="B360" s="2" t="s">
        <v>391</v>
      </c>
    </row>
    <row r="362" ht="12.75">
      <c r="B362" s="1" t="s">
        <v>429</v>
      </c>
    </row>
    <row r="363" ht="12.75">
      <c r="B363" s="1" t="s">
        <v>189</v>
      </c>
    </row>
    <row r="364" ht="12.75">
      <c r="B364" s="1" t="s">
        <v>426</v>
      </c>
    </row>
    <row r="367" spans="1:2" ht="12.75">
      <c r="A367" s="1" t="s">
        <v>315</v>
      </c>
      <c r="B367" s="2" t="s">
        <v>386</v>
      </c>
    </row>
    <row r="369" ht="12.75">
      <c r="B369" s="1" t="s">
        <v>392</v>
      </c>
    </row>
    <row r="372" spans="1:2" ht="12.75">
      <c r="A372" s="1" t="s">
        <v>317</v>
      </c>
      <c r="B372" s="2" t="s">
        <v>318</v>
      </c>
    </row>
    <row r="373" ht="12.75">
      <c r="B373" s="2"/>
    </row>
    <row r="374" ht="12.75">
      <c r="B374" s="1" t="s">
        <v>171</v>
      </c>
    </row>
    <row r="375" ht="12.75">
      <c r="B375" s="1" t="s">
        <v>190</v>
      </c>
    </row>
    <row r="376" ht="12.75">
      <c r="B376" s="1" t="s">
        <v>172</v>
      </c>
    </row>
    <row r="379" spans="1:2" ht="12.75">
      <c r="A379" s="1" t="s">
        <v>319</v>
      </c>
      <c r="B379" s="2" t="s">
        <v>320</v>
      </c>
    </row>
    <row r="381" ht="12.75">
      <c r="B381" s="1" t="s">
        <v>203</v>
      </c>
    </row>
    <row r="382" spans="4:7" ht="12.75">
      <c r="D382" s="98"/>
      <c r="E382" s="98"/>
      <c r="F382" s="8"/>
      <c r="G382" s="8"/>
    </row>
    <row r="384" spans="1:2" ht="12.75">
      <c r="A384" s="1" t="s">
        <v>321</v>
      </c>
      <c r="B384" s="2" t="s">
        <v>322</v>
      </c>
    </row>
    <row r="386" ht="12.75">
      <c r="B386" s="1" t="s">
        <v>393</v>
      </c>
    </row>
    <row r="389" spans="1:2" ht="12.75" hidden="1">
      <c r="A389" s="1" t="s">
        <v>323</v>
      </c>
      <c r="B389" s="2" t="s">
        <v>324</v>
      </c>
    </row>
    <row r="390" ht="12.75" hidden="1"/>
    <row r="391" ht="12.75" hidden="1">
      <c r="B391" s="1" t="s">
        <v>325</v>
      </c>
    </row>
    <row r="392" ht="12.75" hidden="1">
      <c r="B392" s="1" t="s">
        <v>326</v>
      </c>
    </row>
    <row r="393" ht="12.75" hidden="1">
      <c r="B393" s="1" t="s">
        <v>327</v>
      </c>
    </row>
    <row r="394" ht="12.75" hidden="1">
      <c r="B394" s="1" t="s">
        <v>134</v>
      </c>
    </row>
    <row r="397" ht="12.75">
      <c r="B397" s="1" t="s">
        <v>328</v>
      </c>
    </row>
    <row r="401" ht="12.75">
      <c r="B401" s="1" t="s">
        <v>394</v>
      </c>
    </row>
    <row r="402" ht="12.75">
      <c r="B402" s="1" t="s">
        <v>395</v>
      </c>
    </row>
    <row r="412" ht="12.75">
      <c r="C412" s="1" t="s">
        <v>427</v>
      </c>
    </row>
  </sheetData>
  <printOptions/>
  <pageMargins left="0.5" right="0.25" top="0.25" bottom="0.75" header="0.25" footer="0.25"/>
  <pageSetup fitToHeight="7" horizontalDpi="300" verticalDpi="300" orientation="portrait" paperSize="9" scale="80" r:id="rId1"/>
  <headerFooter alignWithMargins="0">
    <oddFooter>&amp;RPage&amp;P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Unknown User</cp:lastModifiedBy>
  <cp:lastPrinted>2001-08-30T09:02:52Z</cp:lastPrinted>
  <dcterms:created xsi:type="dcterms:W3CDTF">1999-10-25T16:10:18Z</dcterms:created>
  <dcterms:modified xsi:type="dcterms:W3CDTF">2001-08-30T08:03:58Z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