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80" windowHeight="3735" firstSheet="1" activeTab="2"/>
  </bookViews>
  <sheets>
    <sheet name="000000" sheetId="1" state="veryHidden" r:id="rId1"/>
    <sheet name="BS" sheetId="2" r:id="rId2"/>
    <sheet name="klsenotes" sheetId="3" r:id="rId3"/>
  </sheets>
  <definedNames>
    <definedName name="_xlnm.Print_Titles" localSheetId="2">'klsenotes'!$1:$4</definedName>
  </definedNames>
  <calcPr fullCalcOnLoad="1"/>
</workbook>
</file>

<file path=xl/sharedStrings.xml><?xml version="1.0" encoding="utf-8"?>
<sst xmlns="http://schemas.openxmlformats.org/spreadsheetml/2006/main" count="642" uniqueCount="570">
  <si>
    <t>the termination and revocation of all previous argeements and power executed by</t>
  </si>
  <si>
    <t>To extend the SPA for a further three months from the date immediately after the</t>
  </si>
  <si>
    <t>expiry of the SPA on 23 January 2001.</t>
  </si>
  <si>
    <t>The Foreign Investment Committee approved the Proposed Land Acquisition vide its</t>
  </si>
  <si>
    <t>February 2001.</t>
  </si>
  <si>
    <t>by the shareholders of the Company at the Extraordinary General Meeting held on 3</t>
  </si>
  <si>
    <t>The shareholders had on 8 February 2001 approved the proposed acquisition of 250,000</t>
  </si>
  <si>
    <t>The ESOS was approved by the Securities Commission and the shareholders on 29</t>
  </si>
  <si>
    <t>("VOSB") to acquire a piece of vacant leasehold land measuring approximately 496.731</t>
  </si>
  <si>
    <t>Mukim of Petaling, Daerah Petaling, State of Selangor ("Said Land") for a cash</t>
  </si>
  <si>
    <t>agreement with SAP Holdings Berhad ("SAP") whereby LPSB shall grant SAP a cash</t>
  </si>
  <si>
    <t>development of the Said Land and principally to facilitate the release of all charges and</t>
  </si>
  <si>
    <t>Time of Payment</t>
  </si>
  <si>
    <t>letter dated 11 September 2000 and the shareholders' approval was obtained on 8</t>
  </si>
  <si>
    <t>FOREIGN EXCHANGE RESERVE</t>
  </si>
  <si>
    <t>CAPITAL RESERVE - non-distributable</t>
  </si>
  <si>
    <t>UNAPPROPRIATED PROFIT/(ACCUMULATED LOSS)</t>
  </si>
  <si>
    <t>TOTAL SHAREHOLDERS' FUNDS</t>
  </si>
  <si>
    <t>MINORITY INTERESTS</t>
  </si>
  <si>
    <t>7% IRREDEEMABLE CONVERTIBLE UNSECURED LOAN STOCKS</t>
  </si>
  <si>
    <t>BANK BORROWINGS - non-current portion</t>
  </si>
  <si>
    <t>BRIDGING LOANS - non-current portion</t>
  </si>
  <si>
    <t>BONDS ISSUE - BAIDS - non-current portion</t>
  </si>
  <si>
    <t>BONDS ISSUE - MUNIF - non-current portion</t>
  </si>
  <si>
    <t>HIRE PURCHASE &amp; LEASE CREDITORS - non-current portion</t>
  </si>
  <si>
    <t>The profit before taxation has increased by 23.1% to RM3 million from RM13 million this quarter.</t>
  </si>
  <si>
    <t>For the 9 months ended 31 December 2000, the Group's turnover and profit before taxation were RM422 million and RM48</t>
  </si>
  <si>
    <t>recorded an improvement of 17.1% or RM7 million.</t>
  </si>
  <si>
    <t>LONG TERMS LOANS - non-current portion</t>
  </si>
  <si>
    <t>LAND CREDITORS - non-current portion</t>
  </si>
  <si>
    <t>MEMBERS' SECURITY DEPOSITS</t>
  </si>
  <si>
    <t>DEFERRED MEMBERSHIP INCOME</t>
  </si>
  <si>
    <t>DEFERRED TAXATION</t>
  </si>
  <si>
    <t>TOTAL CAPITAL EMPLOYED</t>
  </si>
  <si>
    <t>NET TANGIBLE ASSETS PER SHARE (SEN)</t>
  </si>
  <si>
    <t>Current Year</t>
  </si>
  <si>
    <t>Preceding Year</t>
  </si>
  <si>
    <t>Quarter</t>
  </si>
  <si>
    <t>Corresponding</t>
  </si>
  <si>
    <t>RM '000</t>
  </si>
  <si>
    <t>(a)</t>
  </si>
  <si>
    <t>(b)</t>
  </si>
  <si>
    <t>(c)</t>
  </si>
  <si>
    <t>(i)</t>
  </si>
  <si>
    <t>(ii)</t>
  </si>
  <si>
    <t>(iii)</t>
  </si>
  <si>
    <t>Notes as at 31 December 2000</t>
  </si>
  <si>
    <t>1)</t>
  </si>
  <si>
    <t>Accounting policies</t>
  </si>
  <si>
    <t xml:space="preserve">The Company ("Europlus") and the Group has adopted the same accounting policies and method of computation </t>
  </si>
  <si>
    <t>in its quarterly statements as compared with the last audited statement of 31 March 2000.</t>
  </si>
  <si>
    <t>2)</t>
  </si>
  <si>
    <t>Exceptional items</t>
  </si>
  <si>
    <t>There is no exceptional item during this quarter under review.</t>
  </si>
  <si>
    <t>3)</t>
  </si>
  <si>
    <t>Extraordinary items</t>
  </si>
  <si>
    <t>There is no extraordinary item during this quarter under review.</t>
  </si>
  <si>
    <t>4)</t>
  </si>
  <si>
    <t>Deferred Taxation</t>
  </si>
  <si>
    <t>Deferred taxation and / or adjustments for the quarter under review is as follows:-</t>
  </si>
  <si>
    <t>To date</t>
  </si>
  <si>
    <t>Period</t>
  </si>
  <si>
    <t>31/12/1999</t>
  </si>
  <si>
    <t>Provision made</t>
  </si>
  <si>
    <t>Underprovision in prior</t>
  </si>
  <si>
    <t>5)</t>
  </si>
  <si>
    <t>Pre-acquisition profit /(loss)</t>
  </si>
  <si>
    <t>There is no pre-acquisition profit/(loss) during this quarter under review.</t>
  </si>
  <si>
    <t>6)</t>
  </si>
  <si>
    <t>Profit/(loss) on sales of investment and/or properties for the current financial year</t>
  </si>
  <si>
    <t>On 10 September 1999, Larut Leisure Enterprise (HK) Ltd. entered into a Share Transfer Agreement with Holly</t>
  </si>
  <si>
    <t>Well Investments Limited acting as an Agent for Jilin Pan Asia Trust Investment Company  Limited</t>
  </si>
  <si>
    <t xml:space="preserve">("JPA") for the disposal of the entire equity in Full Hope Investment Ltd. and its subsidiary, Jilin Larut Property </t>
  </si>
  <si>
    <t>Development Co. Ltd. for total consideration of RMB27,421,209 out of which RMB10,000,000 has been paid and</t>
  </si>
  <si>
    <t>the expected loss arising is equivalent to RM6.9 m.</t>
  </si>
  <si>
    <t xml:space="preserve"> </t>
  </si>
  <si>
    <t>Profit on disposal of investment</t>
  </si>
  <si>
    <t>There is no profit/(loss) on disposal of investment during this quarter under review.</t>
  </si>
  <si>
    <t>7)</t>
  </si>
  <si>
    <t>Purchase or disposal of quoted securities.</t>
  </si>
  <si>
    <t>There is no purchase or disposal of quoted securities.</t>
  </si>
  <si>
    <t>8)</t>
  </si>
  <si>
    <t>Effects of changes in the composition of the Company</t>
  </si>
  <si>
    <t>The internal restructuring has no financial effect on the Europlus Berhad Group.</t>
  </si>
  <si>
    <t>9)</t>
  </si>
  <si>
    <t>Status of Corporate Proposals announced</t>
  </si>
  <si>
    <t>A)</t>
  </si>
  <si>
    <t>B)</t>
  </si>
  <si>
    <t>C)</t>
  </si>
  <si>
    <t>Utlisation</t>
  </si>
  <si>
    <t>(RM 'million)</t>
  </si>
  <si>
    <t>Repayment of bank borrowings (1)</t>
  </si>
  <si>
    <t>Payment to trade creditor - IJM Construction</t>
  </si>
  <si>
    <t>Sdn Bhd</t>
  </si>
  <si>
    <t>Working capital requirement</t>
  </si>
  <si>
    <t>(1) Repayment of bank borrowings to several financial institutions.</t>
  </si>
  <si>
    <t xml:space="preserve">As per </t>
  </si>
  <si>
    <t>announcement on</t>
  </si>
  <si>
    <t>Amount</t>
  </si>
  <si>
    <t>D)</t>
  </si>
  <si>
    <t>a)</t>
  </si>
  <si>
    <t>b)</t>
  </si>
  <si>
    <t>d)</t>
  </si>
  <si>
    <t>E)</t>
  </si>
  <si>
    <t>Proposed Employees' Share Option Scheme ("ESOS")</t>
  </si>
  <si>
    <t>F)</t>
  </si>
  <si>
    <t>Proposed Acquisition of Land</t>
  </si>
  <si>
    <t>G)</t>
  </si>
  <si>
    <t>H)</t>
  </si>
  <si>
    <t>10)</t>
  </si>
  <si>
    <t>Comments about the seasonality or cyclicality of operations.</t>
  </si>
  <si>
    <t>The business operations of the Group is not affected by any seasonality.</t>
  </si>
  <si>
    <t>11)</t>
  </si>
  <si>
    <t>Issuances and repayment of debts and equity securities, etc.</t>
  </si>
  <si>
    <t>There is no issuance and repayment of debt and equity securities, shares buy-backs , shares cancellation,</t>
  </si>
  <si>
    <t>i)</t>
  </si>
  <si>
    <t>ii)</t>
  </si>
  <si>
    <t>12)</t>
  </si>
  <si>
    <t>Group Borrowings</t>
  </si>
  <si>
    <t xml:space="preserve">Secured </t>
  </si>
  <si>
    <t>Unsecured</t>
  </si>
  <si>
    <t>Short term borowings</t>
  </si>
  <si>
    <t>Long term borrowings</t>
  </si>
  <si>
    <t>Currencies of debts</t>
  </si>
  <si>
    <t>In RM</t>
  </si>
  <si>
    <t>681.75 million</t>
  </si>
  <si>
    <t>In USD</t>
  </si>
  <si>
    <t xml:space="preserve">USD </t>
  </si>
  <si>
    <t>5.12 million</t>
  </si>
  <si>
    <t>13)</t>
  </si>
  <si>
    <t>Contingent liabilities</t>
  </si>
  <si>
    <t>The Company has provided corporate guarantee of RM633,471,000 to subsidiaries for banking facilities and the</t>
  </si>
  <si>
    <t>private debt securities as mentioned no.9(H) of above.</t>
  </si>
  <si>
    <t>14)</t>
  </si>
  <si>
    <t>Details of financial instruments with off  balance sheet risk.</t>
  </si>
  <si>
    <t>There is no financial instruments with off balance sheet risk.</t>
  </si>
  <si>
    <t>15)</t>
  </si>
  <si>
    <t>Material Litigations</t>
  </si>
  <si>
    <t xml:space="preserve">Europlus entered into an Agreement dated 18 February 1993 ("the Agreement") with Khoo Ee Bee and </t>
  </si>
  <si>
    <t xml:space="preserve">Ha Chi Kut (''the Defendants") wherein Europlus invested US$2.5 million in the purchase of shares in Golden </t>
  </si>
  <si>
    <t xml:space="preserve">Glory International Management Services &amp; Limited (now known as Larut Talam International Management </t>
  </si>
  <si>
    <t>Services Ltd) ("LTIMS") after due enquiries and clarifications were undertaken in respect of the contents</t>
  </si>
  <si>
    <t xml:space="preserve">and validity of the Technical Assistance Agreement dated 4 January 1993 (entered into between LTIMS </t>
  </si>
  <si>
    <t xml:space="preserve">and Jilin Social Welfare and Charity Foundations) and upon representations, warranties and undertakings </t>
  </si>
  <si>
    <t>made and given by the Defendants.  Pursuant to the Agreement, Europlus also advanced a sum of RM171,500</t>
  </si>
  <si>
    <t xml:space="preserve">to Khoo Ee Bee.  The said representations were discovered to be false and untrue and in consequence </t>
  </si>
  <si>
    <t xml:space="preserve">thereof a legal suit was filed on 16 February 1995 in Malaysia against the Defendants for general damages </t>
  </si>
  <si>
    <t>for the recovery of the loan of RM171,500.</t>
  </si>
  <si>
    <t xml:space="preserve">A separate legal suit had also been filed on 17 April 1996 against the Defendants  and Khoo Ee Liam, </t>
  </si>
  <si>
    <t>Teoh Say Lin and Dr Lee Keng Ho alleging conspiracy to defraud Europlus by representing that the Technical</t>
  </si>
  <si>
    <t>Assistance Agreement was valid when it was not.  On 14 November 1996, the Court, inter-alia, granted an</t>
  </si>
  <si>
    <t xml:space="preserve">Order against Khoo Ee Bee, Teoh Say Lin and Dr Lee Keng Ho who are within the jurisdiction of the </t>
  </si>
  <si>
    <t>Kuala Lumpur High Court of Malaya for disclosure of their assets and a Mareva injunction restraining them</t>
  </si>
  <si>
    <t xml:space="preserve">from removing, selling, disposing or transferring their assets up to the limit of US$5.0 million pending the </t>
  </si>
  <si>
    <t xml:space="preserve">trial of the legal suit.  The three Defendants have appealed to the Court of Appeal against the said Order.  </t>
  </si>
  <si>
    <t xml:space="preserve">Pending the hearing of the Appeal, the Order for disclosure of assets has been stayed by the High Court.  </t>
  </si>
  <si>
    <t>The Mareva  injunction is still in force.</t>
  </si>
  <si>
    <t>Rights Issue</t>
  </si>
  <si>
    <t>The issue price of the rights issue of 76,317,286 new ordinary shares of RM1.00 each in</t>
  </si>
  <si>
    <t>the Company per share together with 50,878,190 detachable free new 2000/2005</t>
  </si>
  <si>
    <t>warrant ("Rights Issue") has been revised from RM1.08 to RM1.00 ("Price Revision).</t>
  </si>
  <si>
    <t>The Price Revision was approved by the shareholdres on 8 February 2001.</t>
  </si>
  <si>
    <t>Variation to the Rights Issue Proceeds</t>
  </si>
  <si>
    <t xml:space="preserve">As a result of the Price Revision, there will be a variation to the utilisation of the Rights </t>
  </si>
  <si>
    <t>Issue proceeds as announced on 22 November 2000 ("Variation of Utilisation"). The</t>
  </si>
  <si>
    <t>The decrease is mainly due to the expenses incurred for the RM600 million Bond Issues expensed out during quarter</t>
  </si>
  <si>
    <t>under review.</t>
  </si>
  <si>
    <t>and barring any unforseen circumstances, the Directors expect the performance of the Group to improve and</t>
  </si>
  <si>
    <t>remain satisfactory.</t>
  </si>
  <si>
    <t>million respectively. These results showed a reduction of 4.2% or RM18 million in turnover, while profit before taxation</t>
  </si>
  <si>
    <t>The improvement in results for the period under review was mainly due to the overall interest expenses saving follwing the</t>
  </si>
  <si>
    <t>Bond Issues.</t>
  </si>
  <si>
    <t>The Malaysian Government has estimated a growth of 7% for the Year 2000. Based on this assumption</t>
  </si>
  <si>
    <t>Variation of Utilisation was approved by the shareholders on 8 February 2001 as follows:</t>
  </si>
  <si>
    <t xml:space="preserve">Variation as </t>
  </si>
  <si>
    <t>approved by</t>
  </si>
  <si>
    <t>shareholders on</t>
  </si>
  <si>
    <t>8 February 2001</t>
  </si>
  <si>
    <t>Rights Warrants</t>
  </si>
  <si>
    <t>Pursuant to the Price Revision , the exercise price of the Warrants to be issued pursuant to</t>
  </si>
  <si>
    <t>the Rights Issue ("Rights Warrants") will be revised as follows:</t>
  </si>
  <si>
    <t>Year</t>
  </si>
  <si>
    <t>Initial</t>
  </si>
  <si>
    <t xml:space="preserve">Exercise </t>
  </si>
  <si>
    <t>Price (RM)</t>
  </si>
  <si>
    <t>Revised Exercise</t>
  </si>
  <si>
    <t>1 (One year from date of</t>
  </si>
  <si>
    <t>issuance of the warrants</t>
  </si>
  <si>
    <t>under the Debt</t>
  </si>
  <si>
    <t>Restructuring or 19 July</t>
  </si>
  <si>
    <t xml:space="preserve">2000, whichever is the </t>
  </si>
  <si>
    <t>earlier)</t>
  </si>
  <si>
    <t xml:space="preserve">1 (One year </t>
  </si>
  <si>
    <t xml:space="preserve"> from the date </t>
  </si>
  <si>
    <t>of issuance)</t>
  </si>
  <si>
    <t>or approximately</t>
  </si>
  <si>
    <t>3.85% from</t>
  </si>
  <si>
    <t>the theoretical</t>
  </si>
  <si>
    <t>ex-rights price</t>
  </si>
  <si>
    <t>of RM1.04 after</t>
  </si>
  <si>
    <t>taking into</t>
  </si>
  <si>
    <t xml:space="preserve">consideration of </t>
  </si>
  <si>
    <t xml:space="preserve">the weighted </t>
  </si>
  <si>
    <t>average market</t>
  </si>
  <si>
    <t>price of the</t>
  </si>
  <si>
    <t>Company's share</t>
  </si>
  <si>
    <t>for the five (5) days</t>
  </si>
  <si>
    <t>ended 5 December</t>
  </si>
  <si>
    <t>2000)</t>
  </si>
  <si>
    <t>2 (One year from Year 1)</t>
  </si>
  <si>
    <t xml:space="preserve">Europlus however, is still pursuing the suit against Khoo Ee Liam, Teoh Say Lin and Ha Chi Kut for </t>
  </si>
  <si>
    <t>The Plaintiff filed a Proof of Debt at JPHM on 20 December 2000.</t>
  </si>
  <si>
    <t>Keshine Corporation Sdn Bhd ("Kenshine"), Perwira Indra Sakti Sdn Bhd ("PIS") and Europlus have</t>
  </si>
  <si>
    <t>filed a writ of summons against Tenaga Nasional Berhad ("the Defendant") on 7 Deceber 2000 for</t>
  </si>
  <si>
    <t xml:space="preserve">an aggregate amount of RM7,003,606.63 togther with cost and a declaration that the Defendant shall pay </t>
  </si>
  <si>
    <t>liquidated and ascertained damages which have been paid and to be paid by Kenshine, PIS and Europlus to be</t>
  </si>
  <si>
    <t>purchasers of Putra Perdana, Bukit Beruntung III, Bukit Beruntung I and Prima Beruntung, as the case</t>
  </si>
  <si>
    <t>may be. The Defendant has filed and served a memorandum of appearance. The captioned suit is</t>
  </si>
  <si>
    <t>presently pending filing of defence by the Defendant.</t>
  </si>
  <si>
    <t>from Year 1)</t>
  </si>
  <si>
    <t xml:space="preserve">2 (One year </t>
  </si>
  <si>
    <t>Year 1 price)</t>
  </si>
  <si>
    <t>3 (One year from Year 2)</t>
  </si>
  <si>
    <t xml:space="preserve">3 (One year </t>
  </si>
  <si>
    <t>from Year 2)</t>
  </si>
  <si>
    <t>Year 2 price)</t>
  </si>
  <si>
    <t>Year 3 price)</t>
  </si>
  <si>
    <t>Year 4 price)</t>
  </si>
  <si>
    <t xml:space="preserve">4 (One year </t>
  </si>
  <si>
    <t>from Year 3)</t>
  </si>
  <si>
    <t xml:space="preserve">5 (One year </t>
  </si>
  <si>
    <t>from Year 4)</t>
  </si>
  <si>
    <t>4 (One year from Year 3)</t>
  </si>
  <si>
    <t>5 (One year from Year 4</t>
  </si>
  <si>
    <t>or 19 July 2005,</t>
  </si>
  <si>
    <t>whichever is the earlier)</t>
  </si>
  <si>
    <t>(iv)</t>
  </si>
  <si>
    <t>Classification of Rights Warrants</t>
  </si>
  <si>
    <t>Debt Restructuring will be classified together as one class of Warrants. However as a</t>
  </si>
  <si>
    <t>pursuant to the Debt Restructuring ("ICULS Warrants")</t>
  </si>
  <si>
    <t>The Price Revision will result in the following revisions in the number and exercise price</t>
  </si>
  <si>
    <t>of the ICULS Warrants in accordance with the Deed Poll dated 19 July 2000:</t>
  </si>
  <si>
    <t>Number of ICULS Warrants</t>
  </si>
  <si>
    <t xml:space="preserve">Initial Number of ICULS Warrants </t>
  </si>
  <si>
    <t>Revised Number of ICULS Warrants</t>
  </si>
  <si>
    <t>Exercise price of ICULS Warrants</t>
  </si>
  <si>
    <t>Initial Exercise Price (RM)</t>
  </si>
  <si>
    <t>Revised Exercise Price (RM)</t>
  </si>
  <si>
    <t xml:space="preserve">1 (From the date of </t>
  </si>
  <si>
    <t xml:space="preserve">issuance until 19 July </t>
  </si>
  <si>
    <t>2001</t>
  </si>
  <si>
    <t>2 (Until 19 July 2002)</t>
  </si>
  <si>
    <t>3 (Until 19 July 2003)</t>
  </si>
  <si>
    <t>4 (Until 19 July 2004)</t>
  </si>
  <si>
    <t>5 (Until 19 July 2005)</t>
  </si>
  <si>
    <t>I)</t>
  </si>
  <si>
    <t>Development Argeement between Europlus Construction Sdn Bhd and Cipta Holdings Sdn Bhd</t>
  </si>
  <si>
    <t>On 12 February 2001 the Company's wholly-owned subsidiary, Europlus Construction</t>
  </si>
  <si>
    <t>is part of title no. HS (D) 1435 P.T. 4475 in the Mukim Of Dengkil, District of</t>
  </si>
  <si>
    <t>Sepang, State of Selangor Darul Eshan ("Proposed Development").</t>
  </si>
  <si>
    <t>The Project Land was acquired by CHSB pursuant to a sale and purchase agreement</t>
  </si>
  <si>
    <t>between CHSB and Perbadanan Kemajuan Pertainan Selangor ("PKPS") on 22 January</t>
  </si>
  <si>
    <t>2001. In accordance with the Development Agreement, CHSB shall provide the Project</t>
  </si>
  <si>
    <t>Land while ECSB shall exclusively develop, manage, finance, design and construct and</t>
  </si>
  <si>
    <t>market/sell the development units on the Project Land.</t>
  </si>
  <si>
    <t>The salient terms of the Development Agreement are as follows:</t>
  </si>
  <si>
    <t>CHSB shall provide the Project Land and shall grant ECSB full assistance and</t>
  </si>
  <si>
    <t>CHSB shall execute all relevant documents, applications, confirmations and</t>
  </si>
  <si>
    <t>undertakings including but not limited to the assignment of the Development</t>
  </si>
  <si>
    <t>Agreement.</t>
  </si>
  <si>
    <t>CHSB shall be entitled to a guaranteed sum of RM18,900,000 for the Proposed</t>
  </si>
  <si>
    <t>Development to be paid over period of 30 months from the Commencement</t>
  </si>
  <si>
    <t>following:</t>
  </si>
  <si>
    <t>on which ECSB has been notified of the registration of the document of</t>
  </si>
  <si>
    <t>title in the name of CHSB and the charge of the said document of title to</t>
  </si>
  <si>
    <t>the relevant financier; or</t>
  </si>
  <si>
    <t>The date immediately after the expiry of six (6) months from the date on</t>
  </si>
  <si>
    <t>which ECSB receives the first building plans approval.</t>
  </si>
  <si>
    <t>No.</t>
  </si>
  <si>
    <t>Events</t>
  </si>
  <si>
    <t>1.</t>
  </si>
  <si>
    <t xml:space="preserve">Provisional </t>
  </si>
  <si>
    <t>Payment</t>
  </si>
  <si>
    <t>(RM)</t>
  </si>
  <si>
    <t>2.</t>
  </si>
  <si>
    <t>Upon execution of the Development Agreement</t>
  </si>
  <si>
    <t>3.</t>
  </si>
  <si>
    <t>Upon the registration of transfer of the issue document of</t>
  </si>
  <si>
    <t>title of the relevant land from PKPS to CHSB and charge</t>
  </si>
  <si>
    <t>thereof to the relevant financier for mixed development and</t>
  </si>
  <si>
    <t>building use in the Proposed Development</t>
  </si>
  <si>
    <t>4.</t>
  </si>
  <si>
    <t>From time to time upon notices to pay:-</t>
  </si>
  <si>
    <t>(1)</t>
  </si>
  <si>
    <t>premium and related cost for subdivision of the</t>
  </si>
  <si>
    <t>relevant land into individual parcels or lots for end-</t>
  </si>
  <si>
    <t>purchasers/end property products;</t>
  </si>
  <si>
    <t>(2)</t>
  </si>
  <si>
    <t>(3)</t>
  </si>
  <si>
    <t>(Note: This sum shall be  a varying figure depending on</t>
  </si>
  <si>
    <t>computation by the relevant authorities)</t>
  </si>
  <si>
    <t>5.</t>
  </si>
  <si>
    <t>On Commencement Date</t>
  </si>
  <si>
    <t>6.</t>
  </si>
  <si>
    <t>At the expiry of 6 months from Commencement Date</t>
  </si>
  <si>
    <t>At the expiry of 12 months from Commencement Date</t>
  </si>
  <si>
    <t>At the expiry of 18 months from Commencement Date</t>
  </si>
  <si>
    <t>At the expiry of 24 months from Commencement Date</t>
  </si>
  <si>
    <t>At the expiry of 30 months from Commencement Date</t>
  </si>
  <si>
    <t>7.</t>
  </si>
  <si>
    <t>8.</t>
  </si>
  <si>
    <t>9.</t>
  </si>
  <si>
    <t>10.</t>
  </si>
  <si>
    <t>Nil</t>
  </si>
  <si>
    <t>c)</t>
  </si>
  <si>
    <t>ECSB shall exclusively develop, manage, finance, design, build, construct and</t>
  </si>
  <si>
    <t xml:space="preserve">the Proposed Development shall belong to ECSB and all business risk in the </t>
  </si>
  <si>
    <t>development aspect of the Project Land shall be borne by ECSB.</t>
  </si>
  <si>
    <t>The Proposed Developemnt is not subject to any approvals.</t>
  </si>
  <si>
    <t>Sdn Bhd ("ECSB"), entered into a Development Agreeement with Cipta Holdings Sdn</t>
  </si>
  <si>
    <t>Bhd ("CHSB") to jointly develop approximately 70 arces of land ("Project Land") which</t>
  </si>
  <si>
    <t>Date. The Commencement Date is defined as the earlier of any one of the</t>
  </si>
  <si>
    <t>The time, mode and manner of settlement of the guaranteed sum of</t>
  </si>
  <si>
    <t xml:space="preserve">Zero base situation </t>
  </si>
  <si>
    <t>conversion of the relevant land; and</t>
  </si>
  <si>
    <t>stamp duty on transfer of the relevant land.</t>
  </si>
  <si>
    <t>to the Project Land and Proposed Development.</t>
  </si>
  <si>
    <t>Extrapolate</t>
  </si>
  <si>
    <t>Existing 1995/2000 Warrants ("Existing Warrants")</t>
  </si>
  <si>
    <t>of the Existing Warrants in accordance with the Deed Poll dated 25 November 1994:</t>
  </si>
  <si>
    <t>Number of Existing Warrants</t>
  </si>
  <si>
    <t>Initial Number of Existing Warrants</t>
  </si>
  <si>
    <t>Revised Number of Existing Warrants</t>
  </si>
  <si>
    <t>Exercise price of Existing Warrants</t>
  </si>
  <si>
    <t>New 2000/2005 Warrants to be issued in substitution and cancellation of the outstanding</t>
  </si>
  <si>
    <t>1995/2005 Warrants on the basis of one replacement warrant for every one 1995/2005</t>
  </si>
  <si>
    <t>Warrant ("Replacement Warrant")</t>
  </si>
  <si>
    <t>In view of the revision in the number of Existing Warrants and the Price Revision, the</t>
  </si>
  <si>
    <t>following revisions in the number and exercise of the Replacement Warrants will be</t>
  </si>
  <si>
    <t>revised accordingly as follows:</t>
  </si>
  <si>
    <t>Number of Replacement Warrants</t>
  </si>
  <si>
    <t>Initial Number of Replacement Warrants</t>
  </si>
  <si>
    <t>Revised Number of Replacement Warrants</t>
  </si>
  <si>
    <t>Exercise price of Replacement Warrants</t>
  </si>
  <si>
    <t>1* (From the date of issue</t>
  </si>
  <si>
    <t>(A premium of 1 sen from</t>
  </si>
  <si>
    <t>the theorectical ex-rights price</t>
  </si>
  <si>
    <t>of RM1.04 after taking into</t>
  </si>
  <si>
    <t xml:space="preserve">consideration the weighted </t>
  </si>
  <si>
    <t xml:space="preserve">average market price of the </t>
  </si>
  <si>
    <t>Company's shares for the</t>
  </si>
  <si>
    <t>five (5) days ended 5</t>
  </si>
  <si>
    <t>31 March 2002)</t>
  </si>
  <si>
    <t>(25 sen above Year 1 price)</t>
  </si>
  <si>
    <t>2 ( From 1 April 2001 to</t>
  </si>
  <si>
    <t>31 March 2003)</t>
  </si>
  <si>
    <t>3 ( From 1 April 2002 to</t>
  </si>
  <si>
    <t>4 ( From 1 April 2003 to</t>
  </si>
  <si>
    <t>31 March 2004)</t>
  </si>
  <si>
    <t>5 ( From 1 April 2004 to</t>
  </si>
  <si>
    <t>19 January 2005)</t>
  </si>
  <si>
    <t>(25 sen above Year 2 price)</t>
  </si>
  <si>
    <t>(50 sen above Year 3 price)</t>
  </si>
  <si>
    <t>(50 sen above Year 4 price)</t>
  </si>
  <si>
    <t>However, two of the defendants, Khoo Ee Bee and Dr Lee Keng Ho have settled the case with Europlus.</t>
  </si>
  <si>
    <t xml:space="preserve">the balance of the losses Europlus suffered.  The Mareva injunction obtained against Teoh Say Lin is still in </t>
  </si>
  <si>
    <t>force.  On 24 March 1999, Khoo Ee Liam and Ha Chi Kut successfully applied to Court to set aside the</t>
  </si>
  <si>
    <t xml:space="preserve">Order of Court granting leave to issue the Concurrent Writ and Notice thereof for service on them out </t>
  </si>
  <si>
    <t xml:space="preserve">of jurisdiction and the consequential orders. Europlus has appealed to the Court of Appeal against </t>
  </si>
  <si>
    <t xml:space="preserve">the said decision. The Appeal is pending. </t>
  </si>
  <si>
    <t xml:space="preserve">Europlus’s associated company LTIMS had on 31 October 1994 commenced a civil suit in the Beijing </t>
  </si>
  <si>
    <t>Intermediate Court of the People’s Republic of China ("PRC") against Khoo Ee Liam for the recovery</t>
  </si>
  <si>
    <t xml:space="preserve">of US$5.0 million being procurement fee paid to him in respect of the procurement of the Technical </t>
  </si>
  <si>
    <t xml:space="preserve">Assistance Agreement for lottery operations in the Province of Jilin, the PRC, which was subsequently </t>
  </si>
  <si>
    <t xml:space="preserve">found not to be valid.  LTIMS has obtained judgement against Khoo Ee Liam for the US$5.0 million.   </t>
  </si>
  <si>
    <t xml:space="preserve">However, Khoo Ee Liam has now obtained an order for retrial of the said suit.  The judgement is now in </t>
  </si>
  <si>
    <t>abeyance, pending retrial.</t>
  </si>
  <si>
    <t xml:space="preserve">The suit dated October 6, 1998 between Perwira Indra Sakti Sdn Bhd (as Plaintiff) and Temen Joint </t>
  </si>
  <si>
    <t xml:space="preserve">Venture Sdn Bhd (as Defendant) is based on the Defendant’s failure to complete the project work  </t>
  </si>
  <si>
    <t xml:space="preserve">which had been awarded by the Plaintiff to the Defendant  through a letter of award dated 7 April 1993 </t>
  </si>
  <si>
    <t>for the contract sum of RM8,702,404.13.  The Defendant did not complete the said project in time</t>
  </si>
  <si>
    <t xml:space="preserve"> and despite two (2) extensions of time granted by the Plaintiff to the Defendant, the Defendant still</t>
  </si>
  <si>
    <t xml:space="preserve"> failed and/or refused to complete the same.</t>
  </si>
  <si>
    <t xml:space="preserve">In the given premises, the Plaintiff commenced the present suit to claim against the Defendant for the </t>
  </si>
  <si>
    <t xml:space="preserve">sum of RM9,363,278.03 as compensation for loss and damages suffered by the Plaintiff as a result of the </t>
  </si>
  <si>
    <t>Defendant's aforesaid breach of agreement.</t>
  </si>
  <si>
    <t xml:space="preserve">The Plaintiff has obtained Judgement in Default of Appearance against the Defendant on 25 August 1999  </t>
  </si>
  <si>
    <t>The said Judgement was served on the Defendant on 26 May 2000.</t>
  </si>
  <si>
    <t>A winding-up search conducted at Jabatan Pemegang Harta Malaysia ("JPHM") revealed that the</t>
  </si>
  <si>
    <t>Defendant was wound up on January 18, 2000.</t>
  </si>
  <si>
    <t>16)</t>
  </si>
  <si>
    <t>Segmental results</t>
  </si>
  <si>
    <t xml:space="preserve">Profit </t>
  </si>
  <si>
    <t>By activity</t>
  </si>
  <si>
    <t>Before</t>
  </si>
  <si>
    <t xml:space="preserve">Net </t>
  </si>
  <si>
    <t>Turnover</t>
  </si>
  <si>
    <t>Taxation</t>
  </si>
  <si>
    <t>Assets</t>
  </si>
  <si>
    <t>Employed</t>
  </si>
  <si>
    <t>Property development</t>
  </si>
  <si>
    <t>Recreational</t>
  </si>
  <si>
    <t>17)</t>
  </si>
  <si>
    <t>Explanation on material changes in profit before taxation.</t>
  </si>
  <si>
    <t>18)</t>
  </si>
  <si>
    <t>Review of results</t>
  </si>
  <si>
    <t>19)</t>
  </si>
  <si>
    <t>Prospects for current year</t>
  </si>
  <si>
    <t>20)</t>
  </si>
  <si>
    <t>Variances on profit forecast and profit guarantee.</t>
  </si>
  <si>
    <t>The following is the analysis of the profit esimate submitted to SC for the Proposed Corporate Exercises :-</t>
  </si>
  <si>
    <t>3rd quarter ending</t>
  </si>
  <si>
    <t>Year ending</t>
  </si>
  <si>
    <t>31 December 2000</t>
  </si>
  <si>
    <t>31 March 2001</t>
  </si>
  <si>
    <t>Variance</t>
  </si>
  <si>
    <t>Estimate</t>
  </si>
  <si>
    <t>Favourable / (Unfavourable)</t>
  </si>
  <si>
    <t>%</t>
  </si>
  <si>
    <t>Profit after taxation</t>
  </si>
  <si>
    <t>and extraordinary items</t>
  </si>
  <si>
    <t>attributable to members</t>
  </si>
  <si>
    <t>of the Company</t>
  </si>
  <si>
    <t>21)</t>
  </si>
  <si>
    <t>Dividends</t>
  </si>
  <si>
    <t>The Directors do not recommend any payment of dividend for the current financial period.</t>
  </si>
  <si>
    <t>22)</t>
  </si>
  <si>
    <t>Year 2000 compliance</t>
  </si>
  <si>
    <t>The Company has been Year 2000 Compliant.  Efforts to address this began in early 1997 when</t>
  </si>
  <si>
    <t>the Company expensed over RM500,000 to upgrade its main centralised system which covers sales</t>
  </si>
  <si>
    <t>operations, credit control and accounting.  The Registrar is also Year 2000 Compliant.</t>
  </si>
  <si>
    <t>By Order of the Board</t>
  </si>
  <si>
    <t>Ching Yook Ling</t>
  </si>
  <si>
    <t>Company Secretary</t>
  </si>
  <si>
    <t>Price Revision</t>
  </si>
  <si>
    <t>2000/2005 Warrants issued with 7% Irredeemable Convertible Unsecured Loan Stocks</t>
  </si>
  <si>
    <t>SAP; and</t>
  </si>
  <si>
    <t>co-operation in its fund raising exercise for the development of the Project Land.</t>
  </si>
  <si>
    <t>The date immediately after the expiry of nine (9) months from the date</t>
  </si>
  <si>
    <t>RM18,900,000 to CHSB is as follows:</t>
  </si>
  <si>
    <t>CHSB shall grant a Power of Attorney to ECSB to deal with all matters relating</t>
  </si>
  <si>
    <t>J)</t>
  </si>
  <si>
    <t>Memorandum of Understanding on the Proposed Rationalisation of the Business of Europlus</t>
  </si>
  <si>
    <t>Berhad and Talam Corporation Berhad including the Merger of their Property Related Business</t>
  </si>
  <si>
    <t>On 21 February 2001, the Company announced that the Company and Talam Corporation Berhad ("Talam")</t>
  </si>
  <si>
    <t>have on 21 February 2001 entered into a Memorandum of Understanding to explore the feasibility of</t>
  </si>
  <si>
    <t xml:space="preserve">A full announcement will be made in the event the relevant parties execute a definitive agreement in respect of </t>
  </si>
  <si>
    <t>the aforesaid rationalisation and merger.</t>
  </si>
  <si>
    <t>Compared with the 2nd  quarter under review has registered a turnover increased of 4.9%  to RM151 million from RM144 million.</t>
  </si>
  <si>
    <t>Others</t>
  </si>
  <si>
    <t>Total</t>
  </si>
  <si>
    <t>Actual</t>
  </si>
  <si>
    <t>EUROPLUS BERHAD (formerly known as Larut Consolidated Berhad) ( 520-H)</t>
  </si>
  <si>
    <t>CONSOLIDATED BALANCE SHEET AS AT 31 DECEMBER 2000</t>
  </si>
  <si>
    <t>As at current</t>
  </si>
  <si>
    <t>As at preceding</t>
  </si>
  <si>
    <t>quarter end</t>
  </si>
  <si>
    <t>financial year end</t>
  </si>
  <si>
    <t>31/12/2000</t>
  </si>
  <si>
    <t>31/03/2000</t>
  </si>
  <si>
    <t>RM</t>
  </si>
  <si>
    <t>FIXED ASSETS</t>
  </si>
  <si>
    <t>INVESTMENT PROPERTIES</t>
  </si>
  <si>
    <t>PROPERTY DEVELOPMENT PROJECTS - non-current portion</t>
  </si>
  <si>
    <t>INVESTMENT IN ASSOCIATED COMPANIES</t>
  </si>
  <si>
    <t>CURRENT ASSETS</t>
  </si>
  <si>
    <t>Property development projects - current portion</t>
  </si>
  <si>
    <t>Stocks</t>
  </si>
  <si>
    <t>Trade debtors</t>
  </si>
  <si>
    <t>Other debtors,deposits and prepayments</t>
  </si>
  <si>
    <t>Amount owing by associated companies</t>
  </si>
  <si>
    <t>Short - term deposits</t>
  </si>
  <si>
    <t>Cash in hand and at banks</t>
  </si>
  <si>
    <t>Total Current Assets</t>
  </si>
  <si>
    <t>CURRENT LIABILITIES</t>
  </si>
  <si>
    <t>Bank borrowings</t>
  </si>
  <si>
    <t>Bonds issue - BAIDS</t>
  </si>
  <si>
    <t>Bonds issue - MUNIF</t>
  </si>
  <si>
    <t>Bridging loan - current portion</t>
  </si>
  <si>
    <t xml:space="preserve">Long Term loans - current portion </t>
  </si>
  <si>
    <t>Hire purchase and lease creditors</t>
  </si>
  <si>
    <t>Trade creditors</t>
  </si>
  <si>
    <t>Retention monies</t>
  </si>
  <si>
    <t>Other creditors and accrued expenses</t>
  </si>
  <si>
    <t>Provision for taxation</t>
  </si>
  <si>
    <t>Total Liabilities</t>
  </si>
  <si>
    <t>NET CURRENT LIABILITIES</t>
  </si>
  <si>
    <t xml:space="preserve">Represented By : </t>
  </si>
  <si>
    <t>SHARE CAPITAL</t>
  </si>
  <si>
    <t>SHARE PREMIUM</t>
  </si>
  <si>
    <t>GENERAL RESERVE - Distributable</t>
  </si>
  <si>
    <t>22 September 2000</t>
  </si>
  <si>
    <t>A discount of 4 sen</t>
  </si>
  <si>
    <t xml:space="preserve">(25 sen above </t>
  </si>
  <si>
    <t xml:space="preserve">(50 sen above </t>
  </si>
  <si>
    <t>On 10 May 2000, the Company announced that the Warrants under the Rights Issue and</t>
  </si>
  <si>
    <t>result of the above revision in the exercise price of the Rights Warrants, the Rights</t>
  </si>
  <si>
    <t>to 31 March 2001)</t>
  </si>
  <si>
    <t>December 2000)</t>
  </si>
  <si>
    <t>period will lapse and the Replacement Warrants exercised thereafter will follow the subsequent</t>
  </si>
  <si>
    <t>exercise preiods.</t>
  </si>
  <si>
    <t>Issue price of Replacement Warrants</t>
  </si>
  <si>
    <t>The issue price of the Replacement Warrants will remain unchanged at 5 sen as approved</t>
  </si>
  <si>
    <t>August 2000.</t>
  </si>
  <si>
    <t>Implementation</t>
  </si>
  <si>
    <t>The Securities Commission had on 4 October 2000 approved the extension of completion</t>
  </si>
  <si>
    <t>date for the Rights Issue and the Replacements Warrants to 12 April 2001.</t>
  </si>
  <si>
    <t>Proposed Acquisition of Biltradex Sdn Bhd</t>
  </si>
  <si>
    <t>of Biltradex Sdn Bhd from various vendors for a consideration of RM20,000,000 to be</t>
  </si>
  <si>
    <t>satisfied by the issuance of RM20,000,000 nominal value of Irredeemable Convertible</t>
  </si>
  <si>
    <t>Unsecured Loan Stocks ("ICULS").</t>
  </si>
  <si>
    <t>September 2000 and 8 February 2001 respectively.</t>
  </si>
  <si>
    <t>Puchong Sdn Bhd (formerly known as Icon Range Sdn Bhd) ("LPSB"), entered into a</t>
  </si>
  <si>
    <t>conditional sale and purcahse agreement ("SPA") with Vibrant Omega Sdn Bhd</t>
  </si>
  <si>
    <t>acres held under Title No. 8631 Lot 48729 (formerly HS(D) 61957 PT 16957) in the</t>
  </si>
  <si>
    <t>consideration of RM115,000,000 ("Proposed Land Acquisition").</t>
  </si>
  <si>
    <t>On the 24 July 2000, it was announced that the Company's wholly-owned subsidiary, Lestari</t>
  </si>
  <si>
    <t>On 22 December 2000, it was further announced that LPSB had on 20 December 2000</t>
  </si>
  <si>
    <t>entered into a Compensation and a Supplemental Agreement to the Compensation</t>
  </si>
  <si>
    <t>compensation of RM49,000,000. Details of the terms of payment for the RM49,000,000</t>
  </si>
  <si>
    <t>are as follows:</t>
  </si>
  <si>
    <t>An intial payment of RM1,000,000 upon the execution of the agreements: and</t>
  </si>
  <si>
    <t>RM48,000,000 by instalments over four (4) years.</t>
  </si>
  <si>
    <t xml:space="preserve">The terms of argeements were negotiated between SAP and LPSB subsequent to the </t>
  </si>
  <si>
    <t>execution of the Settlement Agreement dated 24 July 2000 between the Company,</t>
  </si>
  <si>
    <t>Pengurusan Danaharta Nasional Berhad and VOSB, among others. The abovementioned</t>
  </si>
  <si>
    <t xml:space="preserve">argeements were entered into with the spirit and intention of the parties to reactivate the </t>
  </si>
  <si>
    <t>encumbrances on the Said Land and to fulfill the necessary conditions precedent with the</t>
  </si>
  <si>
    <t>said Settlement Argeement.</t>
  </si>
  <si>
    <t>A revision was made to the schedule of payment for the purchase consideration of</t>
  </si>
  <si>
    <t>RM115 million as follows:</t>
  </si>
  <si>
    <t>Initial Payment Schedule</t>
  </si>
  <si>
    <t>Revised Payment Schedule</t>
  </si>
  <si>
    <t>Either:-</t>
  </si>
  <si>
    <t>shares held as treasury shares and resale of treasury shares for the current financial quarter todate.</t>
  </si>
  <si>
    <t>Amount payable</t>
  </si>
  <si>
    <t>RM 'million</t>
  </si>
  <si>
    <t>At the end of the</t>
  </si>
  <si>
    <t>12th month from the</t>
  </si>
  <si>
    <t>date of fulfillment</t>
  </si>
  <si>
    <t>of all the conditions</t>
  </si>
  <si>
    <t xml:space="preserve">precedent in the </t>
  </si>
  <si>
    <t>Settlement Argeement</t>
  </si>
  <si>
    <t>24th month from the</t>
  </si>
  <si>
    <t>36th month from the</t>
  </si>
  <si>
    <t>48th month from the</t>
  </si>
  <si>
    <t>4th quarter of</t>
  </si>
  <si>
    <t>year 2001</t>
  </si>
  <si>
    <t>year 2002</t>
  </si>
  <si>
    <t>year 2003</t>
  </si>
  <si>
    <t>year 2004</t>
  </si>
  <si>
    <t>Or</t>
  </si>
  <si>
    <t>(i) Over a period of four (4) years as</t>
  </si>
  <si>
    <t xml:space="preserve">     follows:-</t>
  </si>
  <si>
    <t>(ii) Via the redemption at 15% of the</t>
  </si>
  <si>
    <t xml:space="preserve">      proceeds of sales from the</t>
  </si>
  <si>
    <t xml:space="preserve">      development of the subject land,</t>
  </si>
  <si>
    <t xml:space="preserve">      whichever is earlier</t>
  </si>
  <si>
    <t>LPSB and VOSB had mutually agreed on 19 January 2001 to the following:</t>
  </si>
  <si>
    <t>To waive a condition precedent under Clause 3.01 (e) of the SPA in relation to</t>
  </si>
  <si>
    <t>rationalising the businesses of the Company and Talam including the merger of their property related businesses.</t>
  </si>
  <si>
    <t>Warrants will now be classified as another class of Warrants.</t>
  </si>
  <si>
    <t xml:space="preserve">* In the event the Replacement Warrants are issued after 31 March 2001, the first year exercise </t>
  </si>
  <si>
    <t>ordinary shares of RM1.00 each representing the entire issued and paid-up share capital</t>
  </si>
  <si>
    <t>The 4th Defendant applied to the Court vide Summons In Chambers dated 3 November 2000 for an</t>
  </si>
  <si>
    <t xml:space="preserve">order that the Mareva Injunction obtained vide Court Order dated 14 November 1996 be set aside. The </t>
  </si>
  <si>
    <t xml:space="preserve">Plaintiff opposed the 4th Defendant's application. The said application was heard in court on </t>
  </si>
  <si>
    <t>24 November 2000 and dismissed. The Court has ordered that the trial against the 4th Defendant be fixed on</t>
  </si>
  <si>
    <t>30 July 2001, 31 July 2001, 1 August 2001 and 3 August 2001.</t>
  </si>
  <si>
    <t>market/sell the development units on the Project Land. All proceeds and income arising from</t>
  </si>
</sst>
</file>

<file path=xl/styles.xml><?xml version="1.0" encoding="utf-8"?>
<styleSheet xmlns="http://schemas.openxmlformats.org/spreadsheetml/2006/main">
  <numFmts count="1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00_)"/>
    <numFmt numFmtId="171" formatCode="0.00000_)"/>
    <numFmt numFmtId="172" formatCode="#,##0.0000_);\(#,##0.0000\)"/>
    <numFmt numFmtId="173" formatCode="0.0_)"/>
    <numFmt numFmtId="174" formatCode="#,##0.0_);\(#,##0.0\)"/>
    <numFmt numFmtId="175" formatCode="#,##0.000_);\(#,##0.000\)"/>
    <numFmt numFmtId="176" formatCode="0.0%"/>
    <numFmt numFmtId="177" formatCode="#,##0.000_);[Red]\(#,##0.000\)"/>
    <numFmt numFmtId="178" formatCode="#,##0.0000_);[Red]\(#,##0.0000\)"/>
    <numFmt numFmtId="179" formatCode="#,##0.0_);[Red]\(#,##0.0\)"/>
    <numFmt numFmtId="180" formatCode="#,##0.0"/>
    <numFmt numFmtId="181" formatCode="#,##0.000"/>
    <numFmt numFmtId="182" formatCode="#,##0.0000"/>
    <numFmt numFmtId="183" formatCode="_(* #,##0.000_);_(* \(#,##0.000\);_(* &quot;-&quot;??_);_(@_)"/>
    <numFmt numFmtId="184" formatCode="General_)"/>
    <numFmt numFmtId="185" formatCode="_(* #,##0_);_(* \(#,##0\);_(* &quot;-&quot;??_);_(@_)"/>
    <numFmt numFmtId="186" formatCode="_(* #,##0.0_);_(* \(#,##0.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_);_(* \(#,##0.0000\);_(* &quot;-&quot;????_);_(@_)"/>
    <numFmt numFmtId="192" formatCode="#,##0.00000_);\(#,##0.00000\)"/>
    <numFmt numFmtId="193" formatCode="#,##0.000000_);\(#,##0.000000\)"/>
    <numFmt numFmtId="194" formatCode="#,##0.0000000_);\(#,##0.0000000\)"/>
    <numFmt numFmtId="195" formatCode="#,##0.00000000_);\(#,##0.00000000\)"/>
    <numFmt numFmtId="196" formatCode="#,##0.000000000_);\(#,##0.000000000\)"/>
    <numFmt numFmtId="197" formatCode="#,##0.0000000000_);\(#,##0.0000000000\)"/>
    <numFmt numFmtId="198" formatCode="#,##0.00000000000_);\(#,##0.000000000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* #,##0_-;\-* #,##0_-;_-* &quot;-&quot;_-;_-@_-"/>
    <numFmt numFmtId="205" formatCode="_-&quot;£&quot;* #,##0.00_-;\-&quot;£&quot;* #,##0.00_-;_-&quot;£&quot;* &quot;-&quot;??_-;_-@_-"/>
    <numFmt numFmtId="206" formatCode="_-* #,##0.00_-;\-* #,##0.00_-;_-* &quot;-&quot;??_-;_-@_-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&quot;$&quot;* #,##0.00_-;\-&quot;$&quot;* #,##0.00_-;_-&quot;$&quot;* &quot;-&quot;??_-;_-@_-"/>
    <numFmt numFmtId="213" formatCode="&quot;RM&quot;#,##0;\-&quot;RM&quot;#,##0"/>
    <numFmt numFmtId="214" formatCode="&quot;RM&quot;#,##0;[Red]\-&quot;RM&quot;#,##0"/>
    <numFmt numFmtId="215" formatCode="&quot;RM&quot;#,##0.00;\-&quot;RM&quot;#,##0.00"/>
    <numFmt numFmtId="216" formatCode="&quot;RM&quot;#,##0.00;[Red]\-&quot;RM&quot;#,##0.00"/>
    <numFmt numFmtId="217" formatCode="_-&quot;RM&quot;* #,##0_-;\-&quot;RM&quot;* #,##0_-;_-&quot;RM&quot;* &quot;-&quot;_-;_-@_-"/>
    <numFmt numFmtId="218" formatCode="_-&quot;RM&quot;* #,##0.00_-;\-&quot;RM&quot;* #,##0.00_-;_-&quot;RM&quot;* &quot;-&quot;??_-;_-@_-"/>
    <numFmt numFmtId="219" formatCode="&quot;Rp&quot;#,##0_);\(&quot;Rp&quot;#,##0\)"/>
    <numFmt numFmtId="220" formatCode="&quot;Rp&quot;#,##0_);[Red]\(&quot;Rp&quot;#,##0\)"/>
    <numFmt numFmtId="221" formatCode="&quot;Rp&quot;#,##0.00_);\(&quot;Rp&quot;#,##0.00\)"/>
    <numFmt numFmtId="222" formatCode="&quot;Rp&quot;#,##0.00_);[Red]\(&quot;Rp&quot;#,##0.00\)"/>
    <numFmt numFmtId="223" formatCode="_(&quot;Rp&quot;* #,##0_);_(&quot;Rp&quot;* \(#,##0\);_(&quot;Rp&quot;* &quot;-&quot;_);_(@_)"/>
    <numFmt numFmtId="224" formatCode="_(&quot;Rp&quot;* #,##0.00_);_(&quot;Rp&quot;* \(#,##0.00\);_(&quot;Rp&quot;* &quot;-&quot;??_);_(@_)"/>
    <numFmt numFmtId="225" formatCode="\c\t\r\ \+\ sh\i\f\t\ \+\ \!"/>
    <numFmt numFmtId="226" formatCode="&quot;RM&quot;\ #,##0_);\(&quot;RM&quot;\ #,##0\)"/>
    <numFmt numFmtId="227" formatCode="&quot;RM&quot;\ #,##0_);[Red]\(&quot;RM&quot;\ #,##0\)"/>
    <numFmt numFmtId="228" formatCode="&quot;RM&quot;\ #,##0.00_);\(&quot;RM&quot;\ #,##0.00\)"/>
    <numFmt numFmtId="229" formatCode="&quot;RM&quot;\ #,##0.00_);[Red]\(&quot;RM&quot;\ #,##0.00\)"/>
    <numFmt numFmtId="230" formatCode="_(&quot;RM&quot;\ * #,##0_);_(&quot;RM&quot;\ * \(#,##0\);_(&quot;RM&quot;\ * &quot;-&quot;_);_(@_)"/>
    <numFmt numFmtId="231" formatCode="_(&quot;RM&quot;\ * #,##0.00_);_(&quot;RM&quot;\ * \(#,##0.00\);_(&quot;RM&quot;\ * &quot;-&quot;??_);_(@_)"/>
    <numFmt numFmtId="232" formatCode="#,##0&quot;£&quot;_);\(#,##0&quot;£&quot;\)"/>
    <numFmt numFmtId="233" formatCode="#,##0&quot;£&quot;_);[Red]\(#,##0&quot;£&quot;\)"/>
    <numFmt numFmtId="234" formatCode="#,##0.00&quot;£&quot;_);\(#,##0.00&quot;£&quot;\)"/>
    <numFmt numFmtId="235" formatCode="#,##0.00&quot;£&quot;_);[Red]\(#,##0.00&quot;£&quot;\)"/>
    <numFmt numFmtId="236" formatCode="_ * #,##0_)&quot;£&quot;_ ;_ * \(#,##0\)&quot;£&quot;_ ;_ * &quot;-&quot;_)&quot;£&quot;_ ;_ @_ "/>
    <numFmt numFmtId="237" formatCode="_ * #,##0_)_£_ ;_ * \(#,##0\)_£_ ;_ * &quot;-&quot;_)_£_ ;_ @_ "/>
    <numFmt numFmtId="238" formatCode="_ * #,##0.00_)&quot;£&quot;_ ;_ * \(#,##0.00\)&quot;£&quot;_ ;_ * &quot;-&quot;??_)&quot;£&quot;_ ;_ @_ "/>
    <numFmt numFmtId="239" formatCode="_ * #,##0.00_)_£_ ;_ * \(#,##0.00\)_£_ ;_ * &quot;-&quot;??_)_£_ ;_ @_ "/>
    <numFmt numFmtId="240" formatCode="dd\-mmm_)"/>
    <numFmt numFmtId="241" formatCode="hh:mm\ AM/PM_)"/>
    <numFmt numFmtId="242" formatCode="0_)"/>
    <numFmt numFmtId="243" formatCode="0.000000_)"/>
    <numFmt numFmtId="244" formatCode="_-* #,##0.0_-;\-* #,##0.0_-;_-* &quot;-&quot;??_-;_-@_-"/>
    <numFmt numFmtId="245" formatCode="_-* #,##0_-;\-* #,##0_-;_-* &quot;-&quot;??_-;_-@_-"/>
    <numFmt numFmtId="246" formatCode="&quot;L.&quot;\ #,##0;\-&quot;L.&quot;\ #,##0"/>
    <numFmt numFmtId="247" formatCode="&quot;L.&quot;\ #,##0;[Red]\-&quot;L.&quot;\ #,##0"/>
    <numFmt numFmtId="248" formatCode="&quot;L.&quot;\ #,##0.00;\-&quot;L.&quot;\ #,##0.00"/>
    <numFmt numFmtId="249" formatCode="&quot;L.&quot;\ #,##0.00;[Red]\-&quot;L.&quot;\ #,##0.00"/>
    <numFmt numFmtId="250" formatCode="_-&quot;L.&quot;\ * #,##0_-;\-&quot;L.&quot;\ * #,##0_-;_-&quot;L.&quot;\ * &quot;-&quot;_-;_-@_-"/>
    <numFmt numFmtId="251" formatCode="_-&quot;L.&quot;\ * #,##0.00_-;\-&quot;L.&quot;\ * #,##0.00_-;_-&quot;L.&quot;\ * &quot;-&quot;??_-;_-@_-"/>
    <numFmt numFmtId="252" formatCode="0.0"/>
    <numFmt numFmtId="253" formatCode="#,##0\ &quot;F&quot;;\-#,##0\ &quot;F&quot;"/>
    <numFmt numFmtId="254" formatCode="#,##0\ &quot;F&quot;;[Red]\-#,##0\ &quot;F&quot;"/>
    <numFmt numFmtId="255" formatCode="#,##0.00\ &quot;F&quot;;\-#,##0.00\ &quot;F&quot;"/>
    <numFmt numFmtId="256" formatCode="#,##0.00\ &quot;F&quot;;[Red]\-#,##0.00\ &quot;F&quot;"/>
    <numFmt numFmtId="257" formatCode="_-* #,##0\ &quot;F&quot;_-;\-* #,##0\ &quot;F&quot;_-;_-* &quot;-&quot;\ &quot;F&quot;_-;_-@_-"/>
    <numFmt numFmtId="258" formatCode="_-* #,##0\ _F_-;\-* #,##0\ _F_-;_-* &quot;-&quot;\ _F_-;_-@_-"/>
    <numFmt numFmtId="259" formatCode="_-* #,##0.00\ &quot;F&quot;_-;\-* #,##0.00\ &quot;F&quot;_-;_-* &quot;-&quot;??\ &quot;F&quot;_-;_-@_-"/>
    <numFmt numFmtId="260" formatCode="_-* #,##0.00\ _F_-;\-* #,##0.00\ _F_-;_-* &quot;-&quot;??\ _F_-;_-@_-"/>
    <numFmt numFmtId="261" formatCode="#,##0\ &quot;DM&quot;;\-#,##0\ &quot;DM&quot;"/>
    <numFmt numFmtId="262" formatCode="#,##0\ &quot;DM&quot;;[Red]\-#,##0\ &quot;DM&quot;"/>
    <numFmt numFmtId="263" formatCode="#,##0.00\ &quot;DM&quot;;\-#,##0.00\ &quot;DM&quot;"/>
    <numFmt numFmtId="264" formatCode="#,##0.00\ &quot;DM&quot;;[Red]\-#,##0.00\ &quot;DM&quot;"/>
    <numFmt numFmtId="265" formatCode="_-* #,##0\ &quot;DM&quot;_-;\-* #,##0\ &quot;DM&quot;_-;_-* &quot;-&quot;\ &quot;DM&quot;_-;_-@_-"/>
    <numFmt numFmtId="266" formatCode="_-* #,##0\ _D_M_-;\-* #,##0\ _D_M_-;_-* &quot;-&quot;\ _D_M_-;_-@_-"/>
    <numFmt numFmtId="267" formatCode="_-* #,##0.00\ &quot;DM&quot;_-;\-* #,##0.00\ &quot;DM&quot;_-;_-* &quot;-&quot;??\ &quot;DM&quot;_-;_-@_-"/>
    <numFmt numFmtId="268" formatCode="_-* #,##0.00\ _D_M_-;\-* #,##0.00\ _D_M_-;_-* &quot;-&quot;??\ _D_M_-;_-@_-"/>
    <numFmt numFmtId="269" formatCode="&quot;ß&quot;#,##0_);\(&quot;ß&quot;#,##0\)"/>
    <numFmt numFmtId="270" formatCode="&quot;ß&quot;#,##0_);[Red]\(&quot;ß&quot;#,##0\)"/>
    <numFmt numFmtId="271" formatCode="&quot;ß&quot;#,##0.00_);\(&quot;ß&quot;#,##0.00\)"/>
    <numFmt numFmtId="272" formatCode="&quot;ß&quot;#,##0.00_);[Red]\(&quot;ß&quot;#,##0.00\)"/>
    <numFmt numFmtId="273" formatCode="_(&quot;ß&quot;* #,##0_);_(&quot;ß&quot;* \(#,##0\);_(&quot;ß&quot;* &quot;-&quot;_);_(@_)"/>
    <numFmt numFmtId="274" formatCode="_(&quot;ß&quot;* #,##0.00_);_(&quot;ß&quot;* \(#,##0.00\);_(&quot;ß&quot;* &quot;-&quot;??_);_(@_)"/>
    <numFmt numFmtId="275" formatCode="\t0"/>
    <numFmt numFmtId="276" formatCode="\t0.00"/>
    <numFmt numFmtId="277" formatCode="\t#,##0"/>
    <numFmt numFmtId="278" formatCode="\t#,##0.00"/>
    <numFmt numFmtId="279" formatCode="\t#,##0_);\(\t#,##0\)"/>
    <numFmt numFmtId="280" formatCode="_(&quot;ß&quot;* \t#,##0_);_(&quot;ß&quot;* \(\t#,##0\);_(&quot;ß&quot;* &quot;-&quot;_);_(@_)"/>
    <numFmt numFmtId="281" formatCode="d\ \´\´\´\´\ &quot;¾.È.&quot;\ \b\b\b\b"/>
    <numFmt numFmtId="282" formatCode="\Ç\ \´\´\´\´\ &quot;¤.È.&quot;\ \¤\¤\¤\¤"/>
    <numFmt numFmtId="283" formatCode="&quot;ÇÑ¹·Õè&quot;\ \Ç\ \´\´\´\´\ \»\»\»\»"/>
    <numFmt numFmtId="284" formatCode="d\ \´\´\´\ \b\b"/>
    <numFmt numFmtId="285" formatCode="\Ç\ \´\´\´\ \»\»"/>
    <numFmt numFmtId="286" formatCode="\ª\:\¹\¹\:\·\·"/>
    <numFmt numFmtId="287" formatCode="\ª\ª\:\¹\¹\:\·\·"/>
    <numFmt numFmtId="288" formatCode="\ª\.\¹\¹\ &quot;¹.&quot;"/>
    <numFmt numFmtId="289" formatCode="\t0%"/>
    <numFmt numFmtId="290" formatCode="\t0.00%"/>
    <numFmt numFmtId="291" formatCode="\t#\ ?/?"/>
    <numFmt numFmtId="292" formatCode="\t#\ ??/??"/>
    <numFmt numFmtId="293" formatCode="\t0.00E+00"/>
    <numFmt numFmtId="294" formatCode="&quot;ß&quot;\t#,##0_);\(&quot;ß&quot;\t#,##0\)"/>
    <numFmt numFmtId="295" formatCode="0.000"/>
    <numFmt numFmtId="296" formatCode="0.00000"/>
    <numFmt numFmtId="297" formatCode="0.0000"/>
    <numFmt numFmtId="298" formatCode="0.000000"/>
    <numFmt numFmtId="299" formatCode="0.0000000"/>
    <numFmt numFmtId="300" formatCode="#,##0&quot; F&quot;_);\(#,##0&quot; F&quot;\)"/>
    <numFmt numFmtId="301" formatCode="#,##0&quot; F&quot;_);[Red]\(#,##0&quot; F&quot;\)"/>
    <numFmt numFmtId="302" formatCode="#,##0.00&quot; F&quot;_);\(#,##0.00&quot; F&quot;\)"/>
    <numFmt numFmtId="303" formatCode="#,##0.00&quot; F&quot;_);[Red]\(#,##0.00&quot; F&quot;\)"/>
    <numFmt numFmtId="304" formatCode="#,##0&quot; $&quot;;\-#,##0&quot; $&quot;"/>
    <numFmt numFmtId="305" formatCode="#,##0&quot; $&quot;;[Red]\-#,##0&quot; $&quot;"/>
    <numFmt numFmtId="306" formatCode="#,##0.00&quot; $&quot;;\-#,##0.00&quot; $&quot;"/>
    <numFmt numFmtId="307" formatCode="#,##0.00&quot; $&quot;;[Red]\-#,##0.00&quot; $&quot;"/>
    <numFmt numFmtId="308" formatCode="d\.m\.yy"/>
    <numFmt numFmtId="309" formatCode="d\.mmm\.yy"/>
    <numFmt numFmtId="310" formatCode="d\.mmm"/>
    <numFmt numFmtId="311" formatCode="mmm\.yy"/>
    <numFmt numFmtId="312" formatCode="d\.m\.yy\ h:mm"/>
    <numFmt numFmtId="313" formatCode="0&quot;  &quot;"/>
    <numFmt numFmtId="314" formatCode="0.00&quot;  &quot;"/>
    <numFmt numFmtId="315" formatCode="0.0&quot;  &quot;"/>
    <numFmt numFmtId="316" formatCode="0.000&quot;  &quot;"/>
    <numFmt numFmtId="317" formatCode="0.0000&quot;  &quot;"/>
    <numFmt numFmtId="318" formatCode="0.00000&quot;  &quot;"/>
    <numFmt numFmtId="319" formatCode="&quot;$&quot;#,##0.00;[Red]&quot;$&quot;#,##0.00"/>
    <numFmt numFmtId="320" formatCode="#,##0.00;[Red]#,##0.00"/>
    <numFmt numFmtId="321" formatCode="0.00_);\(0.00\)"/>
    <numFmt numFmtId="322" formatCode="0.0_);\(0.0\)"/>
    <numFmt numFmtId="323" formatCode="0_);\(0\)"/>
    <numFmt numFmtId="324" formatCode="00000"/>
    <numFmt numFmtId="325" formatCode="#,##0.000000000000000_);[Red]\(#,##0.000000000000000\)"/>
  </numFmts>
  <fonts count="14">
    <font>
      <sz val="10"/>
      <name val="Times New Roman"/>
      <family val="0"/>
    </font>
    <font>
      <sz val="10"/>
      <name val="Arial"/>
      <family val="0"/>
    </font>
    <font>
      <sz val="10"/>
      <name val="MS Sans Serif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Helv"/>
      <family val="0"/>
    </font>
    <font>
      <sz val="12"/>
      <name val="Times New Roman"/>
      <family val="1"/>
    </font>
    <font>
      <sz val="10"/>
      <name val="Courier New"/>
      <family val="0"/>
    </font>
    <font>
      <u val="single"/>
      <sz val="10"/>
      <color indexed="12"/>
      <name val="Times New Roman"/>
      <family val="0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u val="single"/>
      <sz val="10"/>
      <color indexed="48"/>
      <name val="Times New Roman"/>
      <family val="1"/>
    </font>
    <font>
      <u val="singleAccounting"/>
      <sz val="10"/>
      <color indexed="48"/>
      <name val="Times New Roman"/>
      <family val="1"/>
    </font>
    <font>
      <i/>
      <sz val="10"/>
      <color indexed="4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258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258" fontId="0" fillId="0" borderId="0" applyFont="0" applyFill="0" applyBorder="0" applyAlignment="0" applyProtection="0"/>
    <xf numFmtId="204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260" fontId="1" fillId="0" borderId="0" applyFont="0" applyFill="0" applyBorder="0" applyAlignment="0" applyProtection="0"/>
    <xf numFmtId="260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11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273" fontId="4" fillId="0" borderId="0" applyFont="0" applyFill="0" applyBorder="0" applyAlignment="0" applyProtection="0"/>
    <xf numFmtId="25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257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12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8" fontId="2" fillId="0" borderId="0" applyFont="0" applyFill="0" applyBorder="0" applyAlignment="0" applyProtection="0"/>
    <xf numFmtId="274" fontId="4" fillId="0" borderId="0" applyFont="0" applyFill="0" applyBorder="0" applyAlignment="0" applyProtection="0"/>
    <xf numFmtId="259" fontId="1" fillId="0" borderId="0" applyFont="0" applyFill="0" applyBorder="0" applyAlignment="0" applyProtection="0"/>
    <xf numFmtId="259" fontId="0" fillId="0" borderId="0" applyFont="0" applyFill="0" applyBorder="0" applyAlignment="0" applyProtection="0"/>
    <xf numFmtId="307" fontId="3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horizontal="left"/>
      <protection/>
    </xf>
    <xf numFmtId="0" fontId="1" fillId="0" borderId="0">
      <alignment/>
      <protection/>
    </xf>
    <xf numFmtId="0" fontId="0" fillId="0" borderId="0">
      <alignment/>
      <protection/>
    </xf>
    <xf numFmtId="37" fontId="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5" fontId="10" fillId="0" borderId="0" xfId="15" applyNumberFormat="1" applyFont="1" applyAlignment="1">
      <alignment/>
    </xf>
    <xf numFmtId="185" fontId="10" fillId="0" borderId="1" xfId="15" applyNumberFormat="1" applyFont="1" applyBorder="1" applyAlignment="1">
      <alignment/>
    </xf>
    <xf numFmtId="185" fontId="10" fillId="0" borderId="0" xfId="15" applyNumberFormat="1" applyFont="1" applyAlignment="1">
      <alignment horizontal="center"/>
    </xf>
    <xf numFmtId="185" fontId="10" fillId="0" borderId="1" xfId="15" applyNumberFormat="1" applyFont="1" applyBorder="1" applyAlignment="1">
      <alignment horizontal="center"/>
    </xf>
    <xf numFmtId="185" fontId="10" fillId="0" borderId="2" xfId="15" applyNumberFormat="1" applyFont="1" applyBorder="1" applyAlignment="1">
      <alignment horizontal="center"/>
    </xf>
    <xf numFmtId="185" fontId="10" fillId="0" borderId="0" xfId="15" applyNumberFormat="1" applyFont="1" applyBorder="1" applyAlignment="1">
      <alignment/>
    </xf>
    <xf numFmtId="38" fontId="9" fillId="0" borderId="0" xfId="0" applyNumberFormat="1" applyFont="1" applyAlignment="1">
      <alignment/>
    </xf>
    <xf numFmtId="38" fontId="10" fillId="0" borderId="0" xfId="0" applyNumberFormat="1" applyFont="1" applyAlignment="1">
      <alignment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 quotePrefix="1">
      <alignment horizontal="center"/>
    </xf>
    <xf numFmtId="38" fontId="10" fillId="0" borderId="0" xfId="15" applyNumberFormat="1" applyFont="1" applyAlignment="1">
      <alignment/>
    </xf>
    <xf numFmtId="38" fontId="10" fillId="0" borderId="3" xfId="15" applyNumberFormat="1" applyFont="1" applyBorder="1" applyAlignment="1">
      <alignment/>
    </xf>
    <xf numFmtId="38" fontId="10" fillId="0" borderId="3" xfId="0" applyNumberFormat="1" applyFont="1" applyBorder="1" applyAlignment="1">
      <alignment/>
    </xf>
    <xf numFmtId="38" fontId="10" fillId="0" borderId="4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5" xfId="0" applyNumberFormat="1" applyFont="1" applyBorder="1" applyAlignment="1">
      <alignment/>
    </xf>
    <xf numFmtId="38" fontId="10" fillId="0" borderId="5" xfId="15" applyNumberFormat="1" applyFont="1" applyBorder="1" applyAlignment="1">
      <alignment/>
    </xf>
    <xf numFmtId="38" fontId="10" fillId="0" borderId="6" xfId="15" applyNumberFormat="1" applyFont="1" applyBorder="1" applyAlignment="1">
      <alignment/>
    </xf>
    <xf numFmtId="38" fontId="10" fillId="0" borderId="0" xfId="15" applyNumberFormat="1" applyFont="1" applyBorder="1" applyAlignment="1">
      <alignment/>
    </xf>
    <xf numFmtId="38" fontId="10" fillId="0" borderId="1" xfId="0" applyNumberFormat="1" applyFont="1" applyBorder="1" applyAlignment="1">
      <alignment/>
    </xf>
    <xf numFmtId="38" fontId="10" fillId="0" borderId="2" xfId="15" applyNumberFormat="1" applyFont="1" applyBorder="1" applyAlignment="1">
      <alignment/>
    </xf>
    <xf numFmtId="38" fontId="10" fillId="0" borderId="2" xfId="0" applyNumberFormat="1" applyFont="1" applyBorder="1" applyAlignment="1">
      <alignment/>
    </xf>
    <xf numFmtId="38" fontId="10" fillId="0" borderId="1" xfId="15" applyNumberFormat="1" applyFont="1" applyBorder="1" applyAlignment="1">
      <alignment/>
    </xf>
    <xf numFmtId="185" fontId="12" fillId="0" borderId="0" xfId="15" applyNumberFormat="1" applyFont="1" applyAlignment="1">
      <alignment horizontal="center"/>
    </xf>
    <xf numFmtId="185" fontId="10" fillId="0" borderId="7" xfId="15" applyNumberFormat="1" applyFont="1" applyBorder="1" applyAlignment="1">
      <alignment/>
    </xf>
    <xf numFmtId="185" fontId="10" fillId="0" borderId="0" xfId="15" applyNumberFormat="1" applyFont="1" applyAlignment="1" quotePrefix="1">
      <alignment horizontal="center"/>
    </xf>
    <xf numFmtId="185" fontId="10" fillId="0" borderId="0" xfId="15" applyNumberFormat="1" applyFont="1" applyAlignment="1">
      <alignment horizontal="right"/>
    </xf>
    <xf numFmtId="185" fontId="12" fillId="0" borderId="0" xfId="15" applyNumberFormat="1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0" fontId="10" fillId="0" borderId="0" xfId="0" applyFont="1" applyBorder="1" applyAlignment="1">
      <alignment/>
    </xf>
    <xf numFmtId="38" fontId="10" fillId="0" borderId="7" xfId="0" applyNumberFormat="1" applyFont="1" applyBorder="1" applyAlignment="1">
      <alignment/>
    </xf>
    <xf numFmtId="38" fontId="10" fillId="0" borderId="7" xfId="15" applyNumberFormat="1" applyFont="1" applyBorder="1" applyAlignment="1">
      <alignment/>
    </xf>
    <xf numFmtId="179" fontId="10" fillId="0" borderId="7" xfId="104" applyNumberFormat="1" applyFont="1" applyBorder="1" applyAlignment="1">
      <alignment/>
    </xf>
    <xf numFmtId="38" fontId="10" fillId="0" borderId="0" xfId="15" applyNumberFormat="1" applyFont="1" applyAlignment="1">
      <alignment/>
    </xf>
    <xf numFmtId="179" fontId="10" fillId="0" borderId="0" xfId="15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/>
    </xf>
    <xf numFmtId="252" fontId="10" fillId="0" borderId="4" xfId="0" applyNumberFormat="1" applyFont="1" applyBorder="1" applyAlignment="1">
      <alignment/>
    </xf>
    <xf numFmtId="0" fontId="10" fillId="0" borderId="5" xfId="0" applyFont="1" applyBorder="1" applyAlignment="1">
      <alignment/>
    </xf>
    <xf numFmtId="252" fontId="10" fillId="0" borderId="5" xfId="0" applyNumberFormat="1" applyFont="1" applyBorder="1" applyAlignment="1">
      <alignment/>
    </xf>
    <xf numFmtId="0" fontId="10" fillId="0" borderId="6" xfId="0" applyFont="1" applyBorder="1" applyAlignment="1">
      <alignment/>
    </xf>
    <xf numFmtId="252" fontId="10" fillId="0" borderId="6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6" xfId="0" applyFont="1" applyBorder="1" applyAlignment="1">
      <alignment/>
    </xf>
    <xf numFmtId="252" fontId="10" fillId="0" borderId="17" xfId="0" applyNumberFormat="1" applyFont="1" applyBorder="1" applyAlignment="1">
      <alignment/>
    </xf>
    <xf numFmtId="15" fontId="10" fillId="0" borderId="5" xfId="0" applyNumberFormat="1" applyFont="1" applyBorder="1" applyAlignment="1" quotePrefix="1">
      <alignment horizontal="center"/>
    </xf>
    <xf numFmtId="185" fontId="10" fillId="0" borderId="0" xfId="15" applyNumberFormat="1" applyFont="1" applyBorder="1" applyAlignment="1">
      <alignment/>
    </xf>
    <xf numFmtId="185" fontId="10" fillId="0" borderId="0" xfId="15" applyNumberFormat="1" applyFont="1" applyBorder="1" applyAlignment="1">
      <alignment horizontal="center"/>
    </xf>
    <xf numFmtId="185" fontId="10" fillId="0" borderId="3" xfId="15" applyNumberFormat="1" applyFont="1" applyBorder="1" applyAlignment="1">
      <alignment/>
    </xf>
    <xf numFmtId="43" fontId="10" fillId="0" borderId="0" xfId="15" applyFont="1" applyAlignment="1">
      <alignment/>
    </xf>
    <xf numFmtId="43" fontId="10" fillId="0" borderId="5" xfId="15" applyFont="1" applyBorder="1" applyAlignment="1">
      <alignment/>
    </xf>
    <xf numFmtId="38" fontId="10" fillId="0" borderId="12" xfId="0" applyNumberFormat="1" applyFont="1" applyBorder="1" applyAlignment="1">
      <alignment horizontal="center"/>
    </xf>
    <xf numFmtId="43" fontId="10" fillId="0" borderId="4" xfId="15" applyFont="1" applyBorder="1" applyAlignment="1">
      <alignment/>
    </xf>
    <xf numFmtId="0" fontId="10" fillId="0" borderId="0" xfId="0" applyFont="1" applyAlignment="1">
      <alignment horizontal="centerContinuous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 quotePrefix="1">
      <alignment horizontal="center"/>
    </xf>
    <xf numFmtId="0" fontId="10" fillId="0" borderId="3" xfId="0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11" fillId="0" borderId="2" xfId="0" applyFont="1" applyBorder="1" applyAlignment="1">
      <alignment/>
    </xf>
    <xf numFmtId="0" fontId="10" fillId="0" borderId="13" xfId="0" applyFont="1" applyBorder="1" applyAlignment="1" quotePrefix="1">
      <alignment/>
    </xf>
    <xf numFmtId="2" fontId="10" fillId="0" borderId="8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252" fontId="10" fillId="0" borderId="12" xfId="0" applyNumberFormat="1" applyFont="1" applyBorder="1" applyAlignment="1">
      <alignment horizontal="center"/>
    </xf>
    <xf numFmtId="252" fontId="10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38" fontId="10" fillId="0" borderId="16" xfId="0" applyNumberFormat="1" applyFont="1" applyBorder="1" applyAlignment="1">
      <alignment/>
    </xf>
    <xf numFmtId="0" fontId="10" fillId="0" borderId="15" xfId="0" applyFont="1" applyBorder="1" applyAlignment="1" quotePrefix="1">
      <alignment/>
    </xf>
    <xf numFmtId="0" fontId="10" fillId="0" borderId="11" xfId="0" applyFont="1" applyBorder="1" applyAlignment="1" quotePrefix="1">
      <alignment/>
    </xf>
    <xf numFmtId="0" fontId="10" fillId="0" borderId="8" xfId="0" applyFont="1" applyBorder="1" applyAlignment="1" quotePrefix="1">
      <alignment/>
    </xf>
    <xf numFmtId="38" fontId="10" fillId="0" borderId="10" xfId="0" applyNumberFormat="1" applyFont="1" applyBorder="1" applyAlignment="1">
      <alignment horizontal="center"/>
    </xf>
    <xf numFmtId="38" fontId="10" fillId="0" borderId="16" xfId="0" applyNumberFormat="1" applyFont="1" applyBorder="1" applyAlignment="1">
      <alignment horizontal="center"/>
    </xf>
    <xf numFmtId="38" fontId="10" fillId="0" borderId="14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7" fontId="10" fillId="0" borderId="13" xfId="0" applyNumberFormat="1" applyFont="1" applyBorder="1" applyAlignment="1" quotePrefix="1">
      <alignment horizontal="center"/>
    </xf>
    <xf numFmtId="17" fontId="10" fillId="0" borderId="14" xfId="0" applyNumberFormat="1" applyFont="1" applyBorder="1" applyAlignment="1" quotePrefix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" fontId="10" fillId="0" borderId="15" xfId="15" applyNumberFormat="1" applyFont="1" applyBorder="1" applyAlignment="1">
      <alignment horizontal="center"/>
    </xf>
    <xf numFmtId="3" fontId="10" fillId="0" borderId="3" xfId="15" applyNumberFormat="1" applyFont="1" applyBorder="1" applyAlignment="1">
      <alignment horizontal="center"/>
    </xf>
    <xf numFmtId="3" fontId="10" fillId="0" borderId="16" xfId="15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91">
    <cellStyle name="Normal" xfId="0"/>
    <cellStyle name="Comma" xfId="15"/>
    <cellStyle name="Comma [0]" xfId="16"/>
    <cellStyle name="Comma [0]_CmplInv" xfId="17"/>
    <cellStyle name="Comma [0]_DrlgInv" xfId="18"/>
    <cellStyle name="Comma [0]_FluidsInv" xfId="19"/>
    <cellStyle name="Comma [0]_laroux" xfId="20"/>
    <cellStyle name="Comma [0]_laroux_1" xfId="21"/>
    <cellStyle name="Comma [0]_laroux_2" xfId="22"/>
    <cellStyle name="Comma [0]_laroux_MATERAL2" xfId="23"/>
    <cellStyle name="Comma [0]_laroux_mud plant bolted" xfId="24"/>
    <cellStyle name="Comma [0]_MATERAL2" xfId="25"/>
    <cellStyle name="Comma [0]_mud plant bolted" xfId="26"/>
    <cellStyle name="Comma [0]_MudInv" xfId="27"/>
    <cellStyle name="Comma [0]_MwdInv" xfId="28"/>
    <cellStyle name="Comma [0]_MwdJob" xfId="29"/>
    <cellStyle name="Comma [0]_SurInv" xfId="30"/>
    <cellStyle name="Comma [0]_SurLog" xfId="31"/>
    <cellStyle name="Comma_CmplInv" xfId="32"/>
    <cellStyle name="Comma_DrlgInv" xfId="33"/>
    <cellStyle name="Comma_FluidsInv" xfId="34"/>
    <cellStyle name="Comma_laroux" xfId="35"/>
    <cellStyle name="Comma_laroux_1" xfId="36"/>
    <cellStyle name="Comma_laroux_2" xfId="37"/>
    <cellStyle name="Comma_MATERAL2" xfId="38"/>
    <cellStyle name="Comma_mud plant bolted" xfId="39"/>
    <cellStyle name="Comma_MudInv" xfId="40"/>
    <cellStyle name="Comma_MwdInv" xfId="41"/>
    <cellStyle name="Comma_MwdJob" xfId="42"/>
    <cellStyle name="Comma_SurInv" xfId="43"/>
    <cellStyle name="Comma_SurLog" xfId="44"/>
    <cellStyle name="Currency" xfId="45"/>
    <cellStyle name="Currency [0]" xfId="46"/>
    <cellStyle name="Currency [0]_CmplInv" xfId="47"/>
    <cellStyle name="Currency [0]_DrlgInv" xfId="48"/>
    <cellStyle name="Currency [0]_FluidsInv" xfId="49"/>
    <cellStyle name="Currency [0]_laroux" xfId="50"/>
    <cellStyle name="Currency [0]_laroux_1" xfId="51"/>
    <cellStyle name="Currency [0]_laroux_2" xfId="52"/>
    <cellStyle name="Currency [0]_laroux_3" xfId="53"/>
    <cellStyle name="Currency [0]_laroux_4" xfId="54"/>
    <cellStyle name="Currency [0]_laroux_5" xfId="55"/>
    <cellStyle name="Currency [0]_laroux_MATERAL2" xfId="56"/>
    <cellStyle name="Currency [0]_laroux_mud plant bolted" xfId="57"/>
    <cellStyle name="Currency [0]_MATERAL2" xfId="58"/>
    <cellStyle name="Currency [0]_mud plant bolted" xfId="59"/>
    <cellStyle name="Currency [0]_MudInv" xfId="60"/>
    <cellStyle name="Currency [0]_MwdInv" xfId="61"/>
    <cellStyle name="Currency [0]_MwdJob" xfId="62"/>
    <cellStyle name="Currency [0]_SurInv" xfId="63"/>
    <cellStyle name="Currency [0]_SurLog" xfId="64"/>
    <cellStyle name="Currency_CmplInv" xfId="65"/>
    <cellStyle name="Currency_DrlgInv" xfId="66"/>
    <cellStyle name="Currency_FluidsInv" xfId="67"/>
    <cellStyle name="Currency_laroux" xfId="68"/>
    <cellStyle name="Currency_laroux_1" xfId="69"/>
    <cellStyle name="Currency_laroux_2" xfId="70"/>
    <cellStyle name="Currency_laroux_3" xfId="71"/>
    <cellStyle name="Currency_laroux_4" xfId="72"/>
    <cellStyle name="Currency_laroux_5" xfId="73"/>
    <cellStyle name="Currency_MATERAL2" xfId="74"/>
    <cellStyle name="Currency_mud plant bolted" xfId="75"/>
    <cellStyle name="Currency_MudInv" xfId="76"/>
    <cellStyle name="Currency_MwdInv" xfId="77"/>
    <cellStyle name="Currency_MwdJob" xfId="78"/>
    <cellStyle name="Currency_SurInv" xfId="79"/>
    <cellStyle name="Currency_SurLog" xfId="80"/>
    <cellStyle name="Hyperlink" xfId="81"/>
    <cellStyle name="Normal_CmplInv" xfId="82"/>
    <cellStyle name="Normal_DrlgInv" xfId="83"/>
    <cellStyle name="Normal_FluidsInv" xfId="84"/>
    <cellStyle name="Normal_laroux" xfId="85"/>
    <cellStyle name="Normal_laroux_1" xfId="86"/>
    <cellStyle name="Normal_laroux_2" xfId="87"/>
    <cellStyle name="Normal_laroux_3" xfId="88"/>
    <cellStyle name="Normal_laroux_4" xfId="89"/>
    <cellStyle name="Normal_laroux_5" xfId="90"/>
    <cellStyle name="Normal_laroux_6" xfId="91"/>
    <cellStyle name="Normal_MATERAL2" xfId="92"/>
    <cellStyle name="Normal_mud plant bolted" xfId="93"/>
    <cellStyle name="Normal_MudInv" xfId="94"/>
    <cellStyle name="Normal_MwdInv" xfId="95"/>
    <cellStyle name="Normal_MwdJob" xfId="96"/>
    <cellStyle name="Normal_MwdJob_1" xfId="97"/>
    <cellStyle name="Normal_PERSONAL" xfId="98"/>
    <cellStyle name="Normal_PERSONAL_1" xfId="99"/>
    <cellStyle name="Normal_Sheet1 (2)" xfId="100"/>
    <cellStyle name="Normal_SUP96APR" xfId="101"/>
    <cellStyle name="Normal_SurInv" xfId="102"/>
    <cellStyle name="Normal_SurLog" xfId="103"/>
    <cellStyle name="Percent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8" workbookViewId="0" topLeftCell="B12596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2"/>
  <sheetViews>
    <sheetView workbookViewId="0" topLeftCell="A1">
      <pane xSplit="3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0" sqref="B10"/>
    </sheetView>
  </sheetViews>
  <sheetFormatPr defaultColWidth="9.33203125" defaultRowHeight="12.75"/>
  <cols>
    <col min="1" max="1" width="1.0078125" style="10" customWidth="1"/>
    <col min="2" max="2" width="4.83203125" style="10" customWidth="1"/>
    <col min="3" max="3" width="56.83203125" style="10" customWidth="1"/>
    <col min="4" max="4" width="4.83203125" style="10" customWidth="1"/>
    <col min="5" max="5" width="18.83203125" style="10" customWidth="1"/>
    <col min="6" max="6" width="8.83203125" style="10" customWidth="1"/>
    <col min="7" max="7" width="18.83203125" style="10" customWidth="1"/>
    <col min="8" max="8" width="9.33203125" style="10" customWidth="1"/>
    <col min="9" max="10" width="18.83203125" style="10" customWidth="1"/>
    <col min="11" max="16384" width="9.33203125" style="10" customWidth="1"/>
  </cols>
  <sheetData>
    <row r="1" ht="12.75">
      <c r="B1" s="9" t="s">
        <v>452</v>
      </c>
    </row>
    <row r="2" ht="12.75">
      <c r="B2" s="9"/>
    </row>
    <row r="3" ht="12.75">
      <c r="B3" s="9" t="s">
        <v>453</v>
      </c>
    </row>
    <row r="5" spans="5:7" ht="12.75">
      <c r="E5" s="11" t="s">
        <v>454</v>
      </c>
      <c r="G5" s="11" t="s">
        <v>455</v>
      </c>
    </row>
    <row r="6" spans="5:7" ht="12.75">
      <c r="E6" s="11" t="s">
        <v>456</v>
      </c>
      <c r="G6" s="11" t="s">
        <v>457</v>
      </c>
    </row>
    <row r="7" spans="5:7" ht="12.75">
      <c r="E7" s="12" t="s">
        <v>458</v>
      </c>
      <c r="G7" s="12" t="s">
        <v>459</v>
      </c>
    </row>
    <row r="8" spans="5:7" ht="12.75">
      <c r="E8" s="11" t="s">
        <v>460</v>
      </c>
      <c r="G8" s="11" t="s">
        <v>460</v>
      </c>
    </row>
    <row r="9" ht="12.75">
      <c r="E9" s="11"/>
    </row>
    <row r="10" spans="2:7" ht="12.75">
      <c r="B10" s="10" t="s">
        <v>461</v>
      </c>
      <c r="E10" s="13">
        <v>118714144</v>
      </c>
      <c r="G10" s="13">
        <v>118738960</v>
      </c>
    </row>
    <row r="11" spans="2:7" ht="12.75">
      <c r="B11" s="10" t="s">
        <v>462</v>
      </c>
      <c r="E11" s="13">
        <v>103557981</v>
      </c>
      <c r="G11" s="13">
        <v>103353331</v>
      </c>
    </row>
    <row r="12" spans="2:7" ht="12.75">
      <c r="B12" s="10" t="s">
        <v>463</v>
      </c>
      <c r="E12" s="13">
        <f>1115956635+SUM(-36292268-22671466-2299940)</f>
        <v>1054692961</v>
      </c>
      <c r="G12" s="13">
        <v>1094419894</v>
      </c>
    </row>
    <row r="13" spans="2:7" ht="12.75">
      <c r="B13" s="10" t="s">
        <v>464</v>
      </c>
      <c r="E13" s="13">
        <v>52031351</v>
      </c>
      <c r="G13" s="13">
        <v>51128170</v>
      </c>
    </row>
    <row r="14" spans="5:7" ht="12.75">
      <c r="E14" s="14">
        <f>SUM(E10:E13)</f>
        <v>1328996437</v>
      </c>
      <c r="G14" s="15">
        <f>SUM(G10:G13)</f>
        <v>1367640355</v>
      </c>
    </row>
    <row r="15" ht="12.75">
      <c r="E15" s="13"/>
    </row>
    <row r="16" spans="2:5" ht="12.75">
      <c r="B16" s="10" t="s">
        <v>465</v>
      </c>
      <c r="E16" s="13"/>
    </row>
    <row r="17" spans="3:7" ht="12.75">
      <c r="C17" s="10" t="s">
        <v>466</v>
      </c>
      <c r="E17" s="13">
        <f>312195163+SUM(36292268+22671466+2299940)+SUM(-8000000+5311000)</f>
        <v>370769837</v>
      </c>
      <c r="G17" s="13">
        <f>256180769+5000000-4000000</f>
        <v>257180769</v>
      </c>
    </row>
    <row r="18" spans="3:7" ht="12.75">
      <c r="C18" s="10" t="s">
        <v>467</v>
      </c>
      <c r="E18" s="13">
        <v>4035041</v>
      </c>
      <c r="G18" s="13">
        <v>4044983</v>
      </c>
    </row>
    <row r="19" spans="3:7" ht="12.75">
      <c r="C19" s="10" t="s">
        <v>468</v>
      </c>
      <c r="E19" s="13">
        <v>80536416</v>
      </c>
      <c r="G19" s="13">
        <v>117317483</v>
      </c>
    </row>
    <row r="20" spans="3:7" ht="12.75">
      <c r="C20" s="10" t="s">
        <v>469</v>
      </c>
      <c r="E20" s="13">
        <f>84084039+SUM(800000)+SUM(189605)</f>
        <v>85073644</v>
      </c>
      <c r="G20" s="13">
        <f>88963080</f>
        <v>88963080</v>
      </c>
    </row>
    <row r="21" spans="3:7" ht="12.75">
      <c r="C21" s="10" t="s">
        <v>470</v>
      </c>
      <c r="E21" s="13">
        <v>22477701</v>
      </c>
      <c r="G21" s="13">
        <v>37052715</v>
      </c>
    </row>
    <row r="22" spans="3:7" ht="12.75">
      <c r="C22" s="10" t="s">
        <v>471</v>
      </c>
      <c r="E22" s="13">
        <v>1274740</v>
      </c>
      <c r="G22" s="13">
        <v>1487259</v>
      </c>
    </row>
    <row r="23" spans="3:7" ht="12.75">
      <c r="C23" s="10" t="s">
        <v>472</v>
      </c>
      <c r="E23" s="13">
        <v>107567895</v>
      </c>
      <c r="G23" s="13">
        <v>28343809</v>
      </c>
    </row>
    <row r="24" spans="3:7" ht="18" customHeight="1">
      <c r="C24" s="10" t="s">
        <v>473</v>
      </c>
      <c r="E24" s="14">
        <f>SUM(E17:E23)</f>
        <v>671735274</v>
      </c>
      <c r="G24" s="15">
        <f>SUM(G17:G23)</f>
        <v>534390098</v>
      </c>
    </row>
    <row r="25" ht="12.75">
      <c r="E25" s="13"/>
    </row>
    <row r="26" spans="2:5" ht="12.75">
      <c r="B26" s="10" t="s">
        <v>474</v>
      </c>
      <c r="E26" s="13"/>
    </row>
    <row r="27" spans="3:7" ht="12.75">
      <c r="C27" s="10" t="s">
        <v>475</v>
      </c>
      <c r="E27" s="13">
        <f>31038859+22968538</f>
        <v>54007397</v>
      </c>
      <c r="G27" s="13">
        <f>63250827+56169214</f>
        <v>119420041</v>
      </c>
    </row>
    <row r="28" spans="3:7" ht="12.75">
      <c r="C28" s="10" t="s">
        <v>476</v>
      </c>
      <c r="E28" s="13">
        <v>114000000</v>
      </c>
      <c r="G28" s="64">
        <v>0</v>
      </c>
    </row>
    <row r="29" spans="3:7" ht="12.75">
      <c r="C29" s="10" t="s">
        <v>477</v>
      </c>
      <c r="E29" s="13">
        <v>70000000</v>
      </c>
      <c r="G29" s="64">
        <v>0</v>
      </c>
    </row>
    <row r="30" spans="3:7" ht="12.75">
      <c r="C30" s="10" t="s">
        <v>478</v>
      </c>
      <c r="E30" s="64">
        <v>0</v>
      </c>
      <c r="G30" s="13">
        <v>35625540</v>
      </c>
    </row>
    <row r="31" spans="3:7" ht="12.75">
      <c r="C31" s="10" t="s">
        <v>479</v>
      </c>
      <c r="E31" s="13">
        <f>10776406+33521400</f>
        <v>44297806</v>
      </c>
      <c r="G31" s="13">
        <v>66625763</v>
      </c>
    </row>
    <row r="32" spans="3:7" ht="12.75">
      <c r="C32" s="10" t="s">
        <v>480</v>
      </c>
      <c r="E32" s="13">
        <f>969531+224279</f>
        <v>1193810</v>
      </c>
      <c r="G32" s="13">
        <v>582066</v>
      </c>
    </row>
    <row r="33" spans="3:7" ht="12.75">
      <c r="C33" s="10" t="s">
        <v>481</v>
      </c>
      <c r="E33" s="13">
        <v>286992795</v>
      </c>
      <c r="G33" s="13">
        <v>380535433</v>
      </c>
    </row>
    <row r="34" spans="3:7" ht="12.75">
      <c r="C34" s="10" t="s">
        <v>482</v>
      </c>
      <c r="E34" s="13">
        <v>75194318</v>
      </c>
      <c r="G34" s="13">
        <v>65372668</v>
      </c>
    </row>
    <row r="35" spans="3:7" ht="12.75">
      <c r="C35" s="10" t="s">
        <v>483</v>
      </c>
      <c r="E35" s="13">
        <f>81661278+SUM(189605)</f>
        <v>81850883</v>
      </c>
      <c r="G35" s="13">
        <f>177588275-G32</f>
        <v>177006209</v>
      </c>
    </row>
    <row r="36" spans="3:7" ht="12.75">
      <c r="C36" s="10" t="s">
        <v>484</v>
      </c>
      <c r="E36" s="13">
        <v>98395871</v>
      </c>
      <c r="G36" s="13">
        <v>82775975</v>
      </c>
    </row>
    <row r="37" spans="3:7" ht="16.5" customHeight="1">
      <c r="C37" s="10" t="s">
        <v>485</v>
      </c>
      <c r="E37" s="14">
        <f>SUM(E27:E36)</f>
        <v>825932880</v>
      </c>
      <c r="G37" s="14">
        <f>SUM(G27:G36)</f>
        <v>927943695</v>
      </c>
    </row>
    <row r="38" ht="12.75">
      <c r="E38" s="13"/>
    </row>
    <row r="39" spans="2:7" ht="12.75">
      <c r="B39" s="10" t="s">
        <v>486</v>
      </c>
      <c r="E39" s="10">
        <f>+E24-E37</f>
        <v>-154197606</v>
      </c>
      <c r="G39" s="10">
        <f>+G24-G37</f>
        <v>-393553597</v>
      </c>
    </row>
    <row r="41" ht="12.75">
      <c r="E41" s="13"/>
    </row>
    <row r="42" spans="5:7" ht="13.5" thickBot="1">
      <c r="E42" s="22">
        <f>+E14+E39</f>
        <v>1174798831</v>
      </c>
      <c r="G42" s="22">
        <f>+G14+G39</f>
        <v>974086758</v>
      </c>
    </row>
    <row r="43" ht="13.5" thickTop="1">
      <c r="E43" s="13"/>
    </row>
    <row r="44" spans="2:5" ht="12.75">
      <c r="B44" s="10" t="s">
        <v>487</v>
      </c>
      <c r="E44" s="13"/>
    </row>
    <row r="45" ht="12.75">
      <c r="E45" s="13"/>
    </row>
    <row r="46" spans="2:7" ht="12.75">
      <c r="B46" s="10" t="s">
        <v>488</v>
      </c>
      <c r="E46" s="13">
        <v>255931273</v>
      </c>
      <c r="G46" s="10">
        <v>208138858</v>
      </c>
    </row>
    <row r="47" spans="2:7" ht="12.75">
      <c r="B47" s="10" t="s">
        <v>489</v>
      </c>
      <c r="E47" s="13">
        <v>159681049</v>
      </c>
      <c r="G47" s="10">
        <v>152846683</v>
      </c>
    </row>
    <row r="48" spans="2:7" ht="12.75">
      <c r="B48" s="10" t="s">
        <v>490</v>
      </c>
      <c r="E48" s="13">
        <v>403700</v>
      </c>
      <c r="G48" s="10">
        <v>403700</v>
      </c>
    </row>
    <row r="49" spans="2:7" ht="12.75">
      <c r="B49" s="10" t="s">
        <v>14</v>
      </c>
      <c r="E49" s="13">
        <v>15890637</v>
      </c>
      <c r="G49" s="10">
        <v>15890637</v>
      </c>
    </row>
    <row r="50" spans="2:7" ht="12.75">
      <c r="B50" s="10" t="s">
        <v>15</v>
      </c>
      <c r="E50" s="13">
        <v>1214333</v>
      </c>
      <c r="G50" s="10">
        <v>1214333</v>
      </c>
    </row>
    <row r="51" spans="2:7" ht="12.75">
      <c r="B51" s="10" t="s">
        <v>16</v>
      </c>
      <c r="E51" s="23">
        <f>144104073+SUM(1200000+2500000)+SUM(800000+1000000)+SUM(-8000000+5311000)</f>
        <v>146915073</v>
      </c>
      <c r="G51" s="24">
        <v>120367918</v>
      </c>
    </row>
    <row r="52" ht="7.5" customHeight="1">
      <c r="E52" s="13"/>
    </row>
    <row r="53" spans="2:7" ht="12.75">
      <c r="B53" s="10" t="s">
        <v>17</v>
      </c>
      <c r="E53" s="13">
        <f>SUM(E46:E51)</f>
        <v>580036065</v>
      </c>
      <c r="G53" s="10">
        <f>SUM(G46:G51)</f>
        <v>498862129</v>
      </c>
    </row>
    <row r="54" ht="12.75">
      <c r="E54" s="13"/>
    </row>
    <row r="55" spans="2:7" ht="12.75">
      <c r="B55" s="10" t="s">
        <v>18</v>
      </c>
      <c r="E55" s="13">
        <v>36030963</v>
      </c>
      <c r="G55" s="10">
        <v>31771427</v>
      </c>
    </row>
    <row r="56" spans="2:7" ht="12.75">
      <c r="B56" s="10" t="s">
        <v>19</v>
      </c>
      <c r="E56" s="13">
        <v>84034050</v>
      </c>
      <c r="G56" s="10">
        <v>64714450</v>
      </c>
    </row>
    <row r="57" ht="12.75">
      <c r="E57" s="13"/>
    </row>
    <row r="58" spans="2:7" ht="12.75">
      <c r="B58" s="10" t="s">
        <v>20</v>
      </c>
      <c r="E58" s="67">
        <v>0</v>
      </c>
      <c r="F58" s="17"/>
      <c r="G58" s="16">
        <v>8000000</v>
      </c>
    </row>
    <row r="59" spans="2:7" ht="12.75">
      <c r="B59" s="10" t="s">
        <v>21</v>
      </c>
      <c r="E59" s="18">
        <v>16064618</v>
      </c>
      <c r="F59" s="17"/>
      <c r="G59" s="18">
        <v>188062546</v>
      </c>
    </row>
    <row r="60" spans="2:7" ht="12.75">
      <c r="B60" s="10" t="s">
        <v>22</v>
      </c>
      <c r="E60" s="18">
        <v>136000000</v>
      </c>
      <c r="F60" s="17"/>
      <c r="G60" s="65">
        <v>0</v>
      </c>
    </row>
    <row r="61" spans="2:7" ht="12.75">
      <c r="B61" s="10" t="s">
        <v>23</v>
      </c>
      <c r="E61" s="18">
        <v>280000000</v>
      </c>
      <c r="F61" s="17"/>
      <c r="G61" s="65">
        <v>0</v>
      </c>
    </row>
    <row r="62" spans="2:7" ht="12.75">
      <c r="B62" s="10" t="s">
        <v>24</v>
      </c>
      <c r="E62" s="65">
        <v>0</v>
      </c>
      <c r="F62" s="17"/>
      <c r="G62" s="18">
        <v>549706</v>
      </c>
    </row>
    <row r="63" spans="2:7" ht="12.75">
      <c r="B63" s="10" t="s">
        <v>28</v>
      </c>
      <c r="E63" s="19">
        <v>17118178</v>
      </c>
      <c r="F63" s="17"/>
      <c r="G63" s="19">
        <v>137985077</v>
      </c>
    </row>
    <row r="64" spans="2:7" ht="12.75">
      <c r="B64" s="10" t="s">
        <v>29</v>
      </c>
      <c r="E64" s="65">
        <v>0</v>
      </c>
      <c r="F64" s="17"/>
      <c r="G64" s="19">
        <v>18333334</v>
      </c>
    </row>
    <row r="65" spans="2:7" ht="12.75">
      <c r="B65" s="10" t="s">
        <v>30</v>
      </c>
      <c r="E65" s="19">
        <v>1720620</v>
      </c>
      <c r="F65" s="17"/>
      <c r="G65" s="19">
        <v>1720620</v>
      </c>
    </row>
    <row r="66" spans="2:7" ht="12.75">
      <c r="B66" s="10" t="s">
        <v>31</v>
      </c>
      <c r="E66" s="19">
        <v>21456337</v>
      </c>
      <c r="F66" s="17"/>
      <c r="G66" s="19">
        <v>22429873</v>
      </c>
    </row>
    <row r="67" spans="2:7" ht="12.75">
      <c r="B67" s="10" t="s">
        <v>32</v>
      </c>
      <c r="E67" s="20">
        <f>3338000+SUM(-1000000)</f>
        <v>2338000</v>
      </c>
      <c r="F67" s="17"/>
      <c r="G67" s="20">
        <f>1931596-274000</f>
        <v>1657596</v>
      </c>
    </row>
    <row r="68" ht="12.75">
      <c r="E68" s="13"/>
    </row>
    <row r="69" spans="5:7" ht="12.75">
      <c r="E69" s="13">
        <f>SUM(E58:E68)</f>
        <v>474697753</v>
      </c>
      <c r="G69" s="13">
        <f>SUM(G58:G68)</f>
        <v>378738752</v>
      </c>
    </row>
    <row r="70" ht="12.75">
      <c r="E70" s="13"/>
    </row>
    <row r="71" ht="8.25" customHeight="1">
      <c r="E71" s="13"/>
    </row>
    <row r="72" spans="2:7" ht="13.5" thickBot="1">
      <c r="B72" s="10" t="s">
        <v>33</v>
      </c>
      <c r="E72" s="25">
        <f>+SUM(E53:E56,E69)</f>
        <v>1174798831</v>
      </c>
      <c r="G72" s="25">
        <f>+SUM(G53:G56,G69)</f>
        <v>974086758</v>
      </c>
    </row>
    <row r="73" spans="5:7" ht="13.5" thickTop="1">
      <c r="E73" s="21"/>
      <c r="G73" s="21"/>
    </row>
    <row r="74" spans="5:7" ht="12.75">
      <c r="E74" s="21"/>
      <c r="G74" s="21"/>
    </row>
    <row r="75" spans="2:7" ht="12.75">
      <c r="B75" s="10" t="s">
        <v>34</v>
      </c>
      <c r="E75" s="21">
        <f>+ROUND(E53/E46*100,2)</f>
        <v>226.64</v>
      </c>
      <c r="G75" s="21">
        <f>+ROUND(G53/G46*100,2)</f>
        <v>239.68</v>
      </c>
    </row>
    <row r="76" ht="12.75">
      <c r="E76" s="13"/>
    </row>
    <row r="77" spans="5:7" ht="12.75">
      <c r="E77" s="64">
        <f>+E72-E42</f>
        <v>0</v>
      </c>
      <c r="G77" s="64">
        <f>+G42-G72</f>
        <v>0</v>
      </c>
    </row>
    <row r="78" ht="12.75">
      <c r="E78" s="13"/>
    </row>
    <row r="79" ht="12.75">
      <c r="E79" s="13"/>
    </row>
    <row r="80" ht="12.75">
      <c r="E80" s="13"/>
    </row>
    <row r="81" ht="12.75">
      <c r="E81" s="13"/>
    </row>
    <row r="82" ht="12.75">
      <c r="E82" s="13"/>
    </row>
  </sheetData>
  <printOptions/>
  <pageMargins left="0.75" right="0.5" top="0.5" bottom="0.75" header="0.5" footer="0.5"/>
  <pageSetup fitToHeight="1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3"/>
  <sheetViews>
    <sheetView tabSelected="1" zoomScale="75" zoomScaleNormal="75" workbookViewId="0" topLeftCell="A565">
      <selection activeCell="I592" sqref="I592"/>
    </sheetView>
  </sheetViews>
  <sheetFormatPr defaultColWidth="9.33203125" defaultRowHeight="12.75"/>
  <cols>
    <col min="1" max="1" width="7.83203125" style="1" customWidth="1"/>
    <col min="2" max="3" width="12.83203125" style="1" customWidth="1"/>
    <col min="4" max="4" width="18.83203125" style="1" customWidth="1"/>
    <col min="5" max="5" width="17.83203125" style="3" customWidth="1"/>
    <col min="6" max="6" width="19.83203125" style="3" customWidth="1"/>
    <col min="7" max="7" width="18.83203125" style="3" customWidth="1"/>
    <col min="8" max="8" width="16.83203125" style="3" customWidth="1"/>
    <col min="9" max="9" width="16.5" style="1" customWidth="1"/>
    <col min="10" max="10" width="90.83203125" style="1" customWidth="1"/>
    <col min="11" max="11" width="17.16015625" style="1" customWidth="1"/>
    <col min="12" max="16384" width="9.33203125" style="1" customWidth="1"/>
  </cols>
  <sheetData>
    <row r="1" ht="12.75">
      <c r="A1" s="9" t="str">
        <f>+'BS'!B1</f>
        <v>EUROPLUS BERHAD (formerly known as Larut Consolidated Berhad) ( 520-H)</v>
      </c>
    </row>
    <row r="3" ht="12.75">
      <c r="A3" s="2" t="s">
        <v>46</v>
      </c>
    </row>
    <row r="5" spans="1:2" ht="12.75">
      <c r="A5" s="1" t="s">
        <v>47</v>
      </c>
      <c r="B5" s="2" t="s">
        <v>48</v>
      </c>
    </row>
    <row r="7" ht="12.75">
      <c r="B7" s="1" t="s">
        <v>49</v>
      </c>
    </row>
    <row r="8" ht="12.75">
      <c r="B8" s="1" t="s">
        <v>50</v>
      </c>
    </row>
    <row r="11" spans="1:2" ht="12.75">
      <c r="A11" s="1" t="s">
        <v>51</v>
      </c>
      <c r="B11" s="2" t="s">
        <v>52</v>
      </c>
    </row>
    <row r="13" ht="12.75">
      <c r="B13" s="1" t="s">
        <v>53</v>
      </c>
    </row>
    <row r="15" spans="1:2" ht="12.75">
      <c r="A15" s="1" t="s">
        <v>54</v>
      </c>
      <c r="B15" s="2" t="s">
        <v>55</v>
      </c>
    </row>
    <row r="17" ht="12.75">
      <c r="B17" s="1" t="s">
        <v>56</v>
      </c>
    </row>
    <row r="20" spans="1:2" ht="12.75">
      <c r="A20" s="1" t="s">
        <v>57</v>
      </c>
      <c r="B20" s="2" t="s">
        <v>58</v>
      </c>
    </row>
    <row r="21" ht="12.75">
      <c r="B21" s="2"/>
    </row>
    <row r="22" ht="12.75">
      <c r="B22" s="1" t="s">
        <v>59</v>
      </c>
    </row>
    <row r="23" spans="4:7" ht="12.75">
      <c r="D23" s="5" t="s">
        <v>35</v>
      </c>
      <c r="E23" s="5" t="s">
        <v>36</v>
      </c>
      <c r="F23" s="5" t="s">
        <v>35</v>
      </c>
      <c r="G23" s="5" t="s">
        <v>36</v>
      </c>
    </row>
    <row r="24" spans="4:7" ht="12.75">
      <c r="D24" s="5" t="s">
        <v>37</v>
      </c>
      <c r="E24" s="5" t="s">
        <v>37</v>
      </c>
      <c r="F24" s="5" t="s">
        <v>60</v>
      </c>
      <c r="G24" s="5" t="s">
        <v>38</v>
      </c>
    </row>
    <row r="25" spans="4:7" ht="12.75">
      <c r="D25" s="5"/>
      <c r="E25" s="5"/>
      <c r="F25" s="5"/>
      <c r="G25" s="5" t="s">
        <v>61</v>
      </c>
    </row>
    <row r="26" spans="4:7" ht="12.75">
      <c r="D26" s="28" t="s">
        <v>458</v>
      </c>
      <c r="E26" s="28" t="s">
        <v>62</v>
      </c>
      <c r="F26" s="5" t="str">
        <f>+D26</f>
        <v>31/12/2000</v>
      </c>
      <c r="G26" s="5" t="str">
        <f>+E26</f>
        <v>31/12/1999</v>
      </c>
    </row>
    <row r="27" spans="4:7" ht="15">
      <c r="D27" s="26" t="s">
        <v>39</v>
      </c>
      <c r="E27" s="26" t="s">
        <v>39</v>
      </c>
      <c r="F27" s="26" t="s">
        <v>39</v>
      </c>
      <c r="G27" s="26" t="s">
        <v>39</v>
      </c>
    </row>
    <row r="28" spans="2:7" ht="12.75">
      <c r="B28" s="1" t="s">
        <v>63</v>
      </c>
      <c r="D28" s="61">
        <v>0</v>
      </c>
      <c r="E28" s="62">
        <v>201</v>
      </c>
      <c r="F28" s="62">
        <v>452</v>
      </c>
      <c r="G28" s="62">
        <v>410</v>
      </c>
    </row>
    <row r="29" spans="2:7" ht="12.75">
      <c r="B29" s="1" t="s">
        <v>64</v>
      </c>
      <c r="D29" s="61">
        <v>-1000</v>
      </c>
      <c r="E29" s="62">
        <v>0</v>
      </c>
      <c r="F29" s="62">
        <f>1229-1000</f>
        <v>229</v>
      </c>
      <c r="G29" s="62">
        <v>0</v>
      </c>
    </row>
    <row r="30" spans="4:7" ht="12.75">
      <c r="D30" s="63">
        <f>SUM(D28:D29)</f>
        <v>-1000</v>
      </c>
      <c r="E30" s="63">
        <f>SUM(E28:E29)</f>
        <v>201</v>
      </c>
      <c r="F30" s="63">
        <f>SUM(F28:F29)</f>
        <v>681</v>
      </c>
      <c r="G30" s="63">
        <f>SUM(G28:G29)</f>
        <v>410</v>
      </c>
    </row>
    <row r="31" spans="5:7" ht="12.75">
      <c r="E31" s="5"/>
      <c r="G31" s="5"/>
    </row>
    <row r="32" spans="1:2" ht="12.75">
      <c r="A32" s="1" t="s">
        <v>65</v>
      </c>
      <c r="B32" s="2" t="s">
        <v>66</v>
      </c>
    </row>
    <row r="34" ht="12.75">
      <c r="B34" s="1" t="s">
        <v>67</v>
      </c>
    </row>
    <row r="36" spans="1:2" ht="12.75" hidden="1">
      <c r="A36" s="1" t="s">
        <v>68</v>
      </c>
      <c r="B36" s="2" t="s">
        <v>69</v>
      </c>
    </row>
    <row r="37" ht="12.75" hidden="1"/>
    <row r="38" ht="12.75" hidden="1">
      <c r="B38" s="1" t="s">
        <v>70</v>
      </c>
    </row>
    <row r="39" ht="12.75" hidden="1">
      <c r="B39" s="1" t="s">
        <v>71</v>
      </c>
    </row>
    <row r="40" ht="12.75" hidden="1">
      <c r="B40" s="1" t="s">
        <v>72</v>
      </c>
    </row>
    <row r="41" ht="12.75" hidden="1">
      <c r="B41" s="1" t="s">
        <v>73</v>
      </c>
    </row>
    <row r="42" ht="12.75" hidden="1">
      <c r="B42" s="1" t="s">
        <v>74</v>
      </c>
    </row>
    <row r="43" ht="12.75" hidden="1">
      <c r="B43" s="1" t="s">
        <v>75</v>
      </c>
    </row>
    <row r="45" spans="1:2" ht="12.75">
      <c r="A45" s="1" t="s">
        <v>68</v>
      </c>
      <c r="B45" s="2" t="s">
        <v>76</v>
      </c>
    </row>
    <row r="47" ht="12.75">
      <c r="B47" s="1" t="s">
        <v>77</v>
      </c>
    </row>
    <row r="50" spans="1:2" ht="12.75">
      <c r="A50" s="1" t="s">
        <v>78</v>
      </c>
      <c r="B50" s="2" t="s">
        <v>79</v>
      </c>
    </row>
    <row r="51" ht="12.75">
      <c r="B51" s="2"/>
    </row>
    <row r="52" ht="12.75">
      <c r="B52" s="1" t="s">
        <v>80</v>
      </c>
    </row>
    <row r="55" spans="1:2" ht="12.75">
      <c r="A55" s="1" t="s">
        <v>81</v>
      </c>
      <c r="B55" s="2" t="s">
        <v>82</v>
      </c>
    </row>
    <row r="57" ht="12.75">
      <c r="B57" s="1" t="s">
        <v>83</v>
      </c>
    </row>
    <row r="60" spans="1:2" ht="12.75">
      <c r="A60" s="1" t="s">
        <v>84</v>
      </c>
      <c r="B60" s="2" t="s">
        <v>85</v>
      </c>
    </row>
    <row r="62" spans="1:2" ht="12.75">
      <c r="A62" s="1" t="s">
        <v>86</v>
      </c>
      <c r="B62" s="2" t="s">
        <v>157</v>
      </c>
    </row>
    <row r="65" spans="1:2" ht="12.75">
      <c r="A65" s="1" t="s">
        <v>43</v>
      </c>
      <c r="B65" s="2" t="s">
        <v>434</v>
      </c>
    </row>
    <row r="67" spans="2:7" ht="12.75">
      <c r="B67" s="32" t="s">
        <v>158</v>
      </c>
      <c r="C67" s="32"/>
      <c r="D67" s="32"/>
      <c r="E67" s="8"/>
      <c r="F67" s="37"/>
      <c r="G67" s="37"/>
    </row>
    <row r="68" spans="2:7" ht="12.75">
      <c r="B68" s="32" t="s">
        <v>159</v>
      </c>
      <c r="C68" s="32"/>
      <c r="D68" s="32"/>
      <c r="E68" s="8"/>
      <c r="F68" s="37"/>
      <c r="G68" s="37"/>
    </row>
    <row r="69" spans="2:7" ht="12.75">
      <c r="B69" s="32" t="s">
        <v>160</v>
      </c>
      <c r="C69" s="32"/>
      <c r="D69" s="32"/>
      <c r="E69" s="8"/>
      <c r="F69" s="37"/>
      <c r="G69" s="37"/>
    </row>
    <row r="70" spans="2:7" ht="12.75">
      <c r="B70" s="32" t="s">
        <v>161</v>
      </c>
      <c r="C70" s="32"/>
      <c r="D70" s="32"/>
      <c r="E70" s="8"/>
      <c r="F70" s="37"/>
      <c r="G70" s="37"/>
    </row>
    <row r="71" spans="2:7" ht="12.75">
      <c r="B71" s="32"/>
      <c r="C71" s="32"/>
      <c r="D71" s="32"/>
      <c r="E71" s="8"/>
      <c r="F71" s="37"/>
      <c r="G71" s="37"/>
    </row>
    <row r="72" spans="5:8" ht="12.75">
      <c r="E72" s="1"/>
      <c r="F72" s="1"/>
      <c r="G72" s="1"/>
      <c r="H72" s="1"/>
    </row>
    <row r="73" spans="1:8" ht="12.75">
      <c r="A73" s="1" t="s">
        <v>44</v>
      </c>
      <c r="B73" s="2" t="s">
        <v>162</v>
      </c>
      <c r="E73" s="1"/>
      <c r="F73" s="1"/>
      <c r="G73" s="1"/>
      <c r="H73" s="1"/>
    </row>
    <row r="74" spans="5:8" ht="12.75">
      <c r="E74" s="1"/>
      <c r="F74" s="1"/>
      <c r="G74" s="1"/>
      <c r="H74" s="1"/>
    </row>
    <row r="75" spans="2:8" ht="12.75">
      <c r="B75" s="1" t="s">
        <v>163</v>
      </c>
      <c r="E75" s="1"/>
      <c r="F75" s="1"/>
      <c r="G75" s="1"/>
      <c r="H75" s="1"/>
    </row>
    <row r="76" spans="2:8" ht="12.75">
      <c r="B76" s="1" t="s">
        <v>164</v>
      </c>
      <c r="E76" s="1"/>
      <c r="F76" s="1"/>
      <c r="G76" s="1"/>
      <c r="H76" s="1"/>
    </row>
    <row r="77" spans="2:8" ht="12.75">
      <c r="B77" s="1" t="s">
        <v>173</v>
      </c>
      <c r="E77" s="1"/>
      <c r="F77" s="1"/>
      <c r="G77" s="1"/>
      <c r="H77" s="1"/>
    </row>
    <row r="78" spans="5:8" ht="12.75">
      <c r="E78" s="1"/>
      <c r="F78" s="1"/>
      <c r="G78" s="1"/>
      <c r="H78" s="1"/>
    </row>
    <row r="79" spans="2:8" ht="12.75">
      <c r="B79" s="39" t="s">
        <v>89</v>
      </c>
      <c r="C79" s="40"/>
      <c r="D79" s="40"/>
      <c r="E79" s="41"/>
      <c r="F79" s="47" t="s">
        <v>96</v>
      </c>
      <c r="G79" s="47" t="s">
        <v>174</v>
      </c>
      <c r="H79" s="1"/>
    </row>
    <row r="80" spans="2:8" ht="12.75">
      <c r="B80" s="42"/>
      <c r="C80" s="32"/>
      <c r="D80" s="32"/>
      <c r="E80" s="43"/>
      <c r="F80" s="48" t="s">
        <v>97</v>
      </c>
      <c r="G80" s="48" t="s">
        <v>175</v>
      </c>
      <c r="H80" s="1"/>
    </row>
    <row r="81" spans="2:8" ht="12.75">
      <c r="B81" s="42"/>
      <c r="C81" s="32"/>
      <c r="D81" s="32"/>
      <c r="E81" s="43"/>
      <c r="F81" s="60" t="s">
        <v>491</v>
      </c>
      <c r="G81" s="48" t="s">
        <v>176</v>
      </c>
      <c r="H81" s="1"/>
    </row>
    <row r="82" spans="2:8" ht="12.75">
      <c r="B82" s="42"/>
      <c r="C82" s="32"/>
      <c r="D82" s="32"/>
      <c r="E82" s="43"/>
      <c r="F82" s="60"/>
      <c r="G82" s="70" t="s">
        <v>177</v>
      </c>
      <c r="H82" s="1"/>
    </row>
    <row r="83" spans="2:8" ht="12.75">
      <c r="B83" s="42"/>
      <c r="C83" s="32"/>
      <c r="D83" s="32"/>
      <c r="E83" s="43"/>
      <c r="F83" s="48" t="s">
        <v>98</v>
      </c>
      <c r="G83" s="48" t="s">
        <v>98</v>
      </c>
      <c r="H83" s="1"/>
    </row>
    <row r="84" spans="2:8" ht="12.75">
      <c r="B84" s="44"/>
      <c r="C84" s="45"/>
      <c r="D84" s="45"/>
      <c r="E84" s="46"/>
      <c r="F84" s="49" t="s">
        <v>90</v>
      </c>
      <c r="G84" s="49" t="s">
        <v>90</v>
      </c>
      <c r="H84" s="1"/>
    </row>
    <row r="85" spans="2:8" ht="12.75">
      <c r="B85" s="39" t="s">
        <v>91</v>
      </c>
      <c r="D85" s="40"/>
      <c r="E85" s="41"/>
      <c r="F85" s="51">
        <v>18</v>
      </c>
      <c r="G85" s="51">
        <v>18</v>
      </c>
      <c r="H85" s="1"/>
    </row>
    <row r="86" spans="2:8" ht="12.75">
      <c r="B86" s="42" t="s">
        <v>92</v>
      </c>
      <c r="D86" s="32"/>
      <c r="E86" s="43"/>
      <c r="F86" s="53">
        <v>20</v>
      </c>
      <c r="G86" s="53">
        <v>20</v>
      </c>
      <c r="H86" s="1"/>
    </row>
    <row r="87" spans="2:8" ht="12.75">
      <c r="B87" s="42" t="s">
        <v>93</v>
      </c>
      <c r="D87" s="32"/>
      <c r="E87" s="43"/>
      <c r="F87" s="53"/>
      <c r="G87" s="53"/>
      <c r="H87" s="1"/>
    </row>
    <row r="88" spans="2:8" ht="12.75">
      <c r="B88" s="44" t="s">
        <v>94</v>
      </c>
      <c r="C88" s="45"/>
      <c r="D88" s="45"/>
      <c r="E88" s="46"/>
      <c r="F88" s="55">
        <v>44.4</v>
      </c>
      <c r="G88" s="55">
        <v>38.3</v>
      </c>
      <c r="H88" s="1"/>
    </row>
    <row r="89" spans="2:8" ht="12.75">
      <c r="B89" s="69" t="s">
        <v>450</v>
      </c>
      <c r="C89" s="71"/>
      <c r="D89" s="57"/>
      <c r="E89" s="58"/>
      <c r="F89" s="59">
        <f>SUM(F85:F88)</f>
        <v>82.4</v>
      </c>
      <c r="G89" s="59">
        <f>SUM(G85:G88)</f>
        <v>76.3</v>
      </c>
      <c r="H89" s="1"/>
    </row>
    <row r="90" spans="5:8" ht="12.75">
      <c r="E90" s="1"/>
      <c r="F90" s="1"/>
      <c r="G90" s="1"/>
      <c r="H90" s="1"/>
    </row>
    <row r="91" spans="2:8" ht="12.75">
      <c r="B91" s="38" t="s">
        <v>95</v>
      </c>
      <c r="E91" s="1"/>
      <c r="F91" s="1"/>
      <c r="G91" s="1"/>
      <c r="H91" s="1"/>
    </row>
    <row r="92" spans="2:8" ht="12.75">
      <c r="B92" s="38"/>
      <c r="E92" s="1"/>
      <c r="F92" s="1"/>
      <c r="G92" s="1"/>
      <c r="H92" s="1"/>
    </row>
    <row r="93" spans="2:8" ht="12.75">
      <c r="B93" s="38"/>
      <c r="E93" s="1"/>
      <c r="F93" s="1"/>
      <c r="G93" s="1"/>
      <c r="H93" s="1"/>
    </row>
    <row r="94" spans="1:8" ht="12.75">
      <c r="A94" s="1" t="s">
        <v>45</v>
      </c>
      <c r="B94" s="2" t="s">
        <v>178</v>
      </c>
      <c r="E94" s="1"/>
      <c r="F94" s="1"/>
      <c r="G94" s="1"/>
      <c r="H94" s="1"/>
    </row>
    <row r="95" spans="5:8" ht="12.75">
      <c r="E95" s="1"/>
      <c r="F95" s="1"/>
      <c r="G95" s="1"/>
      <c r="H95" s="1"/>
    </row>
    <row r="96" spans="2:8" ht="12.75">
      <c r="B96" s="1" t="s">
        <v>179</v>
      </c>
      <c r="E96" s="1"/>
      <c r="F96" s="1"/>
      <c r="G96" s="1"/>
      <c r="H96" s="1"/>
    </row>
    <row r="97" spans="2:8" ht="12.75">
      <c r="B97" s="1" t="s">
        <v>180</v>
      </c>
      <c r="E97" s="1"/>
      <c r="F97" s="1"/>
      <c r="G97" s="1"/>
      <c r="H97" s="1"/>
    </row>
    <row r="98" spans="5:8" ht="12.75">
      <c r="E98" s="1"/>
      <c r="F98" s="1"/>
      <c r="G98" s="1"/>
      <c r="H98" s="1"/>
    </row>
    <row r="99" spans="2:8" ht="12.75">
      <c r="B99" s="39" t="s">
        <v>181</v>
      </c>
      <c r="C99" s="40"/>
      <c r="D99" s="41"/>
      <c r="E99" s="47" t="s">
        <v>182</v>
      </c>
      <c r="F99" s="50" t="s">
        <v>181</v>
      </c>
      <c r="G99" s="47" t="s">
        <v>185</v>
      </c>
      <c r="H99" s="1"/>
    </row>
    <row r="100" spans="2:8" ht="12.75">
      <c r="B100" s="42"/>
      <c r="C100" s="32"/>
      <c r="D100" s="43"/>
      <c r="E100" s="48" t="s">
        <v>183</v>
      </c>
      <c r="F100" s="52"/>
      <c r="G100" s="48" t="s">
        <v>184</v>
      </c>
      <c r="H100" s="1"/>
    </row>
    <row r="101" spans="2:8" ht="12.75">
      <c r="B101" s="44"/>
      <c r="C101" s="45"/>
      <c r="D101" s="46"/>
      <c r="E101" s="49" t="s">
        <v>184</v>
      </c>
      <c r="F101" s="54"/>
      <c r="G101" s="49"/>
      <c r="H101" s="1"/>
    </row>
    <row r="102" spans="2:8" ht="12.75">
      <c r="B102" s="39" t="s">
        <v>186</v>
      </c>
      <c r="C102" s="40"/>
      <c r="D102" s="41"/>
      <c r="E102" s="47">
        <v>1.13</v>
      </c>
      <c r="F102" s="50" t="s">
        <v>192</v>
      </c>
      <c r="G102" s="72">
        <v>1</v>
      </c>
      <c r="H102" s="1"/>
    </row>
    <row r="103" spans="2:8" ht="12.75">
      <c r="B103" s="42" t="s">
        <v>187</v>
      </c>
      <c r="C103" s="32"/>
      <c r="D103" s="43"/>
      <c r="E103" s="52"/>
      <c r="F103" s="52" t="s">
        <v>193</v>
      </c>
      <c r="G103" s="48" t="s">
        <v>492</v>
      </c>
      <c r="H103" s="1"/>
    </row>
    <row r="104" spans="2:8" ht="12.75">
      <c r="B104" s="42" t="s">
        <v>188</v>
      </c>
      <c r="C104" s="32"/>
      <c r="D104" s="43"/>
      <c r="E104" s="52"/>
      <c r="F104" s="52" t="s">
        <v>194</v>
      </c>
      <c r="G104" s="48" t="s">
        <v>195</v>
      </c>
      <c r="H104" s="1"/>
    </row>
    <row r="105" spans="2:8" ht="12.75">
      <c r="B105" s="42" t="s">
        <v>189</v>
      </c>
      <c r="C105" s="32"/>
      <c r="D105" s="43"/>
      <c r="E105" s="52"/>
      <c r="F105" s="52"/>
      <c r="G105" s="48" t="s">
        <v>196</v>
      </c>
      <c r="H105" s="1"/>
    </row>
    <row r="106" spans="2:8" ht="12.75">
      <c r="B106" s="42" t="s">
        <v>190</v>
      </c>
      <c r="C106" s="32"/>
      <c r="D106" s="43"/>
      <c r="E106" s="52"/>
      <c r="F106" s="52"/>
      <c r="G106" s="48" t="s">
        <v>197</v>
      </c>
      <c r="H106" s="1"/>
    </row>
    <row r="107" spans="2:8" ht="12.75">
      <c r="B107" s="42" t="s">
        <v>191</v>
      </c>
      <c r="C107" s="32"/>
      <c r="D107" s="43"/>
      <c r="E107" s="52"/>
      <c r="F107" s="52"/>
      <c r="G107" s="48" t="s">
        <v>198</v>
      </c>
      <c r="H107" s="1"/>
    </row>
    <row r="108" spans="2:8" ht="12.75">
      <c r="B108" s="42"/>
      <c r="C108" s="32"/>
      <c r="D108" s="43"/>
      <c r="E108" s="52"/>
      <c r="F108" s="52"/>
      <c r="G108" s="48" t="s">
        <v>199</v>
      </c>
      <c r="H108" s="1"/>
    </row>
    <row r="109" spans="2:8" ht="12.75">
      <c r="B109" s="42"/>
      <c r="C109" s="32"/>
      <c r="D109" s="43"/>
      <c r="E109" s="52"/>
      <c r="F109" s="52"/>
      <c r="G109" s="48" t="s">
        <v>200</v>
      </c>
      <c r="H109" s="1"/>
    </row>
    <row r="110" spans="2:8" ht="12.75">
      <c r="B110" s="42"/>
      <c r="C110" s="32"/>
      <c r="D110" s="43"/>
      <c r="E110" s="52"/>
      <c r="F110" s="52"/>
      <c r="G110" s="48" t="s">
        <v>201</v>
      </c>
      <c r="H110" s="1"/>
    </row>
    <row r="111" spans="2:8" ht="12.75">
      <c r="B111" s="42"/>
      <c r="C111" s="32"/>
      <c r="D111" s="43"/>
      <c r="E111" s="52"/>
      <c r="F111" s="52"/>
      <c r="G111" s="48" t="s">
        <v>202</v>
      </c>
      <c r="H111" s="1"/>
    </row>
    <row r="112" spans="2:8" ht="12.75">
      <c r="B112" s="42"/>
      <c r="C112" s="32"/>
      <c r="D112" s="43"/>
      <c r="E112" s="52"/>
      <c r="F112" s="52"/>
      <c r="G112" s="48" t="s">
        <v>203</v>
      </c>
      <c r="H112" s="1"/>
    </row>
    <row r="113" spans="2:8" ht="12.75">
      <c r="B113" s="42"/>
      <c r="C113" s="32"/>
      <c r="D113" s="43"/>
      <c r="E113" s="52"/>
      <c r="F113" s="52"/>
      <c r="G113" s="48" t="s">
        <v>204</v>
      </c>
      <c r="H113" s="1"/>
    </row>
    <row r="114" spans="2:8" ht="12.75">
      <c r="B114" s="42"/>
      <c r="C114" s="32"/>
      <c r="D114" s="43"/>
      <c r="E114" s="52"/>
      <c r="F114" s="52"/>
      <c r="G114" s="48" t="s">
        <v>205</v>
      </c>
      <c r="H114" s="1"/>
    </row>
    <row r="115" spans="2:8" ht="12.75">
      <c r="B115" s="42"/>
      <c r="C115" s="32"/>
      <c r="D115" s="43"/>
      <c r="E115" s="52"/>
      <c r="F115" s="52"/>
      <c r="G115" s="48" t="s">
        <v>206</v>
      </c>
      <c r="H115" s="1"/>
    </row>
    <row r="116" spans="2:8" ht="12.75">
      <c r="B116" s="42"/>
      <c r="C116" s="32"/>
      <c r="D116" s="43"/>
      <c r="E116" s="52"/>
      <c r="F116" s="52"/>
      <c r="G116" s="48" t="s">
        <v>207</v>
      </c>
      <c r="H116" s="1"/>
    </row>
    <row r="117" spans="2:8" ht="12.75">
      <c r="B117" s="44"/>
      <c r="C117" s="45"/>
      <c r="D117" s="46"/>
      <c r="E117" s="54"/>
      <c r="F117" s="54"/>
      <c r="G117" s="49" t="s">
        <v>208</v>
      </c>
      <c r="H117" s="1"/>
    </row>
    <row r="118" spans="2:8" ht="12.75">
      <c r="B118" s="39" t="s">
        <v>209</v>
      </c>
      <c r="C118" s="40"/>
      <c r="D118" s="41"/>
      <c r="E118" s="47">
        <v>1.38</v>
      </c>
      <c r="F118" s="50" t="s">
        <v>220</v>
      </c>
      <c r="G118" s="47">
        <v>1.25</v>
      </c>
      <c r="H118" s="1"/>
    </row>
    <row r="119" spans="2:8" ht="12.75">
      <c r="B119" s="42"/>
      <c r="C119" s="32"/>
      <c r="D119" s="43"/>
      <c r="E119" s="52"/>
      <c r="F119" s="52" t="s">
        <v>219</v>
      </c>
      <c r="G119" s="48" t="s">
        <v>493</v>
      </c>
      <c r="H119" s="1"/>
    </row>
    <row r="120" spans="2:8" ht="12.75">
      <c r="B120" s="44"/>
      <c r="C120" s="45"/>
      <c r="D120" s="46"/>
      <c r="E120" s="54"/>
      <c r="F120" s="54"/>
      <c r="G120" s="49" t="s">
        <v>221</v>
      </c>
      <c r="H120" s="1"/>
    </row>
    <row r="121" spans="2:8" ht="12.75">
      <c r="B121" s="42" t="s">
        <v>222</v>
      </c>
      <c r="C121" s="32"/>
      <c r="D121" s="43"/>
      <c r="E121" s="47">
        <v>1.63</v>
      </c>
      <c r="F121" s="50" t="s">
        <v>223</v>
      </c>
      <c r="G121" s="72">
        <v>1.5</v>
      </c>
      <c r="H121" s="1"/>
    </row>
    <row r="122" spans="2:8" ht="12.75">
      <c r="B122" s="42"/>
      <c r="C122" s="32"/>
      <c r="D122" s="43"/>
      <c r="E122" s="52"/>
      <c r="F122" s="52" t="s">
        <v>224</v>
      </c>
      <c r="G122" s="48" t="s">
        <v>493</v>
      </c>
      <c r="H122" s="1"/>
    </row>
    <row r="123" spans="2:8" ht="12.75">
      <c r="B123" s="44"/>
      <c r="C123" s="45"/>
      <c r="D123" s="46"/>
      <c r="E123" s="54"/>
      <c r="F123" s="54"/>
      <c r="G123" s="49" t="s">
        <v>225</v>
      </c>
      <c r="H123" s="1"/>
    </row>
    <row r="124" spans="2:8" ht="12.75">
      <c r="B124" s="42" t="s">
        <v>232</v>
      </c>
      <c r="C124" s="32"/>
      <c r="D124" s="43"/>
      <c r="E124" s="47">
        <v>2.13</v>
      </c>
      <c r="F124" s="50" t="s">
        <v>228</v>
      </c>
      <c r="G124" s="72">
        <v>2</v>
      </c>
      <c r="H124" s="1"/>
    </row>
    <row r="125" spans="2:8" ht="12.75">
      <c r="B125" s="42"/>
      <c r="C125" s="32"/>
      <c r="D125" s="43"/>
      <c r="E125" s="52"/>
      <c r="F125" s="52" t="s">
        <v>229</v>
      </c>
      <c r="G125" s="48" t="s">
        <v>494</v>
      </c>
      <c r="H125" s="1"/>
    </row>
    <row r="126" spans="2:8" ht="12.75">
      <c r="B126" s="44"/>
      <c r="C126" s="45"/>
      <c r="D126" s="46"/>
      <c r="E126" s="54"/>
      <c r="F126" s="54"/>
      <c r="G126" s="49" t="s">
        <v>226</v>
      </c>
      <c r="H126" s="1"/>
    </row>
    <row r="127" spans="2:8" ht="12.75">
      <c r="B127" s="42" t="s">
        <v>233</v>
      </c>
      <c r="C127" s="32"/>
      <c r="D127" s="43"/>
      <c r="E127" s="47">
        <v>2.63</v>
      </c>
      <c r="F127" s="50" t="s">
        <v>230</v>
      </c>
      <c r="G127" s="72">
        <v>2.5</v>
      </c>
      <c r="H127" s="1"/>
    </row>
    <row r="128" spans="2:8" ht="12.75">
      <c r="B128" s="42" t="s">
        <v>234</v>
      </c>
      <c r="C128" s="32"/>
      <c r="D128" s="43"/>
      <c r="E128" s="52"/>
      <c r="F128" s="52" t="s">
        <v>231</v>
      </c>
      <c r="G128" s="48" t="s">
        <v>494</v>
      </c>
      <c r="H128" s="1"/>
    </row>
    <row r="129" spans="2:8" ht="12.75">
      <c r="B129" s="44" t="s">
        <v>235</v>
      </c>
      <c r="C129" s="45"/>
      <c r="D129" s="46"/>
      <c r="E129" s="54"/>
      <c r="F129" s="54"/>
      <c r="G129" s="49" t="s">
        <v>227</v>
      </c>
      <c r="H129" s="1"/>
    </row>
    <row r="130" spans="5:8" ht="12.75">
      <c r="E130" s="1"/>
      <c r="F130" s="1"/>
      <c r="G130" s="1"/>
      <c r="H130" s="1"/>
    </row>
    <row r="131" spans="5:8" ht="12.75">
      <c r="E131" s="1"/>
      <c r="F131" s="1"/>
      <c r="G131" s="1"/>
      <c r="H131" s="1"/>
    </row>
    <row r="132" spans="1:8" ht="12.75">
      <c r="A132" s="1" t="s">
        <v>236</v>
      </c>
      <c r="B132" s="2" t="s">
        <v>237</v>
      </c>
      <c r="E132" s="1"/>
      <c r="F132" s="1"/>
      <c r="G132" s="1"/>
      <c r="H132" s="1"/>
    </row>
    <row r="133" spans="5:8" ht="12.75">
      <c r="E133" s="1"/>
      <c r="F133" s="1"/>
      <c r="G133" s="1"/>
      <c r="H133" s="1"/>
    </row>
    <row r="134" spans="2:8" ht="12.75">
      <c r="B134" s="1" t="s">
        <v>495</v>
      </c>
      <c r="E134" s="1"/>
      <c r="F134" s="1"/>
      <c r="G134" s="1"/>
      <c r="H134" s="1"/>
    </row>
    <row r="135" spans="2:8" ht="12.75">
      <c r="B135" s="1" t="s">
        <v>238</v>
      </c>
      <c r="E135" s="1"/>
      <c r="F135" s="1"/>
      <c r="G135" s="1"/>
      <c r="H135" s="1"/>
    </row>
    <row r="136" spans="2:8" ht="12.75">
      <c r="B136" s="1" t="s">
        <v>496</v>
      </c>
      <c r="E136" s="1"/>
      <c r="F136" s="1"/>
      <c r="G136" s="1"/>
      <c r="H136" s="1"/>
    </row>
    <row r="137" spans="2:8" ht="12.75">
      <c r="B137" s="1" t="s">
        <v>561</v>
      </c>
      <c r="E137" s="1"/>
      <c r="F137" s="1"/>
      <c r="G137" s="1"/>
      <c r="H137" s="1"/>
    </row>
    <row r="138" spans="5:8" ht="12.75">
      <c r="E138" s="1"/>
      <c r="F138" s="1"/>
      <c r="G138" s="1"/>
      <c r="H138" s="1"/>
    </row>
    <row r="139" spans="5:8" ht="12.75">
      <c r="E139" s="1"/>
      <c r="F139" s="1"/>
      <c r="G139" s="1"/>
      <c r="H139" s="1"/>
    </row>
    <row r="140" spans="1:8" ht="12.75">
      <c r="A140" s="1" t="s">
        <v>87</v>
      </c>
      <c r="B140" s="1" t="s">
        <v>435</v>
      </c>
      <c r="E140" s="1"/>
      <c r="F140" s="1"/>
      <c r="G140" s="1"/>
      <c r="H140" s="1"/>
    </row>
    <row r="141" spans="2:8" ht="12.75">
      <c r="B141" s="45" t="s">
        <v>239</v>
      </c>
      <c r="C141" s="45"/>
      <c r="D141" s="45"/>
      <c r="E141" s="45"/>
      <c r="F141" s="73"/>
      <c r="G141" s="1"/>
      <c r="H141" s="1"/>
    </row>
    <row r="142" spans="5:8" ht="12.75">
      <c r="E142" s="1"/>
      <c r="F142" s="1"/>
      <c r="G142" s="1"/>
      <c r="H142" s="1"/>
    </row>
    <row r="143" spans="2:8" ht="12.75">
      <c r="B143" s="1" t="s">
        <v>240</v>
      </c>
      <c r="E143" s="1"/>
      <c r="F143" s="1"/>
      <c r="G143" s="1"/>
      <c r="H143" s="1"/>
    </row>
    <row r="144" spans="2:8" ht="12.75">
      <c r="B144" s="1" t="s">
        <v>241</v>
      </c>
      <c r="E144" s="1"/>
      <c r="F144" s="1"/>
      <c r="G144" s="1"/>
      <c r="H144" s="1"/>
    </row>
    <row r="145" spans="5:8" ht="12.75">
      <c r="E145" s="1"/>
      <c r="F145" s="1"/>
      <c r="G145" s="1"/>
      <c r="H145" s="1"/>
    </row>
    <row r="146" spans="2:8" ht="12.75">
      <c r="B146" s="2" t="s">
        <v>242</v>
      </c>
      <c r="E146" s="1"/>
      <c r="F146" s="1"/>
      <c r="G146" s="1"/>
      <c r="H146" s="1"/>
    </row>
    <row r="147" spans="5:8" ht="12.75">
      <c r="E147" s="1"/>
      <c r="F147" s="1"/>
      <c r="G147" s="1"/>
      <c r="H147" s="1"/>
    </row>
    <row r="148" spans="2:8" ht="12.75">
      <c r="B148" s="94" t="s">
        <v>243</v>
      </c>
      <c r="C148" s="96"/>
      <c r="D148" s="95"/>
      <c r="E148" s="94" t="s">
        <v>244</v>
      </c>
      <c r="F148" s="95"/>
      <c r="G148" s="1"/>
      <c r="H148" s="1"/>
    </row>
    <row r="149" spans="2:8" ht="12.75">
      <c r="B149" s="100">
        <v>43142713</v>
      </c>
      <c r="C149" s="101"/>
      <c r="D149" s="102"/>
      <c r="E149" s="100">
        <v>43619829</v>
      </c>
      <c r="F149" s="102"/>
      <c r="G149" s="1"/>
      <c r="H149" s="1"/>
    </row>
    <row r="150" spans="5:8" ht="12.75">
      <c r="E150" s="1"/>
      <c r="F150" s="1"/>
      <c r="G150" s="1"/>
      <c r="H150" s="1"/>
    </row>
    <row r="151" spans="2:8" ht="12.75">
      <c r="B151" s="2" t="s">
        <v>245</v>
      </c>
      <c r="E151" s="1"/>
      <c r="F151" s="1"/>
      <c r="G151" s="1"/>
      <c r="H151" s="1"/>
    </row>
    <row r="152" spans="5:8" ht="12.75">
      <c r="E152" s="1"/>
      <c r="F152" s="1"/>
      <c r="G152" s="1"/>
      <c r="H152" s="1"/>
    </row>
    <row r="153" spans="2:8" ht="12.75">
      <c r="B153" s="56" t="s">
        <v>181</v>
      </c>
      <c r="C153" s="58"/>
      <c r="D153" s="94" t="s">
        <v>246</v>
      </c>
      <c r="E153" s="95"/>
      <c r="F153" s="94" t="s">
        <v>247</v>
      </c>
      <c r="G153" s="95"/>
      <c r="H153" s="1"/>
    </row>
    <row r="154" spans="2:8" ht="12.75">
      <c r="B154" s="39" t="s">
        <v>248</v>
      </c>
      <c r="C154" s="41"/>
      <c r="D154" s="39">
        <v>1.13</v>
      </c>
      <c r="E154" s="41"/>
      <c r="F154" s="106">
        <v>1.11</v>
      </c>
      <c r="G154" s="107"/>
      <c r="H154" s="1"/>
    </row>
    <row r="155" spans="2:8" ht="12.75">
      <c r="B155" s="42" t="s">
        <v>249</v>
      </c>
      <c r="C155" s="43"/>
      <c r="D155" s="42"/>
      <c r="E155" s="43"/>
      <c r="F155" s="42"/>
      <c r="G155" s="43"/>
      <c r="H155" s="1"/>
    </row>
    <row r="156" spans="2:8" ht="12.75">
      <c r="B156" s="74" t="s">
        <v>250</v>
      </c>
      <c r="C156" s="46"/>
      <c r="D156" s="44"/>
      <c r="E156" s="46"/>
      <c r="F156" s="44"/>
      <c r="G156" s="46"/>
      <c r="H156" s="1"/>
    </row>
    <row r="157" spans="2:8" ht="12.75">
      <c r="B157" s="56" t="s">
        <v>251</v>
      </c>
      <c r="C157" s="58"/>
      <c r="D157" s="56">
        <v>1.38</v>
      </c>
      <c r="E157" s="58"/>
      <c r="F157" s="94">
        <v>1.36</v>
      </c>
      <c r="G157" s="95"/>
      <c r="H157" s="1"/>
    </row>
    <row r="158" spans="2:8" ht="12.75">
      <c r="B158" s="56" t="s">
        <v>252</v>
      </c>
      <c r="C158" s="58"/>
      <c r="D158" s="56">
        <v>1.63</v>
      </c>
      <c r="E158" s="58"/>
      <c r="F158" s="94">
        <v>1.61</v>
      </c>
      <c r="G158" s="95"/>
      <c r="H158" s="1"/>
    </row>
    <row r="159" spans="2:8" ht="12.75">
      <c r="B159" s="56" t="s">
        <v>253</v>
      </c>
      <c r="C159" s="58"/>
      <c r="D159" s="56">
        <v>2.13</v>
      </c>
      <c r="E159" s="58"/>
      <c r="F159" s="94">
        <v>2.11</v>
      </c>
      <c r="G159" s="95"/>
      <c r="H159" s="1"/>
    </row>
    <row r="160" spans="2:8" ht="12.75">
      <c r="B160" s="56" t="s">
        <v>254</v>
      </c>
      <c r="C160" s="58"/>
      <c r="D160" s="56">
        <v>2.63</v>
      </c>
      <c r="E160" s="58"/>
      <c r="F160" s="94">
        <v>2.61</v>
      </c>
      <c r="G160" s="95"/>
      <c r="H160" s="1"/>
    </row>
    <row r="161" spans="5:8" ht="12.75">
      <c r="E161" s="1"/>
      <c r="F161" s="1"/>
      <c r="G161" s="1"/>
      <c r="H161" s="1"/>
    </row>
    <row r="162" spans="5:8" ht="12.75">
      <c r="E162" s="1"/>
      <c r="F162" s="1"/>
      <c r="G162" s="1"/>
      <c r="H162" s="1"/>
    </row>
    <row r="163" spans="1:8" ht="12.75">
      <c r="A163" s="1" t="s">
        <v>88</v>
      </c>
      <c r="B163" s="2" t="s">
        <v>328</v>
      </c>
      <c r="E163" s="1"/>
      <c r="F163" s="1"/>
      <c r="G163" s="1"/>
      <c r="H163" s="1"/>
    </row>
    <row r="164" spans="5:8" ht="12.75">
      <c r="E164" s="1"/>
      <c r="F164" s="1"/>
      <c r="G164" s="1"/>
      <c r="H164" s="1"/>
    </row>
    <row r="165" spans="2:8" ht="12.75">
      <c r="B165" s="1" t="s">
        <v>240</v>
      </c>
      <c r="E165" s="1"/>
      <c r="F165" s="1"/>
      <c r="G165" s="1"/>
      <c r="H165" s="1"/>
    </row>
    <row r="166" spans="2:8" ht="12.75">
      <c r="B166" s="1" t="s">
        <v>329</v>
      </c>
      <c r="E166" s="1"/>
      <c r="F166" s="1"/>
      <c r="G166" s="1"/>
      <c r="H166" s="1"/>
    </row>
    <row r="167" spans="5:8" ht="12.75">
      <c r="E167" s="1"/>
      <c r="F167" s="1"/>
      <c r="G167" s="1"/>
      <c r="H167" s="1"/>
    </row>
    <row r="168" spans="2:8" ht="12.75">
      <c r="B168" s="2" t="s">
        <v>330</v>
      </c>
      <c r="E168" s="1"/>
      <c r="F168" s="1"/>
      <c r="G168" s="1"/>
      <c r="H168" s="1"/>
    </row>
    <row r="169" spans="5:8" ht="12.75">
      <c r="E169" s="1"/>
      <c r="F169" s="1"/>
      <c r="G169" s="1"/>
      <c r="H169" s="1"/>
    </row>
    <row r="170" spans="2:8" ht="12.75">
      <c r="B170" s="94" t="s">
        <v>331</v>
      </c>
      <c r="C170" s="96"/>
      <c r="D170" s="95"/>
      <c r="E170" s="94" t="s">
        <v>332</v>
      </c>
      <c r="F170" s="95"/>
      <c r="G170" s="1"/>
      <c r="H170" s="1"/>
    </row>
    <row r="171" spans="2:8" ht="12.75">
      <c r="B171" s="97">
        <v>68275122</v>
      </c>
      <c r="C171" s="98"/>
      <c r="D171" s="99"/>
      <c r="E171" s="100">
        <v>65895984</v>
      </c>
      <c r="F171" s="102"/>
      <c r="G171" s="1"/>
      <c r="H171" s="1"/>
    </row>
    <row r="172" spans="5:8" ht="12.75">
      <c r="E172" s="1"/>
      <c r="F172" s="1"/>
      <c r="G172" s="1"/>
      <c r="H172" s="1"/>
    </row>
    <row r="173" spans="2:8" ht="12.75">
      <c r="B173" s="2" t="s">
        <v>333</v>
      </c>
      <c r="E173" s="1"/>
      <c r="F173" s="1"/>
      <c r="G173" s="1"/>
      <c r="H173" s="1"/>
    </row>
    <row r="174" spans="5:8" ht="12.75">
      <c r="E174" s="1"/>
      <c r="F174" s="1"/>
      <c r="G174" s="1"/>
      <c r="H174" s="1"/>
    </row>
    <row r="175" spans="2:8" ht="12.75">
      <c r="B175" s="94" t="s">
        <v>246</v>
      </c>
      <c r="C175" s="96"/>
      <c r="D175" s="95"/>
      <c r="E175" s="94" t="s">
        <v>247</v>
      </c>
      <c r="F175" s="95"/>
      <c r="G175" s="1"/>
      <c r="H175" s="1"/>
    </row>
    <row r="176" spans="2:8" ht="12.75">
      <c r="B176" s="103">
        <v>2.8</v>
      </c>
      <c r="C176" s="104"/>
      <c r="D176" s="105"/>
      <c r="E176" s="94">
        <v>2.76</v>
      </c>
      <c r="F176" s="95"/>
      <c r="G176" s="1"/>
      <c r="H176" s="1"/>
    </row>
    <row r="177" spans="5:8" ht="12.75">
      <c r="E177" s="1"/>
      <c r="F177" s="1"/>
      <c r="G177" s="1"/>
      <c r="H177" s="1"/>
    </row>
    <row r="178" spans="5:8" ht="12.75">
      <c r="E178" s="1"/>
      <c r="F178" s="1"/>
      <c r="G178" s="1"/>
      <c r="H178" s="1"/>
    </row>
    <row r="179" spans="1:8" ht="12.75">
      <c r="A179" s="1" t="s">
        <v>99</v>
      </c>
      <c r="B179" s="1" t="s">
        <v>334</v>
      </c>
      <c r="E179" s="1"/>
      <c r="F179" s="1"/>
      <c r="G179" s="1"/>
      <c r="H179" s="1"/>
    </row>
    <row r="180" spans="2:8" ht="12.75">
      <c r="B180" s="1" t="s">
        <v>335</v>
      </c>
      <c r="E180" s="1"/>
      <c r="F180" s="1"/>
      <c r="G180" s="1"/>
      <c r="H180" s="1"/>
    </row>
    <row r="181" spans="2:8" ht="12.75">
      <c r="B181" s="45" t="s">
        <v>336</v>
      </c>
      <c r="C181" s="45"/>
      <c r="D181" s="45"/>
      <c r="E181" s="45"/>
      <c r="F181" s="45"/>
      <c r="G181" s="1"/>
      <c r="H181" s="1"/>
    </row>
    <row r="182" spans="5:8" ht="12.75">
      <c r="E182" s="1"/>
      <c r="F182" s="1"/>
      <c r="G182" s="1"/>
      <c r="H182" s="1"/>
    </row>
    <row r="183" spans="2:8" ht="12.75">
      <c r="B183" s="1" t="s">
        <v>337</v>
      </c>
      <c r="E183" s="1"/>
      <c r="F183" s="1"/>
      <c r="G183" s="1"/>
      <c r="H183" s="1"/>
    </row>
    <row r="184" spans="2:8" ht="12.75">
      <c r="B184" s="1" t="s">
        <v>338</v>
      </c>
      <c r="E184" s="1"/>
      <c r="F184" s="1"/>
      <c r="G184" s="1"/>
      <c r="H184" s="1"/>
    </row>
    <row r="185" spans="2:8" ht="12.75">
      <c r="B185" s="1" t="s">
        <v>339</v>
      </c>
      <c r="E185" s="1"/>
      <c r="F185" s="1"/>
      <c r="G185" s="1"/>
      <c r="H185" s="1"/>
    </row>
    <row r="186" spans="5:8" ht="12.75">
      <c r="E186" s="1"/>
      <c r="F186" s="1"/>
      <c r="G186" s="1"/>
      <c r="H186" s="1"/>
    </row>
    <row r="187" spans="2:8" ht="12.75">
      <c r="B187" s="2" t="s">
        <v>340</v>
      </c>
      <c r="E187" s="1"/>
      <c r="F187" s="1"/>
      <c r="G187" s="1"/>
      <c r="H187" s="1"/>
    </row>
    <row r="188" spans="5:8" ht="12.75">
      <c r="E188" s="1"/>
      <c r="F188" s="1"/>
      <c r="G188" s="1"/>
      <c r="H188" s="1"/>
    </row>
    <row r="189" spans="2:8" ht="12.75">
      <c r="B189" s="94" t="s">
        <v>341</v>
      </c>
      <c r="C189" s="96"/>
      <c r="D189" s="95"/>
      <c r="E189" s="94" t="s">
        <v>342</v>
      </c>
      <c r="F189" s="96"/>
      <c r="G189" s="95"/>
      <c r="H189" s="1"/>
    </row>
    <row r="190" spans="2:8" ht="12.75">
      <c r="B190" s="97">
        <v>68275122</v>
      </c>
      <c r="C190" s="98"/>
      <c r="D190" s="99"/>
      <c r="E190" s="100">
        <v>65895984</v>
      </c>
      <c r="F190" s="101"/>
      <c r="G190" s="102"/>
      <c r="H190" s="1"/>
    </row>
    <row r="191" spans="5:8" ht="12.75">
      <c r="E191" s="1"/>
      <c r="F191" s="1"/>
      <c r="G191" s="1"/>
      <c r="H191" s="1"/>
    </row>
    <row r="192" spans="2:8" ht="12.75">
      <c r="B192" s="2" t="s">
        <v>343</v>
      </c>
      <c r="E192" s="1"/>
      <c r="F192" s="1"/>
      <c r="G192" s="1"/>
      <c r="H192" s="1"/>
    </row>
    <row r="193" spans="5:8" ht="12.75">
      <c r="E193" s="1"/>
      <c r="F193" s="1"/>
      <c r="G193" s="1"/>
      <c r="H193" s="1"/>
    </row>
    <row r="194" spans="2:8" ht="12.75">
      <c r="B194" s="56" t="s">
        <v>181</v>
      </c>
      <c r="C194" s="58"/>
      <c r="D194" s="94" t="s">
        <v>246</v>
      </c>
      <c r="E194" s="95"/>
      <c r="F194" s="94" t="s">
        <v>247</v>
      </c>
      <c r="G194" s="95"/>
      <c r="H194" s="1"/>
    </row>
    <row r="195" spans="2:8" ht="12.75">
      <c r="B195" s="39" t="s">
        <v>344</v>
      </c>
      <c r="C195" s="41"/>
      <c r="D195" s="39">
        <v>1.26</v>
      </c>
      <c r="E195" s="41"/>
      <c r="F195" s="39">
        <v>1.05</v>
      </c>
      <c r="G195" s="41"/>
      <c r="H195" s="1"/>
    </row>
    <row r="196" spans="2:8" ht="12.75">
      <c r="B196" s="42" t="s">
        <v>497</v>
      </c>
      <c r="C196" s="43"/>
      <c r="D196" s="42"/>
      <c r="E196" s="43"/>
      <c r="F196" s="90" t="s">
        <v>345</v>
      </c>
      <c r="G196" s="91"/>
      <c r="H196" s="1"/>
    </row>
    <row r="197" spans="2:8" ht="12.75">
      <c r="B197" s="42"/>
      <c r="C197" s="43"/>
      <c r="D197" s="42"/>
      <c r="E197" s="43"/>
      <c r="F197" s="90" t="s">
        <v>346</v>
      </c>
      <c r="G197" s="91"/>
      <c r="H197" s="1"/>
    </row>
    <row r="198" spans="2:8" ht="12.75">
      <c r="B198" s="42"/>
      <c r="C198" s="43"/>
      <c r="D198" s="42"/>
      <c r="E198" s="43"/>
      <c r="F198" s="90" t="s">
        <v>347</v>
      </c>
      <c r="G198" s="91"/>
      <c r="H198" s="1"/>
    </row>
    <row r="199" spans="2:8" ht="12.75">
      <c r="B199" s="42"/>
      <c r="C199" s="43"/>
      <c r="D199" s="42"/>
      <c r="E199" s="43"/>
      <c r="F199" s="90" t="s">
        <v>348</v>
      </c>
      <c r="G199" s="91"/>
      <c r="H199" s="1"/>
    </row>
    <row r="200" spans="2:8" ht="12.75">
      <c r="B200" s="42"/>
      <c r="C200" s="43"/>
      <c r="D200" s="42"/>
      <c r="E200" s="43"/>
      <c r="F200" s="90" t="s">
        <v>349</v>
      </c>
      <c r="G200" s="91"/>
      <c r="H200" s="1"/>
    </row>
    <row r="201" spans="2:8" ht="12.75">
      <c r="B201" s="42"/>
      <c r="C201" s="43"/>
      <c r="D201" s="42"/>
      <c r="E201" s="43"/>
      <c r="F201" s="90" t="s">
        <v>350</v>
      </c>
      <c r="G201" s="91"/>
      <c r="H201" s="1"/>
    </row>
    <row r="202" spans="2:8" ht="12.75">
      <c r="B202" s="42"/>
      <c r="C202" s="43"/>
      <c r="D202" s="42"/>
      <c r="E202" s="43"/>
      <c r="F202" s="90" t="s">
        <v>351</v>
      </c>
      <c r="G202" s="91"/>
      <c r="H202" s="1"/>
    </row>
    <row r="203" spans="2:8" ht="12.75">
      <c r="B203" s="44"/>
      <c r="C203" s="46"/>
      <c r="D203" s="44"/>
      <c r="E203" s="46"/>
      <c r="F203" s="92" t="s">
        <v>498</v>
      </c>
      <c r="G203" s="93"/>
      <c r="H203" s="1"/>
    </row>
    <row r="204" spans="2:8" ht="12.75">
      <c r="B204" s="39" t="s">
        <v>354</v>
      </c>
      <c r="C204" s="41"/>
      <c r="D204" s="39">
        <v>1.51</v>
      </c>
      <c r="E204" s="41"/>
      <c r="F204" s="75">
        <v>1.3</v>
      </c>
      <c r="G204" s="41"/>
      <c r="H204" s="1"/>
    </row>
    <row r="205" spans="2:8" ht="12.75">
      <c r="B205" s="44" t="s">
        <v>352</v>
      </c>
      <c r="C205" s="46"/>
      <c r="D205" s="44"/>
      <c r="E205" s="46"/>
      <c r="F205" s="88" t="s">
        <v>353</v>
      </c>
      <c r="G205" s="89"/>
      <c r="H205" s="1"/>
    </row>
    <row r="206" spans="2:8" ht="12.75">
      <c r="B206" s="39" t="s">
        <v>356</v>
      </c>
      <c r="C206" s="41"/>
      <c r="D206" s="39">
        <v>1.76</v>
      </c>
      <c r="E206" s="41"/>
      <c r="F206" s="75">
        <v>1.55</v>
      </c>
      <c r="G206" s="41"/>
      <c r="H206" s="1"/>
    </row>
    <row r="207" spans="2:8" ht="12.75">
      <c r="B207" s="44" t="s">
        <v>355</v>
      </c>
      <c r="C207" s="46"/>
      <c r="D207" s="44"/>
      <c r="E207" s="46"/>
      <c r="F207" s="88" t="s">
        <v>361</v>
      </c>
      <c r="G207" s="89"/>
      <c r="H207" s="1"/>
    </row>
    <row r="208" spans="2:8" ht="12.75">
      <c r="B208" s="39" t="s">
        <v>357</v>
      </c>
      <c r="C208" s="41"/>
      <c r="D208" s="39">
        <v>2.26</v>
      </c>
      <c r="E208" s="41"/>
      <c r="F208" s="75">
        <v>2.05</v>
      </c>
      <c r="G208" s="41"/>
      <c r="H208" s="1"/>
    </row>
    <row r="209" spans="2:8" ht="12.75">
      <c r="B209" s="44" t="s">
        <v>358</v>
      </c>
      <c r="C209" s="46"/>
      <c r="D209" s="44"/>
      <c r="E209" s="46"/>
      <c r="F209" s="88" t="s">
        <v>362</v>
      </c>
      <c r="G209" s="89"/>
      <c r="H209" s="1"/>
    </row>
    <row r="210" spans="2:8" ht="12.75">
      <c r="B210" s="39" t="s">
        <v>359</v>
      </c>
      <c r="C210" s="41"/>
      <c r="D210" s="39">
        <v>2.76</v>
      </c>
      <c r="E210" s="41"/>
      <c r="F210" s="75">
        <v>2.55</v>
      </c>
      <c r="G210" s="41"/>
      <c r="H210" s="1"/>
    </row>
    <row r="211" spans="2:8" ht="12.75">
      <c r="B211" s="44" t="s">
        <v>360</v>
      </c>
      <c r="C211" s="46"/>
      <c r="D211" s="44"/>
      <c r="E211" s="46"/>
      <c r="F211" s="88" t="s">
        <v>363</v>
      </c>
      <c r="G211" s="89"/>
      <c r="H211" s="1"/>
    </row>
    <row r="212" spans="5:8" ht="12.75">
      <c r="E212" s="1"/>
      <c r="F212" s="1"/>
      <c r="G212" s="1"/>
      <c r="H212" s="1"/>
    </row>
    <row r="213" spans="2:8" ht="12.75">
      <c r="B213" s="1" t="s">
        <v>562</v>
      </c>
      <c r="E213" s="1"/>
      <c r="F213" s="1"/>
      <c r="G213" s="1"/>
      <c r="H213" s="1"/>
    </row>
    <row r="214" spans="2:8" ht="12.75">
      <c r="B214" s="1" t="s">
        <v>499</v>
      </c>
      <c r="E214" s="1"/>
      <c r="F214" s="1"/>
      <c r="G214" s="1"/>
      <c r="H214" s="1"/>
    </row>
    <row r="215" spans="2:8" ht="12.75">
      <c r="B215" s="1" t="s">
        <v>500</v>
      </c>
      <c r="E215" s="1"/>
      <c r="F215" s="1"/>
      <c r="G215" s="1"/>
      <c r="H215" s="1"/>
    </row>
    <row r="216" spans="5:8" ht="12.75">
      <c r="E216" s="1"/>
      <c r="F216" s="1"/>
      <c r="G216" s="1"/>
      <c r="H216" s="1"/>
    </row>
    <row r="217" spans="2:8" ht="12.75">
      <c r="B217" s="2" t="s">
        <v>501</v>
      </c>
      <c r="E217" s="1"/>
      <c r="F217" s="1"/>
      <c r="G217" s="1"/>
      <c r="H217" s="1"/>
    </row>
    <row r="218" spans="5:8" ht="12.75">
      <c r="E218" s="1"/>
      <c r="F218" s="1"/>
      <c r="G218" s="1"/>
      <c r="H218" s="1"/>
    </row>
    <row r="219" spans="2:8" ht="12.75">
      <c r="B219" s="1" t="s">
        <v>502</v>
      </c>
      <c r="E219" s="1"/>
      <c r="F219" s="1"/>
      <c r="G219" s="1"/>
      <c r="H219" s="1"/>
    </row>
    <row r="220" spans="2:8" ht="12.75">
      <c r="B220" s="1" t="s">
        <v>5</v>
      </c>
      <c r="E220" s="1"/>
      <c r="F220" s="1"/>
      <c r="G220" s="1"/>
      <c r="H220" s="1"/>
    </row>
    <row r="221" spans="2:8" ht="12.75">
      <c r="B221" s="1" t="s">
        <v>503</v>
      </c>
      <c r="E221" s="1"/>
      <c r="F221" s="1"/>
      <c r="G221" s="1"/>
      <c r="H221" s="1"/>
    </row>
    <row r="222" spans="5:8" ht="12.75">
      <c r="E222" s="1"/>
      <c r="F222" s="1"/>
      <c r="G222" s="1"/>
      <c r="H222" s="1"/>
    </row>
    <row r="223" spans="5:8" ht="12.75">
      <c r="E223" s="1"/>
      <c r="F223" s="1"/>
      <c r="G223" s="1"/>
      <c r="H223" s="1"/>
    </row>
    <row r="224" spans="1:8" ht="12.75">
      <c r="A224" s="1" t="s">
        <v>103</v>
      </c>
      <c r="B224" s="2" t="s">
        <v>504</v>
      </c>
      <c r="E224" s="1"/>
      <c r="F224" s="1"/>
      <c r="G224" s="1"/>
      <c r="H224" s="1"/>
    </row>
    <row r="225" spans="5:8" ht="12.75">
      <c r="E225" s="1"/>
      <c r="F225" s="1"/>
      <c r="G225" s="1"/>
      <c r="H225" s="1"/>
    </row>
    <row r="226" spans="2:8" ht="12.75">
      <c r="B226" s="1" t="s">
        <v>505</v>
      </c>
      <c r="E226" s="1"/>
      <c r="F226" s="1"/>
      <c r="G226" s="1"/>
      <c r="H226" s="1"/>
    </row>
    <row r="227" spans="2:8" ht="12.75">
      <c r="B227" s="1" t="s">
        <v>506</v>
      </c>
      <c r="E227" s="1"/>
      <c r="F227" s="1"/>
      <c r="G227" s="1"/>
      <c r="H227" s="1"/>
    </row>
    <row r="228" spans="5:8" ht="12.75">
      <c r="E228" s="1"/>
      <c r="F228" s="1"/>
      <c r="G228" s="1"/>
      <c r="H228" s="1"/>
    </row>
    <row r="229" spans="5:8" ht="12.75">
      <c r="E229" s="1"/>
      <c r="F229" s="1"/>
      <c r="G229" s="1"/>
      <c r="H229" s="1"/>
    </row>
    <row r="230" spans="1:8" ht="12.75">
      <c r="A230" s="1" t="s">
        <v>105</v>
      </c>
      <c r="B230" s="2" t="s">
        <v>507</v>
      </c>
      <c r="E230" s="1"/>
      <c r="F230" s="1"/>
      <c r="G230" s="1"/>
      <c r="H230" s="1"/>
    </row>
    <row r="231" spans="5:8" ht="12.75">
      <c r="E231" s="1"/>
      <c r="F231" s="1"/>
      <c r="G231" s="1"/>
      <c r="H231" s="1"/>
    </row>
    <row r="232" spans="2:8" ht="12.75">
      <c r="B232" s="1" t="s">
        <v>6</v>
      </c>
      <c r="E232" s="1"/>
      <c r="F232" s="1"/>
      <c r="G232" s="1"/>
      <c r="H232" s="1"/>
    </row>
    <row r="233" spans="2:8" ht="12.75">
      <c r="B233" s="1" t="s">
        <v>563</v>
      </c>
      <c r="E233" s="1"/>
      <c r="F233" s="1"/>
      <c r="G233" s="1"/>
      <c r="H233" s="1"/>
    </row>
    <row r="234" spans="2:8" ht="12.75">
      <c r="B234" s="1" t="s">
        <v>508</v>
      </c>
      <c r="E234" s="1"/>
      <c r="F234" s="1"/>
      <c r="G234" s="1"/>
      <c r="H234" s="1"/>
    </row>
    <row r="235" spans="2:8" ht="12.75">
      <c r="B235" s="1" t="s">
        <v>509</v>
      </c>
      <c r="E235" s="1"/>
      <c r="F235" s="1"/>
      <c r="G235" s="1"/>
      <c r="H235" s="1"/>
    </row>
    <row r="236" spans="2:8" ht="12.75">
      <c r="B236" s="1" t="s">
        <v>510</v>
      </c>
      <c r="E236" s="1"/>
      <c r="F236" s="1"/>
      <c r="G236" s="1"/>
      <c r="H236" s="1"/>
    </row>
    <row r="237" spans="5:8" ht="12.75">
      <c r="E237" s="1"/>
      <c r="F237" s="1"/>
      <c r="G237" s="1"/>
      <c r="H237" s="1"/>
    </row>
    <row r="238" spans="5:8" ht="12.75">
      <c r="E238" s="1"/>
      <c r="F238" s="1"/>
      <c r="G238" s="1"/>
      <c r="H238" s="1"/>
    </row>
    <row r="239" spans="1:8" ht="12.75">
      <c r="A239" s="1" t="s">
        <v>107</v>
      </c>
      <c r="B239" s="2" t="s">
        <v>104</v>
      </c>
      <c r="E239" s="1"/>
      <c r="F239" s="1"/>
      <c r="G239" s="1"/>
      <c r="H239" s="1"/>
    </row>
    <row r="240" spans="5:8" ht="12.75">
      <c r="E240" s="1"/>
      <c r="F240" s="1"/>
      <c r="G240" s="1"/>
      <c r="H240" s="1"/>
    </row>
    <row r="241" spans="2:8" ht="12.75">
      <c r="B241" s="1" t="s">
        <v>7</v>
      </c>
      <c r="E241" s="1"/>
      <c r="F241" s="1"/>
      <c r="G241" s="1"/>
      <c r="H241" s="1"/>
    </row>
    <row r="242" spans="2:8" ht="12.75">
      <c r="B242" s="1" t="s">
        <v>511</v>
      </c>
      <c r="E242" s="1"/>
      <c r="F242" s="1"/>
      <c r="G242" s="1"/>
      <c r="H242" s="1"/>
    </row>
    <row r="243" spans="5:8" ht="12.75">
      <c r="E243" s="1"/>
      <c r="F243" s="1"/>
      <c r="G243" s="1"/>
      <c r="H243" s="1"/>
    </row>
    <row r="244" spans="5:8" ht="12.75">
      <c r="E244" s="1"/>
      <c r="F244" s="1"/>
      <c r="G244" s="1"/>
      <c r="H244" s="1"/>
    </row>
    <row r="245" spans="1:8" ht="12.75">
      <c r="A245" s="1" t="s">
        <v>108</v>
      </c>
      <c r="B245" s="2" t="s">
        <v>106</v>
      </c>
      <c r="E245" s="1"/>
      <c r="F245" s="1"/>
      <c r="G245" s="1"/>
      <c r="H245" s="1"/>
    </row>
    <row r="246" spans="5:8" ht="12.75">
      <c r="E246" s="1"/>
      <c r="F246" s="1"/>
      <c r="G246" s="1"/>
      <c r="H246" s="1"/>
    </row>
    <row r="247" spans="2:8" ht="12.75">
      <c r="B247" s="1" t="s">
        <v>516</v>
      </c>
      <c r="E247" s="1"/>
      <c r="F247" s="1"/>
      <c r="G247" s="1"/>
      <c r="H247" s="1"/>
    </row>
    <row r="248" spans="2:8" ht="12.75">
      <c r="B248" s="1" t="s">
        <v>512</v>
      </c>
      <c r="E248" s="1"/>
      <c r="F248" s="1"/>
      <c r="G248" s="1"/>
      <c r="H248" s="1"/>
    </row>
    <row r="249" spans="2:8" ht="12.75">
      <c r="B249" s="1" t="s">
        <v>513</v>
      </c>
      <c r="E249" s="1"/>
      <c r="F249" s="1"/>
      <c r="G249" s="1"/>
      <c r="H249" s="1"/>
    </row>
    <row r="250" spans="2:8" ht="12.75">
      <c r="B250" s="1" t="s">
        <v>8</v>
      </c>
      <c r="E250" s="1"/>
      <c r="F250" s="1"/>
      <c r="G250" s="1"/>
      <c r="H250" s="1"/>
    </row>
    <row r="251" spans="2:8" ht="12.75">
      <c r="B251" s="1" t="s">
        <v>514</v>
      </c>
      <c r="E251" s="1"/>
      <c r="F251" s="1"/>
      <c r="G251" s="1"/>
      <c r="H251" s="1"/>
    </row>
    <row r="252" spans="2:8" ht="12.75">
      <c r="B252" s="1" t="s">
        <v>9</v>
      </c>
      <c r="E252" s="1"/>
      <c r="F252" s="1"/>
      <c r="G252" s="1"/>
      <c r="H252" s="1"/>
    </row>
    <row r="253" spans="2:8" ht="12.75">
      <c r="B253" s="1" t="s">
        <v>515</v>
      </c>
      <c r="E253" s="1"/>
      <c r="F253" s="1"/>
      <c r="G253" s="1"/>
      <c r="H253" s="1"/>
    </row>
    <row r="254" spans="5:8" ht="12.75">
      <c r="E254" s="1"/>
      <c r="F254" s="1"/>
      <c r="G254" s="1"/>
      <c r="H254" s="1"/>
    </row>
    <row r="255" spans="2:8" ht="12.75">
      <c r="B255" s="1" t="s">
        <v>517</v>
      </c>
      <c r="E255" s="1"/>
      <c r="F255" s="1"/>
      <c r="G255" s="1"/>
      <c r="H255" s="1"/>
    </row>
    <row r="256" spans="2:8" ht="12.75">
      <c r="B256" s="1" t="s">
        <v>518</v>
      </c>
      <c r="E256" s="1"/>
      <c r="F256" s="1"/>
      <c r="G256" s="1"/>
      <c r="H256" s="1"/>
    </row>
    <row r="257" spans="2:8" ht="12.75">
      <c r="B257" s="1" t="s">
        <v>10</v>
      </c>
      <c r="E257" s="1"/>
      <c r="F257" s="1"/>
      <c r="G257" s="1"/>
      <c r="H257" s="1"/>
    </row>
    <row r="258" spans="2:8" ht="12.75">
      <c r="B258" s="1" t="s">
        <v>519</v>
      </c>
      <c r="E258" s="1"/>
      <c r="F258" s="1"/>
      <c r="G258" s="1"/>
      <c r="H258" s="1"/>
    </row>
    <row r="259" spans="2:8" ht="12.75">
      <c r="B259" s="1" t="s">
        <v>520</v>
      </c>
      <c r="E259" s="1"/>
      <c r="F259" s="1"/>
      <c r="G259" s="1"/>
      <c r="H259" s="1"/>
    </row>
    <row r="260" spans="5:8" ht="12.75">
      <c r="E260" s="1"/>
      <c r="F260" s="1"/>
      <c r="G260" s="1"/>
      <c r="H260" s="1"/>
    </row>
    <row r="261" spans="2:8" ht="12.75">
      <c r="B261" s="1" t="s">
        <v>115</v>
      </c>
      <c r="C261" s="1" t="s">
        <v>521</v>
      </c>
      <c r="E261" s="1"/>
      <c r="F261" s="1"/>
      <c r="G261" s="1"/>
      <c r="H261" s="1"/>
    </row>
    <row r="262" spans="2:8" ht="12.75">
      <c r="B262" s="1" t="s">
        <v>116</v>
      </c>
      <c r="C262" s="1" t="s">
        <v>522</v>
      </c>
      <c r="E262" s="1"/>
      <c r="F262" s="1"/>
      <c r="G262" s="1"/>
      <c r="H262" s="1"/>
    </row>
    <row r="263" spans="5:8" ht="12.75">
      <c r="E263" s="1"/>
      <c r="F263" s="1"/>
      <c r="G263" s="1"/>
      <c r="H263" s="1"/>
    </row>
    <row r="264" spans="2:8" ht="12.75">
      <c r="B264" s="1" t="s">
        <v>523</v>
      </c>
      <c r="E264" s="1"/>
      <c r="F264" s="1"/>
      <c r="G264" s="1"/>
      <c r="H264" s="1"/>
    </row>
    <row r="265" spans="2:8" ht="12.75">
      <c r="B265" s="1" t="s">
        <v>524</v>
      </c>
      <c r="E265" s="1"/>
      <c r="F265" s="1"/>
      <c r="G265" s="1"/>
      <c r="H265" s="1"/>
    </row>
    <row r="266" spans="2:8" ht="12.75">
      <c r="B266" s="1" t="s">
        <v>525</v>
      </c>
      <c r="E266" s="1"/>
      <c r="F266" s="1"/>
      <c r="G266" s="1"/>
      <c r="H266" s="1"/>
    </row>
    <row r="267" spans="2:8" ht="12.75">
      <c r="B267" s="1" t="s">
        <v>526</v>
      </c>
      <c r="E267" s="1"/>
      <c r="F267" s="1"/>
      <c r="G267" s="1"/>
      <c r="H267" s="1"/>
    </row>
    <row r="268" spans="2:8" ht="12.75">
      <c r="B268" s="1" t="s">
        <v>11</v>
      </c>
      <c r="E268" s="1"/>
      <c r="F268" s="1"/>
      <c r="G268" s="1"/>
      <c r="H268" s="1"/>
    </row>
    <row r="269" spans="2:8" ht="12.75">
      <c r="B269" s="1" t="s">
        <v>527</v>
      </c>
      <c r="E269" s="1"/>
      <c r="F269" s="1"/>
      <c r="G269" s="1"/>
      <c r="H269" s="1"/>
    </row>
    <row r="270" spans="2:8" ht="12.75">
      <c r="B270" s="1" t="s">
        <v>528</v>
      </c>
      <c r="E270" s="1"/>
      <c r="F270" s="1"/>
      <c r="G270" s="1"/>
      <c r="H270" s="1"/>
    </row>
    <row r="271" spans="5:8" ht="12.75">
      <c r="E271" s="1"/>
      <c r="F271" s="1"/>
      <c r="G271" s="1"/>
      <c r="H271" s="1"/>
    </row>
    <row r="272" spans="2:8" ht="12.75">
      <c r="B272" s="1" t="s">
        <v>529</v>
      </c>
      <c r="E272" s="1"/>
      <c r="F272" s="1"/>
      <c r="G272" s="1"/>
      <c r="H272" s="1"/>
    </row>
    <row r="273" spans="2:8" ht="12.75">
      <c r="B273" s="1" t="s">
        <v>530</v>
      </c>
      <c r="E273" s="1"/>
      <c r="F273" s="1"/>
      <c r="G273" s="1"/>
      <c r="H273" s="1"/>
    </row>
    <row r="274" spans="5:8" ht="12.75">
      <c r="E274" s="1"/>
      <c r="F274" s="1"/>
      <c r="G274" s="1"/>
      <c r="H274" s="1"/>
    </row>
    <row r="275" spans="2:8" ht="12.75">
      <c r="B275" s="56" t="s">
        <v>531</v>
      </c>
      <c r="C275" s="57"/>
      <c r="D275" s="58"/>
      <c r="E275" s="56" t="s">
        <v>532</v>
      </c>
      <c r="F275" s="58"/>
      <c r="G275" s="1"/>
      <c r="H275" s="1"/>
    </row>
    <row r="276" spans="2:8" ht="12.75">
      <c r="B276" s="39" t="s">
        <v>533</v>
      </c>
      <c r="C276" s="40"/>
      <c r="D276" s="41"/>
      <c r="E276" s="39" t="s">
        <v>533</v>
      </c>
      <c r="F276" s="41"/>
      <c r="G276" s="1"/>
      <c r="H276" s="1"/>
    </row>
    <row r="277" spans="2:8" ht="12.75">
      <c r="B277" s="42" t="s">
        <v>552</v>
      </c>
      <c r="C277" s="32"/>
      <c r="D277" s="43"/>
      <c r="E277" s="42" t="s">
        <v>552</v>
      </c>
      <c r="F277" s="43"/>
      <c r="G277" s="1"/>
      <c r="H277" s="1"/>
    </row>
    <row r="278" spans="2:8" ht="12.75">
      <c r="B278" s="42" t="s">
        <v>553</v>
      </c>
      <c r="C278" s="32"/>
      <c r="D278" s="43"/>
      <c r="E278" s="42" t="s">
        <v>553</v>
      </c>
      <c r="F278" s="43"/>
      <c r="G278" s="1"/>
      <c r="H278" s="1"/>
    </row>
    <row r="279" spans="2:8" ht="12.75">
      <c r="B279" s="42"/>
      <c r="C279" s="32"/>
      <c r="D279" s="43"/>
      <c r="E279" s="42"/>
      <c r="F279" s="43"/>
      <c r="G279" s="1"/>
      <c r="H279" s="1"/>
    </row>
    <row r="280" spans="2:8" ht="12.75">
      <c r="B280" s="42" t="s">
        <v>12</v>
      </c>
      <c r="C280" s="32"/>
      <c r="D280" s="43" t="s">
        <v>535</v>
      </c>
      <c r="E280" s="42" t="s">
        <v>12</v>
      </c>
      <c r="F280" s="43" t="s">
        <v>535</v>
      </c>
      <c r="G280" s="1"/>
      <c r="H280" s="1"/>
    </row>
    <row r="281" spans="2:8" ht="12.75">
      <c r="B281" s="42"/>
      <c r="C281" s="32"/>
      <c r="D281" s="43" t="s">
        <v>536</v>
      </c>
      <c r="E281" s="42"/>
      <c r="F281" s="43" t="s">
        <v>536</v>
      </c>
      <c r="G281" s="1"/>
      <c r="H281" s="1"/>
    </row>
    <row r="282" spans="2:8" ht="12.75">
      <c r="B282" s="42"/>
      <c r="C282" s="32"/>
      <c r="D282" s="43"/>
      <c r="E282" s="42"/>
      <c r="F282" s="43"/>
      <c r="G282" s="1"/>
      <c r="H282" s="1"/>
    </row>
    <row r="283" spans="2:8" ht="12.75">
      <c r="B283" s="42" t="s">
        <v>537</v>
      </c>
      <c r="C283" s="32"/>
      <c r="D283" s="77">
        <v>20</v>
      </c>
      <c r="E283" s="42" t="s">
        <v>546</v>
      </c>
      <c r="F283" s="77">
        <v>5</v>
      </c>
      <c r="G283" s="1"/>
      <c r="H283" s="1"/>
    </row>
    <row r="284" spans="2:8" ht="12.75">
      <c r="B284" s="42" t="s">
        <v>538</v>
      </c>
      <c r="C284" s="32"/>
      <c r="D284" s="76"/>
      <c r="E284" s="42" t="s">
        <v>547</v>
      </c>
      <c r="F284" s="76"/>
      <c r="G284" s="1"/>
      <c r="H284" s="1"/>
    </row>
    <row r="285" spans="2:8" ht="12.75">
      <c r="B285" s="42" t="s">
        <v>539</v>
      </c>
      <c r="C285" s="32"/>
      <c r="D285" s="76"/>
      <c r="E285" s="42"/>
      <c r="F285" s="76"/>
      <c r="G285" s="1"/>
      <c r="H285" s="1"/>
    </row>
    <row r="286" spans="2:8" ht="12.75">
      <c r="B286" s="42" t="s">
        <v>540</v>
      </c>
      <c r="C286" s="32"/>
      <c r="D286" s="76"/>
      <c r="E286" s="42"/>
      <c r="F286" s="76"/>
      <c r="G286" s="1"/>
      <c r="H286" s="1"/>
    </row>
    <row r="287" spans="2:8" ht="12.75">
      <c r="B287" s="42" t="s">
        <v>541</v>
      </c>
      <c r="C287" s="32"/>
      <c r="D287" s="76"/>
      <c r="E287" s="42"/>
      <c r="F287" s="76"/>
      <c r="G287" s="1"/>
      <c r="H287" s="1"/>
    </row>
    <row r="288" spans="2:8" ht="12.75">
      <c r="B288" s="42" t="s">
        <v>542</v>
      </c>
      <c r="C288" s="32"/>
      <c r="D288" s="76"/>
      <c r="E288" s="42"/>
      <c r="F288" s="76"/>
      <c r="G288" s="1"/>
      <c r="H288" s="1"/>
    </row>
    <row r="289" spans="2:8" ht="12.75">
      <c r="B289" s="42"/>
      <c r="C289" s="32"/>
      <c r="D289" s="76"/>
      <c r="E289" s="42"/>
      <c r="F289" s="76"/>
      <c r="G289" s="1"/>
      <c r="H289" s="1"/>
    </row>
    <row r="290" spans="2:8" ht="12.75">
      <c r="B290" s="42" t="s">
        <v>537</v>
      </c>
      <c r="C290" s="32"/>
      <c r="D290" s="77">
        <v>25</v>
      </c>
      <c r="E290" s="42" t="s">
        <v>546</v>
      </c>
      <c r="F290" s="77">
        <v>27</v>
      </c>
      <c r="G290" s="1"/>
      <c r="H290" s="1"/>
    </row>
    <row r="291" spans="2:8" ht="12.75">
      <c r="B291" s="42" t="s">
        <v>543</v>
      </c>
      <c r="C291" s="32"/>
      <c r="D291" s="76"/>
      <c r="E291" s="42" t="s">
        <v>548</v>
      </c>
      <c r="F291" s="76"/>
      <c r="G291" s="1"/>
      <c r="H291" s="1"/>
    </row>
    <row r="292" spans="2:8" ht="12.75">
      <c r="B292" s="42" t="s">
        <v>539</v>
      </c>
      <c r="C292" s="32"/>
      <c r="D292" s="76"/>
      <c r="E292" s="42"/>
      <c r="F292" s="76"/>
      <c r="G292" s="1"/>
      <c r="H292" s="1"/>
    </row>
    <row r="293" spans="2:8" ht="12.75">
      <c r="B293" s="42" t="s">
        <v>540</v>
      </c>
      <c r="C293" s="32"/>
      <c r="D293" s="76"/>
      <c r="E293" s="42"/>
      <c r="F293" s="76"/>
      <c r="G293" s="1"/>
      <c r="H293" s="1"/>
    </row>
    <row r="294" spans="2:8" ht="12.75">
      <c r="B294" s="42" t="s">
        <v>541</v>
      </c>
      <c r="C294" s="32"/>
      <c r="D294" s="76"/>
      <c r="E294" s="42"/>
      <c r="F294" s="76"/>
      <c r="G294" s="1"/>
      <c r="H294" s="1"/>
    </row>
    <row r="295" spans="2:8" ht="12.75">
      <c r="B295" s="42" t="s">
        <v>542</v>
      </c>
      <c r="C295" s="32"/>
      <c r="D295" s="76"/>
      <c r="E295" s="42"/>
      <c r="F295" s="76"/>
      <c r="G295" s="1"/>
      <c r="H295" s="1"/>
    </row>
    <row r="296" spans="2:8" ht="12.75">
      <c r="B296" s="42"/>
      <c r="C296" s="32"/>
      <c r="D296" s="76"/>
      <c r="E296" s="42"/>
      <c r="F296" s="76"/>
      <c r="G296" s="1"/>
      <c r="H296" s="1"/>
    </row>
    <row r="297" spans="2:8" ht="12.75">
      <c r="B297" s="42" t="s">
        <v>537</v>
      </c>
      <c r="C297" s="32"/>
      <c r="D297" s="77">
        <v>35</v>
      </c>
      <c r="E297" s="42" t="s">
        <v>546</v>
      </c>
      <c r="F297" s="77">
        <v>37</v>
      </c>
      <c r="G297" s="1"/>
      <c r="H297" s="1"/>
    </row>
    <row r="298" spans="2:8" ht="12.75">
      <c r="B298" s="42" t="s">
        <v>544</v>
      </c>
      <c r="C298" s="32"/>
      <c r="D298" s="76"/>
      <c r="E298" s="42" t="s">
        <v>549</v>
      </c>
      <c r="F298" s="76"/>
      <c r="G298" s="1"/>
      <c r="H298" s="1"/>
    </row>
    <row r="299" spans="2:8" ht="12.75">
      <c r="B299" s="42" t="s">
        <v>539</v>
      </c>
      <c r="C299" s="32"/>
      <c r="D299" s="76"/>
      <c r="E299" s="42"/>
      <c r="F299" s="76"/>
      <c r="G299" s="1"/>
      <c r="H299" s="1"/>
    </row>
    <row r="300" spans="2:8" ht="12.75">
      <c r="B300" s="42" t="s">
        <v>540</v>
      </c>
      <c r="C300" s="32"/>
      <c r="D300" s="76"/>
      <c r="E300" s="42"/>
      <c r="F300" s="76"/>
      <c r="G300" s="1"/>
      <c r="H300" s="1"/>
    </row>
    <row r="301" spans="2:8" ht="12.75">
      <c r="B301" s="42" t="s">
        <v>541</v>
      </c>
      <c r="C301" s="32"/>
      <c r="D301" s="76"/>
      <c r="E301" s="42"/>
      <c r="F301" s="76"/>
      <c r="G301" s="1"/>
      <c r="H301" s="1"/>
    </row>
    <row r="302" spans="2:8" ht="12.75">
      <c r="B302" s="42" t="s">
        <v>542</v>
      </c>
      <c r="C302" s="32"/>
      <c r="D302" s="76"/>
      <c r="E302" s="42"/>
      <c r="F302" s="76"/>
      <c r="G302" s="1"/>
      <c r="H302" s="1"/>
    </row>
    <row r="303" spans="2:8" ht="12.75">
      <c r="B303" s="42"/>
      <c r="C303" s="32"/>
      <c r="D303" s="76"/>
      <c r="E303" s="42"/>
      <c r="F303" s="76"/>
      <c r="G303" s="1"/>
      <c r="H303" s="1"/>
    </row>
    <row r="304" spans="2:8" ht="12.75">
      <c r="B304" s="42" t="s">
        <v>537</v>
      </c>
      <c r="C304" s="32"/>
      <c r="D304" s="77">
        <v>35</v>
      </c>
      <c r="E304" s="42" t="s">
        <v>546</v>
      </c>
      <c r="F304" s="77">
        <v>46</v>
      </c>
      <c r="G304" s="1"/>
      <c r="H304" s="1"/>
    </row>
    <row r="305" spans="2:8" ht="12.75">
      <c r="B305" s="42" t="s">
        <v>545</v>
      </c>
      <c r="C305" s="32"/>
      <c r="D305" s="76"/>
      <c r="E305" s="42" t="s">
        <v>550</v>
      </c>
      <c r="F305" s="76"/>
      <c r="G305" s="1"/>
      <c r="H305" s="1"/>
    </row>
    <row r="306" spans="2:8" ht="12.75">
      <c r="B306" s="42" t="s">
        <v>539</v>
      </c>
      <c r="C306" s="32"/>
      <c r="D306" s="76"/>
      <c r="E306" s="42"/>
      <c r="F306" s="76"/>
      <c r="G306" s="1"/>
      <c r="H306" s="1"/>
    </row>
    <row r="307" spans="2:8" ht="12.75">
      <c r="B307" s="42" t="s">
        <v>540</v>
      </c>
      <c r="C307" s="32"/>
      <c r="D307" s="76"/>
      <c r="E307" s="42"/>
      <c r="F307" s="76"/>
      <c r="G307" s="1"/>
      <c r="H307" s="1"/>
    </row>
    <row r="308" spans="2:8" ht="12.75">
      <c r="B308" s="42" t="s">
        <v>541</v>
      </c>
      <c r="C308" s="32"/>
      <c r="D308" s="76"/>
      <c r="E308" s="42"/>
      <c r="F308" s="76"/>
      <c r="G308" s="1"/>
      <c r="H308" s="1"/>
    </row>
    <row r="309" spans="2:8" ht="12.75">
      <c r="B309" s="42" t="s">
        <v>542</v>
      </c>
      <c r="C309" s="32"/>
      <c r="D309" s="76"/>
      <c r="E309" s="42"/>
      <c r="F309" s="76"/>
      <c r="G309" s="1"/>
      <c r="H309" s="1"/>
    </row>
    <row r="310" spans="2:8" ht="12.75">
      <c r="B310" s="42"/>
      <c r="C310" s="32"/>
      <c r="D310" s="76"/>
      <c r="E310" s="42"/>
      <c r="F310" s="76"/>
      <c r="G310" s="1"/>
      <c r="H310" s="1"/>
    </row>
    <row r="311" spans="2:8" ht="12.75">
      <c r="B311" s="42"/>
      <c r="C311" s="32"/>
      <c r="D311" s="78">
        <f>SUM(D283:D310)</f>
        <v>115</v>
      </c>
      <c r="E311" s="42"/>
      <c r="F311" s="78">
        <f>SUM(F283:F310)</f>
        <v>115</v>
      </c>
      <c r="G311" s="1"/>
      <c r="H311" s="1"/>
    </row>
    <row r="312" spans="2:8" ht="12.75">
      <c r="B312" s="42"/>
      <c r="C312" s="32"/>
      <c r="D312" s="43"/>
      <c r="E312" s="42"/>
      <c r="F312" s="43"/>
      <c r="G312" s="1"/>
      <c r="H312" s="1"/>
    </row>
    <row r="313" spans="2:8" ht="12.75">
      <c r="B313" s="42" t="s">
        <v>551</v>
      </c>
      <c r="C313" s="32"/>
      <c r="D313" s="43"/>
      <c r="E313" s="42" t="s">
        <v>551</v>
      </c>
      <c r="F313" s="43"/>
      <c r="G313" s="1"/>
      <c r="H313" s="1"/>
    </row>
    <row r="314" spans="2:8" ht="12.75">
      <c r="B314" s="42"/>
      <c r="C314" s="32"/>
      <c r="D314" s="43"/>
      <c r="E314" s="42"/>
      <c r="F314" s="43"/>
      <c r="G314" s="1"/>
      <c r="H314" s="1"/>
    </row>
    <row r="315" spans="2:8" ht="12.75">
      <c r="B315" s="42" t="s">
        <v>554</v>
      </c>
      <c r="C315" s="32"/>
      <c r="D315" s="43"/>
      <c r="E315" s="42" t="s">
        <v>554</v>
      </c>
      <c r="F315" s="43"/>
      <c r="G315" s="1"/>
      <c r="H315" s="1"/>
    </row>
    <row r="316" spans="2:8" ht="12.75">
      <c r="B316" s="42" t="s">
        <v>555</v>
      </c>
      <c r="C316" s="32"/>
      <c r="D316" s="43"/>
      <c r="E316" s="42" t="s">
        <v>555</v>
      </c>
      <c r="F316" s="43"/>
      <c r="G316" s="1"/>
      <c r="H316" s="1"/>
    </row>
    <row r="317" spans="2:8" ht="12.75">
      <c r="B317" s="42" t="s">
        <v>556</v>
      </c>
      <c r="C317" s="32"/>
      <c r="D317" s="43"/>
      <c r="E317" s="42" t="s">
        <v>556</v>
      </c>
      <c r="F317" s="43"/>
      <c r="G317" s="1"/>
      <c r="H317" s="1"/>
    </row>
    <row r="318" spans="2:8" ht="12.75">
      <c r="B318" s="44" t="s">
        <v>557</v>
      </c>
      <c r="C318" s="45"/>
      <c r="D318" s="46"/>
      <c r="E318" s="44" t="s">
        <v>557</v>
      </c>
      <c r="F318" s="46"/>
      <c r="G318" s="1"/>
      <c r="H318" s="1"/>
    </row>
    <row r="319" spans="5:8" ht="12.75">
      <c r="E319" s="1"/>
      <c r="F319" s="1"/>
      <c r="G319" s="1"/>
      <c r="H319" s="1"/>
    </row>
    <row r="320" spans="2:8" ht="12.75">
      <c r="B320" s="1" t="s">
        <v>558</v>
      </c>
      <c r="E320" s="1"/>
      <c r="F320" s="1"/>
      <c r="G320" s="1"/>
      <c r="H320" s="1"/>
    </row>
    <row r="321" spans="5:8" ht="12.75">
      <c r="E321" s="1"/>
      <c r="F321" s="1"/>
      <c r="G321" s="1"/>
      <c r="H321" s="1"/>
    </row>
    <row r="322" spans="2:8" ht="12.75">
      <c r="B322" s="1" t="s">
        <v>100</v>
      </c>
      <c r="C322" s="1" t="s">
        <v>559</v>
      </c>
      <c r="E322" s="1"/>
      <c r="F322" s="1"/>
      <c r="G322" s="1"/>
      <c r="H322" s="1"/>
    </row>
    <row r="323" spans="3:8" ht="12.75">
      <c r="C323" s="1" t="s">
        <v>0</v>
      </c>
      <c r="E323" s="1"/>
      <c r="F323" s="1"/>
      <c r="G323" s="1"/>
      <c r="H323" s="1"/>
    </row>
    <row r="324" spans="3:8" ht="12.75">
      <c r="C324" s="1" t="s">
        <v>436</v>
      </c>
      <c r="E324" s="1"/>
      <c r="F324" s="1"/>
      <c r="G324" s="1"/>
      <c r="H324" s="1"/>
    </row>
    <row r="325" spans="5:8" ht="12.75">
      <c r="E325" s="1"/>
      <c r="F325" s="1"/>
      <c r="G325" s="1"/>
      <c r="H325" s="1"/>
    </row>
    <row r="326" spans="2:8" ht="12.75">
      <c r="B326" s="1" t="s">
        <v>101</v>
      </c>
      <c r="C326" s="1" t="s">
        <v>1</v>
      </c>
      <c r="E326" s="1"/>
      <c r="F326" s="1"/>
      <c r="G326" s="1"/>
      <c r="H326" s="1"/>
    </row>
    <row r="327" spans="3:8" ht="12.75">
      <c r="C327" s="1" t="s">
        <v>2</v>
      </c>
      <c r="E327" s="1"/>
      <c r="F327" s="1"/>
      <c r="G327" s="1"/>
      <c r="H327" s="1"/>
    </row>
    <row r="328" spans="5:8" ht="12.75">
      <c r="E328" s="1"/>
      <c r="F328" s="1"/>
      <c r="G328" s="1"/>
      <c r="H328" s="1"/>
    </row>
    <row r="329" spans="2:8" ht="12.75">
      <c r="B329" s="1" t="s">
        <v>3</v>
      </c>
      <c r="E329" s="1"/>
      <c r="F329" s="1"/>
      <c r="G329" s="1"/>
      <c r="H329" s="1"/>
    </row>
    <row r="330" spans="2:8" ht="12.75">
      <c r="B330" s="1" t="s">
        <v>13</v>
      </c>
      <c r="E330" s="1"/>
      <c r="F330" s="1"/>
      <c r="G330" s="1"/>
      <c r="H330" s="1"/>
    </row>
    <row r="331" spans="2:8" ht="12.75">
      <c r="B331" s="1" t="s">
        <v>4</v>
      </c>
      <c r="E331" s="1"/>
      <c r="F331" s="1"/>
      <c r="G331" s="1"/>
      <c r="H331" s="1"/>
    </row>
    <row r="332" spans="5:8" ht="12.75">
      <c r="E332" s="1"/>
      <c r="F332" s="1"/>
      <c r="G332" s="1"/>
      <c r="H332" s="1"/>
    </row>
    <row r="333" spans="5:8" ht="12.75">
      <c r="E333" s="1"/>
      <c r="F333" s="1"/>
      <c r="G333" s="1"/>
      <c r="H333" s="1"/>
    </row>
    <row r="334" spans="1:8" ht="12.75">
      <c r="A334" s="1" t="s">
        <v>255</v>
      </c>
      <c r="B334" s="2" t="s">
        <v>256</v>
      </c>
      <c r="E334" s="1"/>
      <c r="F334" s="1"/>
      <c r="G334" s="1"/>
      <c r="H334" s="1"/>
    </row>
    <row r="335" spans="5:8" ht="12.75">
      <c r="E335" s="1"/>
      <c r="F335" s="1"/>
      <c r="G335" s="1"/>
      <c r="H335" s="1"/>
    </row>
    <row r="336" spans="2:8" ht="12.75">
      <c r="B336" s="1" t="s">
        <v>257</v>
      </c>
      <c r="E336" s="1"/>
      <c r="F336" s="1"/>
      <c r="G336" s="1"/>
      <c r="H336" s="1"/>
    </row>
    <row r="337" spans="2:8" ht="12.75">
      <c r="B337" s="1" t="s">
        <v>319</v>
      </c>
      <c r="E337" s="1"/>
      <c r="F337" s="1"/>
      <c r="G337" s="1"/>
      <c r="H337" s="1"/>
    </row>
    <row r="338" spans="2:8" ht="12.75">
      <c r="B338" s="1" t="s">
        <v>320</v>
      </c>
      <c r="E338" s="1"/>
      <c r="F338" s="1"/>
      <c r="G338" s="1"/>
      <c r="H338" s="1"/>
    </row>
    <row r="339" spans="2:8" ht="12.75">
      <c r="B339" s="1" t="s">
        <v>258</v>
      </c>
      <c r="E339" s="1"/>
      <c r="F339" s="1"/>
      <c r="G339" s="1"/>
      <c r="H339" s="1"/>
    </row>
    <row r="340" spans="2:8" ht="12.75">
      <c r="B340" s="1" t="s">
        <v>259</v>
      </c>
      <c r="E340" s="1"/>
      <c r="F340" s="1"/>
      <c r="G340" s="1"/>
      <c r="H340" s="1"/>
    </row>
    <row r="341" spans="5:8" ht="12.75">
      <c r="E341" s="1"/>
      <c r="F341" s="1"/>
      <c r="G341" s="1"/>
      <c r="H341" s="1"/>
    </row>
    <row r="342" spans="2:8" ht="12.75">
      <c r="B342" s="1" t="s">
        <v>260</v>
      </c>
      <c r="E342" s="1"/>
      <c r="F342" s="1"/>
      <c r="G342" s="1"/>
      <c r="H342" s="1"/>
    </row>
    <row r="343" spans="2:8" ht="12.75">
      <c r="B343" s="1" t="s">
        <v>261</v>
      </c>
      <c r="E343" s="1"/>
      <c r="F343" s="1"/>
      <c r="G343" s="1"/>
      <c r="H343" s="1"/>
    </row>
    <row r="344" spans="2:8" ht="12.75">
      <c r="B344" s="1" t="s">
        <v>262</v>
      </c>
      <c r="E344" s="1"/>
      <c r="F344" s="1"/>
      <c r="G344" s="1"/>
      <c r="H344" s="1"/>
    </row>
    <row r="345" spans="2:8" ht="12.75">
      <c r="B345" s="1" t="s">
        <v>263</v>
      </c>
      <c r="E345" s="1"/>
      <c r="F345" s="1"/>
      <c r="G345" s="1"/>
      <c r="H345" s="1"/>
    </row>
    <row r="346" spans="2:8" ht="12.75">
      <c r="B346" s="1" t="s">
        <v>264</v>
      </c>
      <c r="E346" s="1"/>
      <c r="F346" s="1"/>
      <c r="G346" s="1"/>
      <c r="H346" s="1"/>
    </row>
    <row r="347" spans="5:8" ht="12.75">
      <c r="E347" s="1"/>
      <c r="F347" s="1"/>
      <c r="G347" s="1"/>
      <c r="H347" s="1"/>
    </row>
    <row r="348" spans="2:8" ht="12.75">
      <c r="B348" s="1" t="s">
        <v>265</v>
      </c>
      <c r="E348" s="1"/>
      <c r="F348" s="1"/>
      <c r="G348" s="1"/>
      <c r="H348" s="1"/>
    </row>
    <row r="349" spans="5:8" ht="12.75">
      <c r="E349" s="1"/>
      <c r="F349" s="1"/>
      <c r="G349" s="1"/>
      <c r="H349" s="1"/>
    </row>
    <row r="350" spans="2:8" ht="12.75">
      <c r="B350" s="1" t="s">
        <v>100</v>
      </c>
      <c r="C350" s="1" t="s">
        <v>266</v>
      </c>
      <c r="E350" s="1"/>
      <c r="F350" s="1"/>
      <c r="G350" s="1"/>
      <c r="H350" s="1"/>
    </row>
    <row r="351" spans="3:8" ht="12.75">
      <c r="C351" s="1" t="s">
        <v>437</v>
      </c>
      <c r="E351" s="1"/>
      <c r="F351" s="1"/>
      <c r="G351" s="1"/>
      <c r="H351" s="1"/>
    </row>
    <row r="352" spans="3:8" ht="12.75">
      <c r="C352" s="1" t="s">
        <v>267</v>
      </c>
      <c r="E352" s="1"/>
      <c r="F352" s="1"/>
      <c r="G352" s="1"/>
      <c r="H352" s="1"/>
    </row>
    <row r="353" spans="3:8" ht="12.75">
      <c r="C353" s="1" t="s">
        <v>268</v>
      </c>
      <c r="E353" s="1"/>
      <c r="F353" s="1"/>
      <c r="G353" s="1"/>
      <c r="H353" s="1"/>
    </row>
    <row r="354" spans="3:8" ht="12.75">
      <c r="C354" s="1" t="s">
        <v>269</v>
      </c>
      <c r="E354" s="1"/>
      <c r="F354" s="1"/>
      <c r="G354" s="1"/>
      <c r="H354" s="1"/>
    </row>
    <row r="355" spans="5:8" ht="12.75">
      <c r="E355" s="1"/>
      <c r="F355" s="1"/>
      <c r="G355" s="1"/>
      <c r="H355" s="1"/>
    </row>
    <row r="356" spans="2:8" ht="12.75">
      <c r="B356" s="1" t="s">
        <v>101</v>
      </c>
      <c r="C356" s="1" t="s">
        <v>270</v>
      </c>
      <c r="E356" s="1"/>
      <c r="F356" s="1"/>
      <c r="G356" s="1"/>
      <c r="H356" s="1"/>
    </row>
    <row r="357" spans="3:8" ht="12.75">
      <c r="C357" s="1" t="s">
        <v>271</v>
      </c>
      <c r="E357" s="1"/>
      <c r="F357" s="1"/>
      <c r="G357" s="1"/>
      <c r="H357" s="1"/>
    </row>
    <row r="358" spans="3:8" ht="12.75">
      <c r="C358" s="1" t="s">
        <v>321</v>
      </c>
      <c r="E358" s="1"/>
      <c r="F358" s="1"/>
      <c r="G358" s="1"/>
      <c r="H358" s="1"/>
    </row>
    <row r="359" spans="3:8" ht="12.75">
      <c r="C359" s="1" t="s">
        <v>272</v>
      </c>
      <c r="E359" s="1"/>
      <c r="F359" s="1"/>
      <c r="G359" s="1"/>
      <c r="H359" s="1"/>
    </row>
    <row r="360" spans="5:8" ht="12.75">
      <c r="E360" s="1"/>
      <c r="F360" s="1"/>
      <c r="G360" s="1"/>
      <c r="H360" s="1"/>
    </row>
    <row r="361" spans="2:8" ht="12.75">
      <c r="B361" s="1" t="s">
        <v>115</v>
      </c>
      <c r="C361" s="1" t="s">
        <v>438</v>
      </c>
      <c r="E361" s="1"/>
      <c r="F361" s="1"/>
      <c r="G361" s="1"/>
      <c r="H361" s="1"/>
    </row>
    <row r="362" spans="3:8" ht="12.75">
      <c r="C362" s="1" t="s">
        <v>273</v>
      </c>
      <c r="E362" s="1"/>
      <c r="F362" s="1"/>
      <c r="G362" s="1"/>
      <c r="H362" s="1"/>
    </row>
    <row r="363" spans="3:8" ht="12.75">
      <c r="C363" s="1" t="s">
        <v>274</v>
      </c>
      <c r="E363" s="1"/>
      <c r="F363" s="1"/>
      <c r="G363" s="1"/>
      <c r="H363" s="1"/>
    </row>
    <row r="364" spans="3:8" ht="12.75">
      <c r="C364" s="1" t="s">
        <v>275</v>
      </c>
      <c r="E364" s="1"/>
      <c r="F364" s="1"/>
      <c r="G364" s="1"/>
      <c r="H364" s="1"/>
    </row>
    <row r="365" spans="5:8" ht="12.75">
      <c r="E365" s="1"/>
      <c r="F365" s="1"/>
      <c r="G365" s="1"/>
      <c r="H365" s="1"/>
    </row>
    <row r="366" spans="2:8" ht="12.75">
      <c r="B366" s="1" t="s">
        <v>116</v>
      </c>
      <c r="C366" s="1" t="s">
        <v>276</v>
      </c>
      <c r="E366" s="1"/>
      <c r="F366" s="1"/>
      <c r="G366" s="1"/>
      <c r="H366" s="1"/>
    </row>
    <row r="367" spans="3:8" ht="12.75">
      <c r="C367" s="1" t="s">
        <v>277</v>
      </c>
      <c r="E367" s="1"/>
      <c r="F367" s="1"/>
      <c r="G367" s="1"/>
      <c r="H367" s="1"/>
    </row>
    <row r="368" spans="5:8" ht="12.75">
      <c r="E368" s="1"/>
      <c r="F368" s="1"/>
      <c r="G368" s="1"/>
      <c r="H368" s="1"/>
    </row>
    <row r="369" spans="2:8" ht="12.75">
      <c r="B369" s="1" t="s">
        <v>322</v>
      </c>
      <c r="E369" s="1"/>
      <c r="F369" s="1"/>
      <c r="G369" s="1"/>
      <c r="H369" s="1"/>
    </row>
    <row r="370" spans="2:8" ht="12.75">
      <c r="B370" s="1" t="s">
        <v>439</v>
      </c>
      <c r="E370" s="1"/>
      <c r="F370" s="1"/>
      <c r="G370" s="1"/>
      <c r="H370" s="1"/>
    </row>
    <row r="371" spans="5:8" ht="12.75">
      <c r="E371" s="1"/>
      <c r="F371" s="1"/>
      <c r="G371" s="1"/>
      <c r="H371" s="1"/>
    </row>
    <row r="372" spans="2:8" ht="12.75">
      <c r="B372" s="39" t="s">
        <v>278</v>
      </c>
      <c r="C372" s="39" t="s">
        <v>279</v>
      </c>
      <c r="D372" s="40"/>
      <c r="E372" s="40"/>
      <c r="F372" s="41"/>
      <c r="G372" s="79" t="s">
        <v>281</v>
      </c>
      <c r="H372" s="1"/>
    </row>
    <row r="373" spans="2:8" ht="12.75">
      <c r="B373" s="42"/>
      <c r="C373" s="42"/>
      <c r="D373" s="32"/>
      <c r="E373" s="32"/>
      <c r="F373" s="43"/>
      <c r="G373" s="76" t="s">
        <v>282</v>
      </c>
      <c r="H373" s="1"/>
    </row>
    <row r="374" spans="2:8" ht="12.75">
      <c r="B374" s="44"/>
      <c r="C374" s="44"/>
      <c r="D374" s="45"/>
      <c r="E374" s="45"/>
      <c r="F374" s="46"/>
      <c r="G374" s="80" t="s">
        <v>283</v>
      </c>
      <c r="H374" s="1"/>
    </row>
    <row r="375" spans="2:8" ht="12.75">
      <c r="B375" s="84" t="s">
        <v>280</v>
      </c>
      <c r="C375" s="39" t="s">
        <v>323</v>
      </c>
      <c r="D375" s="40"/>
      <c r="E375" s="40"/>
      <c r="F375" s="41"/>
      <c r="G375" s="85" t="s">
        <v>313</v>
      </c>
      <c r="H375" s="1"/>
    </row>
    <row r="376" spans="2:8" ht="12.75">
      <c r="B376" s="56"/>
      <c r="C376" s="56"/>
      <c r="D376" s="57"/>
      <c r="E376" s="57"/>
      <c r="F376" s="58"/>
      <c r="G376" s="81"/>
      <c r="H376" s="1"/>
    </row>
    <row r="377" spans="2:8" ht="12.75">
      <c r="B377" s="82" t="s">
        <v>284</v>
      </c>
      <c r="C377" s="56" t="s">
        <v>285</v>
      </c>
      <c r="D377" s="57"/>
      <c r="E377" s="57"/>
      <c r="F377" s="58"/>
      <c r="G377" s="86">
        <v>1890000</v>
      </c>
      <c r="H377" s="1"/>
    </row>
    <row r="378" spans="2:8" ht="12.75">
      <c r="B378" s="44"/>
      <c r="C378" s="44"/>
      <c r="D378" s="45"/>
      <c r="E378" s="45"/>
      <c r="F378" s="46"/>
      <c r="G378" s="87"/>
      <c r="H378" s="1"/>
    </row>
    <row r="379" spans="2:8" ht="12.75">
      <c r="B379" s="84" t="s">
        <v>286</v>
      </c>
      <c r="C379" s="39" t="s">
        <v>287</v>
      </c>
      <c r="D379" s="40"/>
      <c r="E379" s="40"/>
      <c r="F379" s="41"/>
      <c r="G379" s="85">
        <v>8505000</v>
      </c>
      <c r="H379" s="1"/>
    </row>
    <row r="380" spans="2:8" ht="12.75">
      <c r="B380" s="42"/>
      <c r="C380" s="42" t="s">
        <v>288</v>
      </c>
      <c r="D380" s="32"/>
      <c r="E380" s="32"/>
      <c r="F380" s="43"/>
      <c r="G380" s="66"/>
      <c r="H380" s="1"/>
    </row>
    <row r="381" spans="2:8" ht="12.75">
      <c r="B381" s="42"/>
      <c r="C381" s="42" t="s">
        <v>289</v>
      </c>
      <c r="D381" s="32"/>
      <c r="E381" s="32"/>
      <c r="F381" s="43"/>
      <c r="G381" s="66"/>
      <c r="H381" s="1"/>
    </row>
    <row r="382" spans="2:8" ht="12.75">
      <c r="B382" s="42"/>
      <c r="C382" s="42" t="s">
        <v>290</v>
      </c>
      <c r="D382" s="32"/>
      <c r="E382" s="32"/>
      <c r="F382" s="43"/>
      <c r="G382" s="66"/>
      <c r="H382" s="1"/>
    </row>
    <row r="383" spans="2:8" ht="12.75">
      <c r="B383" s="44"/>
      <c r="C383" s="44"/>
      <c r="D383" s="45"/>
      <c r="E383" s="45"/>
      <c r="F383" s="46"/>
      <c r="G383" s="87"/>
      <c r="H383" s="1"/>
    </row>
    <row r="384" spans="2:8" ht="12.75">
      <c r="B384" s="84" t="s">
        <v>291</v>
      </c>
      <c r="C384" s="39" t="s">
        <v>292</v>
      </c>
      <c r="D384" s="40"/>
      <c r="E384" s="40"/>
      <c r="F384" s="41"/>
      <c r="G384" s="85">
        <v>2500000</v>
      </c>
      <c r="H384" s="1"/>
    </row>
    <row r="385" spans="2:8" ht="12.75">
      <c r="B385" s="42"/>
      <c r="C385" s="83" t="s">
        <v>293</v>
      </c>
      <c r="D385" s="32" t="s">
        <v>294</v>
      </c>
      <c r="E385" s="32"/>
      <c r="F385" s="43"/>
      <c r="G385" s="66"/>
      <c r="H385" s="1"/>
    </row>
    <row r="386" spans="2:8" ht="12.75">
      <c r="B386" s="42"/>
      <c r="C386" s="42"/>
      <c r="D386" s="32" t="s">
        <v>295</v>
      </c>
      <c r="E386" s="32"/>
      <c r="F386" s="43"/>
      <c r="G386" s="66"/>
      <c r="H386" s="1"/>
    </row>
    <row r="387" spans="2:8" ht="12.75">
      <c r="B387" s="42"/>
      <c r="C387" s="42"/>
      <c r="D387" s="32" t="s">
        <v>296</v>
      </c>
      <c r="E387" s="32"/>
      <c r="F387" s="43"/>
      <c r="G387" s="66"/>
      <c r="H387" s="1"/>
    </row>
    <row r="388" spans="2:8" ht="12.75">
      <c r="B388" s="42"/>
      <c r="C388" s="83" t="s">
        <v>297</v>
      </c>
      <c r="D388" s="32" t="s">
        <v>324</v>
      </c>
      <c r="E388" s="32"/>
      <c r="F388" s="43"/>
      <c r="G388" s="66"/>
      <c r="H388" s="1"/>
    </row>
    <row r="389" spans="2:8" ht="12.75">
      <c r="B389" s="42"/>
      <c r="C389" s="83" t="s">
        <v>298</v>
      </c>
      <c r="D389" s="32" t="s">
        <v>325</v>
      </c>
      <c r="E389" s="32"/>
      <c r="F389" s="43"/>
      <c r="G389" s="66"/>
      <c r="H389" s="1"/>
    </row>
    <row r="390" spans="2:8" ht="12.75">
      <c r="B390" s="42"/>
      <c r="C390" s="42" t="s">
        <v>299</v>
      </c>
      <c r="D390" s="32"/>
      <c r="E390" s="32"/>
      <c r="F390" s="43"/>
      <c r="G390" s="66"/>
      <c r="H390" s="1"/>
    </row>
    <row r="391" spans="2:8" ht="12.75">
      <c r="B391" s="44"/>
      <c r="C391" s="44" t="s">
        <v>300</v>
      </c>
      <c r="D391" s="45"/>
      <c r="E391" s="45"/>
      <c r="F391" s="46"/>
      <c r="G391" s="87"/>
      <c r="H391" s="1"/>
    </row>
    <row r="392" spans="2:8" ht="12.75">
      <c r="B392" s="56"/>
      <c r="C392" s="56"/>
      <c r="D392" s="57"/>
      <c r="E392" s="57"/>
      <c r="F392" s="58"/>
      <c r="G392" s="86"/>
      <c r="H392" s="1"/>
    </row>
    <row r="393" spans="2:8" ht="12.75">
      <c r="B393" s="82" t="s">
        <v>301</v>
      </c>
      <c r="C393" s="56" t="s">
        <v>302</v>
      </c>
      <c r="D393" s="57"/>
      <c r="E393" s="57"/>
      <c r="F393" s="58"/>
      <c r="G393" s="86">
        <v>945000</v>
      </c>
      <c r="H393" s="1"/>
    </row>
    <row r="394" spans="2:8" ht="12.75">
      <c r="B394" s="56"/>
      <c r="C394" s="56"/>
      <c r="D394" s="57"/>
      <c r="E394" s="57"/>
      <c r="F394" s="58"/>
      <c r="G394" s="86"/>
      <c r="H394" s="1"/>
    </row>
    <row r="395" spans="2:8" ht="12.75">
      <c r="B395" s="82" t="s">
        <v>303</v>
      </c>
      <c r="C395" s="56" t="s">
        <v>304</v>
      </c>
      <c r="D395" s="57"/>
      <c r="E395" s="57"/>
      <c r="F395" s="58"/>
      <c r="G395" s="86">
        <v>945000</v>
      </c>
      <c r="H395" s="1"/>
    </row>
    <row r="396" spans="2:8" ht="12.75">
      <c r="B396" s="56"/>
      <c r="C396" s="56"/>
      <c r="D396" s="57"/>
      <c r="E396" s="57"/>
      <c r="F396" s="58"/>
      <c r="G396" s="86"/>
      <c r="H396" s="1"/>
    </row>
    <row r="397" spans="2:8" ht="12.75">
      <c r="B397" s="82" t="s">
        <v>309</v>
      </c>
      <c r="C397" s="56" t="s">
        <v>305</v>
      </c>
      <c r="D397" s="57"/>
      <c r="E397" s="57"/>
      <c r="F397" s="58"/>
      <c r="G397" s="86">
        <v>1028750</v>
      </c>
      <c r="H397" s="1"/>
    </row>
    <row r="398" spans="2:8" ht="12.75">
      <c r="B398" s="56"/>
      <c r="C398" s="56"/>
      <c r="D398" s="57"/>
      <c r="E398" s="57"/>
      <c r="F398" s="58"/>
      <c r="G398" s="86"/>
      <c r="H398" s="1"/>
    </row>
    <row r="399" spans="2:8" ht="12.75">
      <c r="B399" s="82" t="s">
        <v>310</v>
      </c>
      <c r="C399" s="56" t="s">
        <v>306</v>
      </c>
      <c r="D399" s="57"/>
      <c r="E399" s="57"/>
      <c r="F399" s="58"/>
      <c r="G399" s="86">
        <v>1028750</v>
      </c>
      <c r="H399" s="1"/>
    </row>
    <row r="400" spans="2:8" ht="12.75">
      <c r="B400" s="56"/>
      <c r="C400" s="56"/>
      <c r="D400" s="57"/>
      <c r="E400" s="57"/>
      <c r="F400" s="58"/>
      <c r="G400" s="86"/>
      <c r="H400" s="1"/>
    </row>
    <row r="401" spans="2:8" ht="12.75">
      <c r="B401" s="82" t="s">
        <v>311</v>
      </c>
      <c r="C401" s="56" t="s">
        <v>307</v>
      </c>
      <c r="D401" s="57"/>
      <c r="E401" s="57"/>
      <c r="F401" s="58"/>
      <c r="G401" s="86">
        <v>1028750</v>
      </c>
      <c r="H401" s="1"/>
    </row>
    <row r="402" spans="2:8" ht="12.75">
      <c r="B402" s="56"/>
      <c r="C402" s="56"/>
      <c r="D402" s="57"/>
      <c r="E402" s="57"/>
      <c r="F402" s="58"/>
      <c r="G402" s="86"/>
      <c r="H402" s="1"/>
    </row>
    <row r="403" spans="2:8" ht="12.75">
      <c r="B403" s="82" t="s">
        <v>312</v>
      </c>
      <c r="C403" s="56" t="s">
        <v>308</v>
      </c>
      <c r="D403" s="57"/>
      <c r="E403" s="57"/>
      <c r="F403" s="58"/>
      <c r="G403" s="86">
        <v>1028750</v>
      </c>
      <c r="H403" s="1"/>
    </row>
    <row r="404" spans="2:8" ht="12.75">
      <c r="B404" s="56"/>
      <c r="C404" s="56"/>
      <c r="D404" s="57"/>
      <c r="E404" s="57"/>
      <c r="F404" s="58"/>
      <c r="G404" s="86"/>
      <c r="H404" s="1"/>
    </row>
    <row r="405" spans="2:8" ht="12.75">
      <c r="B405" s="56"/>
      <c r="C405" s="56" t="s">
        <v>450</v>
      </c>
      <c r="D405" s="57"/>
      <c r="E405" s="57"/>
      <c r="F405" s="58"/>
      <c r="G405" s="86">
        <f>SUM(G377:G404)</f>
        <v>18900000</v>
      </c>
      <c r="H405" s="1"/>
    </row>
    <row r="406" spans="5:8" ht="12.75">
      <c r="E406" s="1"/>
      <c r="F406" s="1"/>
      <c r="G406" s="10"/>
      <c r="H406" s="1"/>
    </row>
    <row r="407" spans="2:8" ht="12.75">
      <c r="B407" s="1" t="s">
        <v>314</v>
      </c>
      <c r="C407" s="1" t="s">
        <v>315</v>
      </c>
      <c r="E407" s="1"/>
      <c r="F407" s="1"/>
      <c r="G407" s="10"/>
      <c r="H407" s="1"/>
    </row>
    <row r="408" spans="3:8" ht="12.75">
      <c r="C408" s="1" t="s">
        <v>569</v>
      </c>
      <c r="E408" s="1"/>
      <c r="F408" s="1"/>
      <c r="G408" s="10"/>
      <c r="H408" s="1"/>
    </row>
    <row r="409" spans="3:8" ht="12.75">
      <c r="C409" s="1" t="s">
        <v>316</v>
      </c>
      <c r="E409" s="1"/>
      <c r="F409" s="1"/>
      <c r="G409" s="10"/>
      <c r="H409" s="1"/>
    </row>
    <row r="410" spans="3:8" ht="12.75">
      <c r="C410" s="1" t="s">
        <v>317</v>
      </c>
      <c r="E410" s="1"/>
      <c r="F410" s="1"/>
      <c r="G410" s="10"/>
      <c r="H410" s="1"/>
    </row>
    <row r="411" spans="5:8" ht="12.75">
      <c r="E411" s="1"/>
      <c r="F411" s="1"/>
      <c r="G411" s="10"/>
      <c r="H411" s="1"/>
    </row>
    <row r="412" spans="2:8" ht="12.75">
      <c r="B412" s="1" t="s">
        <v>102</v>
      </c>
      <c r="C412" s="1" t="s">
        <v>440</v>
      </c>
      <c r="E412" s="1"/>
      <c r="F412" s="1"/>
      <c r="G412" s="10"/>
      <c r="H412" s="1"/>
    </row>
    <row r="413" spans="3:8" ht="12.75">
      <c r="C413" s="1" t="s">
        <v>326</v>
      </c>
      <c r="E413" s="1"/>
      <c r="F413" s="1"/>
      <c r="G413" s="10"/>
      <c r="H413" s="1"/>
    </row>
    <row r="414" spans="5:8" ht="12.75">
      <c r="E414" s="1"/>
      <c r="F414" s="1"/>
      <c r="G414" s="10"/>
      <c r="H414" s="1"/>
    </row>
    <row r="415" spans="2:8" ht="12.75">
      <c r="B415" s="1" t="s">
        <v>318</v>
      </c>
      <c r="E415" s="1"/>
      <c r="F415" s="1"/>
      <c r="G415" s="10"/>
      <c r="H415" s="1"/>
    </row>
    <row r="416" spans="5:8" ht="12.75">
      <c r="E416" s="1"/>
      <c r="F416" s="1"/>
      <c r="G416" s="10"/>
      <c r="H416" s="1"/>
    </row>
    <row r="417" spans="1:8" ht="12.75">
      <c r="A417" s="1" t="s">
        <v>441</v>
      </c>
      <c r="B417" s="1" t="s">
        <v>442</v>
      </c>
      <c r="E417" s="1"/>
      <c r="F417" s="1"/>
      <c r="G417" s="10"/>
      <c r="H417" s="1"/>
    </row>
    <row r="418" spans="2:8" ht="12.75">
      <c r="B418" s="2" t="s">
        <v>443</v>
      </c>
      <c r="E418" s="1"/>
      <c r="F418" s="1"/>
      <c r="G418" s="10"/>
      <c r="H418" s="1"/>
    </row>
    <row r="419" spans="5:8" ht="12.75">
      <c r="E419" s="1"/>
      <c r="F419" s="1"/>
      <c r="G419" s="10"/>
      <c r="H419" s="1"/>
    </row>
    <row r="420" spans="2:8" ht="12.75">
      <c r="B420" s="1" t="s">
        <v>444</v>
      </c>
      <c r="E420" s="1"/>
      <c r="F420" s="1"/>
      <c r="G420" s="10"/>
      <c r="H420" s="1"/>
    </row>
    <row r="421" spans="2:8" ht="12.75">
      <c r="B421" s="1" t="s">
        <v>445</v>
      </c>
      <c r="E421" s="1"/>
      <c r="F421" s="1"/>
      <c r="G421" s="10"/>
      <c r="H421" s="1"/>
    </row>
    <row r="422" spans="2:8" ht="12.75">
      <c r="B422" s="1" t="s">
        <v>560</v>
      </c>
      <c r="E422" s="1"/>
      <c r="F422" s="1"/>
      <c r="G422" s="10"/>
      <c r="H422" s="1"/>
    </row>
    <row r="423" spans="5:8" ht="12.75">
      <c r="E423" s="1"/>
      <c r="F423" s="1"/>
      <c r="G423" s="10"/>
      <c r="H423" s="1"/>
    </row>
    <row r="424" spans="2:8" ht="12.75">
      <c r="B424" s="1" t="s">
        <v>446</v>
      </c>
      <c r="E424" s="1"/>
      <c r="F424" s="1"/>
      <c r="G424" s="10"/>
      <c r="H424" s="1"/>
    </row>
    <row r="425" spans="2:8" ht="12.75">
      <c r="B425" s="1" t="s">
        <v>447</v>
      </c>
      <c r="E425" s="1"/>
      <c r="F425" s="1"/>
      <c r="G425" s="10"/>
      <c r="H425" s="1"/>
    </row>
    <row r="426" spans="5:8" ht="12.75">
      <c r="E426" s="1"/>
      <c r="F426" s="1"/>
      <c r="G426" s="10"/>
      <c r="H426" s="1"/>
    </row>
    <row r="427" spans="5:8" ht="12.75">
      <c r="E427" s="1"/>
      <c r="F427" s="1"/>
      <c r="G427" s="10"/>
      <c r="H427" s="1"/>
    </row>
    <row r="428" spans="1:2" ht="12.75">
      <c r="A428" s="1" t="s">
        <v>109</v>
      </c>
      <c r="B428" s="2" t="s">
        <v>110</v>
      </c>
    </row>
    <row r="430" ht="12.75">
      <c r="B430" s="1" t="s">
        <v>111</v>
      </c>
    </row>
    <row r="433" spans="1:2" ht="12.75">
      <c r="A433" s="1" t="s">
        <v>112</v>
      </c>
      <c r="B433" s="2" t="s">
        <v>113</v>
      </c>
    </row>
    <row r="435" ht="12.75">
      <c r="B435" s="1" t="s">
        <v>114</v>
      </c>
    </row>
    <row r="436" ht="12.75">
      <c r="B436" s="1" t="s">
        <v>534</v>
      </c>
    </row>
    <row r="439" spans="1:2" ht="12.75">
      <c r="A439" s="1" t="s">
        <v>117</v>
      </c>
      <c r="B439" s="2" t="s">
        <v>118</v>
      </c>
    </row>
    <row r="440" spans="5:7" ht="12.75">
      <c r="E440" s="5" t="s">
        <v>119</v>
      </c>
      <c r="F440" s="5" t="s">
        <v>120</v>
      </c>
      <c r="G440" s="5" t="s">
        <v>450</v>
      </c>
    </row>
    <row r="441" spans="5:7" ht="12.75">
      <c r="E441" s="5" t="s">
        <v>39</v>
      </c>
      <c r="F441" s="5" t="s">
        <v>39</v>
      </c>
      <c r="G441" s="5" t="s">
        <v>39</v>
      </c>
    </row>
    <row r="442" spans="5:7" ht="12.75">
      <c r="E442" s="5"/>
      <c r="F442" s="5"/>
      <c r="G442" s="5"/>
    </row>
    <row r="443" spans="2:7" ht="12.75">
      <c r="B443" s="1" t="s">
        <v>121</v>
      </c>
      <c r="E443" s="3">
        <f>282305-F443</f>
        <v>279369</v>
      </c>
      <c r="F443" s="5">
        <v>2936</v>
      </c>
      <c r="G443" s="5">
        <f>SUM(E443:F443)</f>
        <v>282305</v>
      </c>
    </row>
    <row r="444" spans="2:7" ht="12.75">
      <c r="B444" s="1" t="s">
        <v>122</v>
      </c>
      <c r="E444" s="3">
        <v>449183</v>
      </c>
      <c r="F444" s="5">
        <v>0</v>
      </c>
      <c r="G444" s="5">
        <f>SUM(E444:F444)</f>
        <v>449183</v>
      </c>
    </row>
    <row r="445" spans="5:7" ht="13.5" thickBot="1">
      <c r="E445" s="4">
        <f>SUM(E443:E444)</f>
        <v>728552</v>
      </c>
      <c r="F445" s="6">
        <f>SUM(F443:F444)</f>
        <v>2936</v>
      </c>
      <c r="G445" s="6">
        <f>SUM(G443:G444)</f>
        <v>731488</v>
      </c>
    </row>
    <row r="446" ht="13.5" thickTop="1"/>
    <row r="447" ht="12.75">
      <c r="B447" s="2" t="s">
        <v>123</v>
      </c>
    </row>
    <row r="449" spans="2:6" ht="12.75">
      <c r="B449" s="1" t="s">
        <v>124</v>
      </c>
      <c r="E449" s="3" t="s">
        <v>460</v>
      </c>
      <c r="F449" s="29" t="s">
        <v>125</v>
      </c>
    </row>
    <row r="450" spans="2:6" ht="12.75">
      <c r="B450" s="1" t="s">
        <v>126</v>
      </c>
      <c r="E450" s="3" t="s">
        <v>127</v>
      </c>
      <c r="F450" s="29" t="s">
        <v>128</v>
      </c>
    </row>
    <row r="453" spans="1:2" ht="12.75">
      <c r="A453" s="1" t="s">
        <v>129</v>
      </c>
      <c r="B453" s="2" t="s">
        <v>130</v>
      </c>
    </row>
    <row r="455" ht="12.75">
      <c r="B455" s="1" t="s">
        <v>131</v>
      </c>
    </row>
    <row r="456" ht="12.75">
      <c r="B456" s="1" t="s">
        <v>132</v>
      </c>
    </row>
    <row r="459" spans="1:2" ht="12.75">
      <c r="A459" s="1" t="s">
        <v>133</v>
      </c>
      <c r="B459" s="2" t="s">
        <v>134</v>
      </c>
    </row>
    <row r="460" ht="12.75">
      <c r="B460" s="2"/>
    </row>
    <row r="461" ht="12.75">
      <c r="B461" s="1" t="s">
        <v>135</v>
      </c>
    </row>
    <row r="464" spans="1:3" ht="12.75">
      <c r="A464" s="1" t="s">
        <v>136</v>
      </c>
      <c r="B464" s="2" t="s">
        <v>137</v>
      </c>
      <c r="C464" s="2"/>
    </row>
    <row r="466" spans="1:2" ht="12.75">
      <c r="A466" s="1" t="s">
        <v>40</v>
      </c>
      <c r="B466" s="1" t="s">
        <v>138</v>
      </c>
    </row>
    <row r="467" ht="12.75">
      <c r="B467" s="1" t="s">
        <v>139</v>
      </c>
    </row>
    <row r="468" ht="12.75">
      <c r="B468" s="1" t="s">
        <v>140</v>
      </c>
    </row>
    <row r="469" ht="12.75">
      <c r="B469" s="1" t="s">
        <v>141</v>
      </c>
    </row>
    <row r="470" ht="12.75">
      <c r="B470" s="1" t="s">
        <v>142</v>
      </c>
    </row>
    <row r="471" ht="12.75">
      <c r="B471" s="1" t="s">
        <v>143</v>
      </c>
    </row>
    <row r="472" ht="12.75">
      <c r="B472" s="1" t="s">
        <v>144</v>
      </c>
    </row>
    <row r="473" ht="12.75">
      <c r="B473" s="1" t="s">
        <v>145</v>
      </c>
    </row>
    <row r="474" ht="12.75">
      <c r="B474" s="1" t="s">
        <v>146</v>
      </c>
    </row>
    <row r="475" ht="12.75">
      <c r="B475" s="1" t="s">
        <v>147</v>
      </c>
    </row>
    <row r="478" ht="12.75">
      <c r="B478" s="1" t="s">
        <v>148</v>
      </c>
    </row>
    <row r="479" ht="12.75">
      <c r="B479" s="1" t="s">
        <v>149</v>
      </c>
    </row>
    <row r="480" ht="12.75">
      <c r="B480" s="1" t="s">
        <v>150</v>
      </c>
    </row>
    <row r="481" ht="12.75">
      <c r="B481" s="1" t="s">
        <v>151</v>
      </c>
    </row>
    <row r="482" ht="12.75">
      <c r="B482" s="1" t="s">
        <v>152</v>
      </c>
    </row>
    <row r="483" ht="12.75">
      <c r="B483" s="1" t="s">
        <v>153</v>
      </c>
    </row>
    <row r="484" ht="12.75">
      <c r="B484" s="1" t="s">
        <v>154</v>
      </c>
    </row>
    <row r="485" ht="12.75">
      <c r="B485" s="1" t="s">
        <v>155</v>
      </c>
    </row>
    <row r="486" ht="12.75">
      <c r="B486" s="1" t="s">
        <v>156</v>
      </c>
    </row>
    <row r="488" ht="12.75">
      <c r="B488" s="1" t="s">
        <v>364</v>
      </c>
    </row>
    <row r="490" ht="12.75">
      <c r="B490" s="1" t="s">
        <v>210</v>
      </c>
    </row>
    <row r="491" ht="12.75">
      <c r="B491" s="1" t="s">
        <v>365</v>
      </c>
    </row>
    <row r="492" ht="12.75">
      <c r="B492" s="1" t="s">
        <v>366</v>
      </c>
    </row>
    <row r="493" ht="12.75">
      <c r="B493" s="1" t="s">
        <v>367</v>
      </c>
    </row>
    <row r="494" ht="12.75">
      <c r="B494" s="1" t="s">
        <v>368</v>
      </c>
    </row>
    <row r="495" ht="12.75">
      <c r="B495" s="1" t="s">
        <v>369</v>
      </c>
    </row>
    <row r="497" ht="12.75">
      <c r="B497" s="1" t="s">
        <v>564</v>
      </c>
    </row>
    <row r="498" ht="12.75">
      <c r="B498" s="1" t="s">
        <v>565</v>
      </c>
    </row>
    <row r="499" ht="12.75">
      <c r="B499" s="1" t="s">
        <v>566</v>
      </c>
    </row>
    <row r="500" ht="12.75">
      <c r="B500" s="1" t="s">
        <v>567</v>
      </c>
    </row>
    <row r="501" ht="12.75">
      <c r="B501" s="1" t="s">
        <v>568</v>
      </c>
    </row>
    <row r="504" spans="1:2" ht="12.75">
      <c r="A504" s="1" t="s">
        <v>41</v>
      </c>
      <c r="B504" s="1" t="s">
        <v>370</v>
      </c>
    </row>
    <row r="505" ht="12.75">
      <c r="B505" s="1" t="s">
        <v>371</v>
      </c>
    </row>
    <row r="506" ht="12.75">
      <c r="B506" s="1" t="s">
        <v>372</v>
      </c>
    </row>
    <row r="507" ht="12.75">
      <c r="B507" s="1" t="s">
        <v>373</v>
      </c>
    </row>
    <row r="508" ht="12.75">
      <c r="B508" s="1" t="s">
        <v>374</v>
      </c>
    </row>
    <row r="509" ht="12.75">
      <c r="B509" s="1" t="s">
        <v>375</v>
      </c>
    </row>
    <row r="510" ht="12.75">
      <c r="B510" s="1" t="s">
        <v>376</v>
      </c>
    </row>
    <row r="512" spans="1:2" ht="12.75">
      <c r="A512" s="1" t="s">
        <v>42</v>
      </c>
      <c r="B512" s="1" t="s">
        <v>377</v>
      </c>
    </row>
    <row r="513" ht="12.75">
      <c r="B513" s="1" t="s">
        <v>378</v>
      </c>
    </row>
    <row r="514" ht="12.75">
      <c r="B514" s="1" t="s">
        <v>379</v>
      </c>
    </row>
    <row r="515" ht="12.75">
      <c r="B515" s="1" t="s">
        <v>380</v>
      </c>
    </row>
    <row r="516" ht="12.75">
      <c r="B516" s="1" t="s">
        <v>381</v>
      </c>
    </row>
    <row r="517" ht="12.75">
      <c r="B517" s="1" t="s">
        <v>382</v>
      </c>
    </row>
    <row r="519" ht="12.75">
      <c r="B519" s="1" t="s">
        <v>383</v>
      </c>
    </row>
    <row r="520" ht="12.75">
      <c r="B520" s="1" t="s">
        <v>384</v>
      </c>
    </row>
    <row r="521" ht="12.75">
      <c r="B521" s="1" t="s">
        <v>385</v>
      </c>
    </row>
    <row r="523" ht="12.75">
      <c r="B523" s="1" t="s">
        <v>386</v>
      </c>
    </row>
    <row r="524" ht="12.75">
      <c r="B524" s="1" t="s">
        <v>387</v>
      </c>
    </row>
    <row r="526" ht="12.75">
      <c r="B526" s="1" t="s">
        <v>388</v>
      </c>
    </row>
    <row r="527" ht="12.75">
      <c r="B527" s="1" t="s">
        <v>389</v>
      </c>
    </row>
    <row r="529" ht="12.75">
      <c r="B529" s="1" t="s">
        <v>211</v>
      </c>
    </row>
    <row r="532" spans="1:2" ht="12.75">
      <c r="A532" s="1" t="s">
        <v>102</v>
      </c>
      <c r="B532" s="1" t="s">
        <v>212</v>
      </c>
    </row>
    <row r="533" ht="12.75">
      <c r="B533" s="1" t="s">
        <v>213</v>
      </c>
    </row>
    <row r="534" ht="12.75">
      <c r="B534" s="1" t="s">
        <v>214</v>
      </c>
    </row>
    <row r="535" ht="12.75">
      <c r="B535" s="1" t="s">
        <v>215</v>
      </c>
    </row>
    <row r="536" ht="12.75">
      <c r="B536" s="1" t="s">
        <v>216</v>
      </c>
    </row>
    <row r="537" ht="12.75">
      <c r="B537" s="1" t="s">
        <v>217</v>
      </c>
    </row>
    <row r="538" ht="12.75">
      <c r="B538" s="1" t="s">
        <v>218</v>
      </c>
    </row>
    <row r="541" spans="1:2" ht="12.75">
      <c r="A541" s="1" t="s">
        <v>390</v>
      </c>
      <c r="B541" s="2" t="s">
        <v>391</v>
      </c>
    </row>
    <row r="542" spans="5:6" ht="12.75">
      <c r="E542" s="5"/>
      <c r="F542" s="5" t="s">
        <v>392</v>
      </c>
    </row>
    <row r="543" spans="2:7" ht="12.75">
      <c r="B543" s="2" t="s">
        <v>393</v>
      </c>
      <c r="E543" s="5"/>
      <c r="F543" s="5" t="s">
        <v>394</v>
      </c>
      <c r="G543" s="5" t="s">
        <v>395</v>
      </c>
    </row>
    <row r="544" spans="5:7" ht="12.75">
      <c r="E544" s="5" t="s">
        <v>396</v>
      </c>
      <c r="F544" s="5" t="s">
        <v>397</v>
      </c>
      <c r="G544" s="5" t="s">
        <v>398</v>
      </c>
    </row>
    <row r="545" spans="5:7" ht="12.75">
      <c r="E545" s="7"/>
      <c r="F545" s="7"/>
      <c r="G545" s="7" t="s">
        <v>399</v>
      </c>
    </row>
    <row r="546" spans="5:7" ht="12.75">
      <c r="E546" s="5" t="s">
        <v>39</v>
      </c>
      <c r="F546" s="5" t="s">
        <v>39</v>
      </c>
      <c r="G546" s="5" t="s">
        <v>39</v>
      </c>
    </row>
    <row r="548" spans="2:7" ht="12.75">
      <c r="B548" s="1" t="s">
        <v>400</v>
      </c>
      <c r="E548" s="36">
        <f>376251+SUM(16500)+SUM(22000)</f>
        <v>414751</v>
      </c>
      <c r="F548" s="13">
        <f>61567+SUM(-8000+5311)</f>
        <v>58878</v>
      </c>
      <c r="G548" s="13">
        <f>1885329+SUM(-8000+5311)+SUM(-51041)</f>
        <v>1831599</v>
      </c>
    </row>
    <row r="549" spans="2:7" ht="12.75">
      <c r="B549" s="1" t="s">
        <v>401</v>
      </c>
      <c r="E549" s="13">
        <v>3542</v>
      </c>
      <c r="F549" s="13">
        <v>0</v>
      </c>
      <c r="G549" s="13">
        <v>88679</v>
      </c>
    </row>
    <row r="550" spans="2:7" ht="12.75">
      <c r="B550" s="1" t="s">
        <v>449</v>
      </c>
      <c r="E550" s="13">
        <v>3674</v>
      </c>
      <c r="F550" s="13">
        <f>-10832</f>
        <v>-10832</v>
      </c>
      <c r="G550" s="13">
        <v>5945</v>
      </c>
    </row>
    <row r="551" spans="5:7" ht="13.5" thickBot="1">
      <c r="E551" s="25">
        <f>SUM(E548:E550)</f>
        <v>421967</v>
      </c>
      <c r="F551" s="25">
        <f>SUM(F548:F550)</f>
        <v>48046</v>
      </c>
      <c r="G551" s="25">
        <f>SUM(G548:G550)</f>
        <v>1926223</v>
      </c>
    </row>
    <row r="552" spans="5:7" ht="13.5" thickTop="1">
      <c r="E552" s="21"/>
      <c r="F552" s="21"/>
      <c r="G552" s="21"/>
    </row>
    <row r="554" spans="1:2" ht="12.75">
      <c r="A554" s="1" t="s">
        <v>402</v>
      </c>
      <c r="B554" s="2" t="s">
        <v>403</v>
      </c>
    </row>
    <row r="556" ht="12.75">
      <c r="B556" s="1" t="s">
        <v>448</v>
      </c>
    </row>
    <row r="557" ht="12.75">
      <c r="B557" s="1" t="s">
        <v>25</v>
      </c>
    </row>
    <row r="559" ht="12.75">
      <c r="B559" s="1" t="s">
        <v>165</v>
      </c>
    </row>
    <row r="560" ht="12.75">
      <c r="B560" s="1" t="s">
        <v>166</v>
      </c>
    </row>
    <row r="563" spans="1:2" ht="12.75">
      <c r="A563" s="1" t="s">
        <v>404</v>
      </c>
      <c r="B563" s="2" t="s">
        <v>405</v>
      </c>
    </row>
    <row r="565" ht="12.75">
      <c r="B565" s="1" t="s">
        <v>26</v>
      </c>
    </row>
    <row r="566" ht="12.75">
      <c r="B566" s="1" t="s">
        <v>169</v>
      </c>
    </row>
    <row r="567" ht="12.75">
      <c r="B567" s="1" t="s">
        <v>27</v>
      </c>
    </row>
    <row r="569" ht="12.75">
      <c r="B569" s="1" t="s">
        <v>170</v>
      </c>
    </row>
    <row r="570" ht="12.75">
      <c r="B570" s="1" t="s">
        <v>171</v>
      </c>
    </row>
    <row r="573" spans="1:2" ht="12.75">
      <c r="A573" s="1" t="s">
        <v>406</v>
      </c>
      <c r="B573" s="2" t="s">
        <v>407</v>
      </c>
    </row>
    <row r="574" ht="12.75">
      <c r="B574" s="2"/>
    </row>
    <row r="575" ht="12.75">
      <c r="B575" s="1" t="s">
        <v>172</v>
      </c>
    </row>
    <row r="576" ht="12.75">
      <c r="B576" s="1" t="s">
        <v>167</v>
      </c>
    </row>
    <row r="577" ht="12.75">
      <c r="B577" s="1" t="s">
        <v>168</v>
      </c>
    </row>
    <row r="580" spans="1:2" ht="12.75">
      <c r="A580" s="1" t="s">
        <v>408</v>
      </c>
      <c r="B580" s="2" t="s">
        <v>409</v>
      </c>
    </row>
    <row r="582" ht="12.75">
      <c r="B582" s="1" t="s">
        <v>410</v>
      </c>
    </row>
    <row r="583" ht="12.75">
      <c r="E583" s="1"/>
    </row>
    <row r="584" spans="4:7" ht="12.75">
      <c r="D584" s="5" t="s">
        <v>411</v>
      </c>
      <c r="E584" s="5" t="s">
        <v>412</v>
      </c>
      <c r="F584" s="5" t="s">
        <v>412</v>
      </c>
      <c r="G584" s="1"/>
    </row>
    <row r="585" spans="4:8" ht="12.75">
      <c r="D585" s="31" t="s">
        <v>413</v>
      </c>
      <c r="E585" s="28" t="s">
        <v>414</v>
      </c>
      <c r="F585" s="28" t="s">
        <v>414</v>
      </c>
      <c r="G585" s="68" t="s">
        <v>415</v>
      </c>
      <c r="H585" s="68"/>
    </row>
    <row r="586" spans="4:8" ht="12.75">
      <c r="D586" s="5" t="s">
        <v>451</v>
      </c>
      <c r="E586" s="5" t="s">
        <v>327</v>
      </c>
      <c r="F586" s="5" t="s">
        <v>416</v>
      </c>
      <c r="G586" s="68" t="s">
        <v>417</v>
      </c>
      <c r="H586" s="68"/>
    </row>
    <row r="587" spans="4:8" ht="15">
      <c r="D587" s="26" t="s">
        <v>39</v>
      </c>
      <c r="E587" s="26" t="s">
        <v>39</v>
      </c>
      <c r="F587" s="26" t="s">
        <v>39</v>
      </c>
      <c r="G587" s="26" t="s">
        <v>39</v>
      </c>
      <c r="H587" s="30" t="s">
        <v>418</v>
      </c>
    </row>
    <row r="588" spans="4:8" ht="12.75">
      <c r="D588" s="3"/>
      <c r="F588" s="1"/>
      <c r="H588" s="8"/>
    </row>
    <row r="589" spans="2:8" ht="12.75">
      <c r="B589" s="1" t="s">
        <v>419</v>
      </c>
      <c r="H589" s="8"/>
    </row>
    <row r="590" spans="2:8" ht="12.75">
      <c r="B590" s="1" t="s">
        <v>420</v>
      </c>
      <c r="H590" s="8"/>
    </row>
    <row r="591" spans="2:8" ht="12.75">
      <c r="B591" s="1" t="s">
        <v>421</v>
      </c>
      <c r="H591" s="8"/>
    </row>
    <row r="592" spans="2:8" ht="13.5" thickBot="1">
      <c r="B592" s="1" t="s">
        <v>422</v>
      </c>
      <c r="D592" s="27">
        <v>26547</v>
      </c>
      <c r="E592" s="27">
        <f>+ROUND(D592*4/3,0)</f>
        <v>35396</v>
      </c>
      <c r="F592" s="33">
        <v>27179</v>
      </c>
      <c r="G592" s="34">
        <f>+E592-F592</f>
        <v>8217</v>
      </c>
      <c r="H592" s="35">
        <f>+ROUND(G592/F592*100,1)</f>
        <v>30.2</v>
      </c>
    </row>
    <row r="593" ht="13.5" thickTop="1">
      <c r="H593" s="8"/>
    </row>
    <row r="595" spans="1:2" ht="12.75">
      <c r="A595" s="1" t="s">
        <v>423</v>
      </c>
      <c r="B595" s="2" t="s">
        <v>424</v>
      </c>
    </row>
    <row r="597" ht="12.75">
      <c r="B597" s="1" t="s">
        <v>425</v>
      </c>
    </row>
    <row r="600" spans="1:2" ht="12.75" hidden="1">
      <c r="A600" s="1" t="s">
        <v>426</v>
      </c>
      <c r="B600" s="2" t="s">
        <v>427</v>
      </c>
    </row>
    <row r="601" ht="12.75" hidden="1"/>
    <row r="602" ht="12.75" hidden="1">
      <c r="B602" s="1" t="s">
        <v>428</v>
      </c>
    </row>
    <row r="603" ht="12.75" hidden="1">
      <c r="B603" s="1" t="s">
        <v>429</v>
      </c>
    </row>
    <row r="604" ht="12.75" hidden="1">
      <c r="B604" s="1" t="s">
        <v>430</v>
      </c>
    </row>
    <row r="605" ht="12.75" hidden="1">
      <c r="B605" s="1" t="s">
        <v>75</v>
      </c>
    </row>
    <row r="608" ht="12.75">
      <c r="B608" s="1" t="s">
        <v>431</v>
      </c>
    </row>
    <row r="612" ht="12.75">
      <c r="B612" s="1" t="s">
        <v>432</v>
      </c>
    </row>
    <row r="613" ht="12.75">
      <c r="B613" s="1" t="s">
        <v>433</v>
      </c>
    </row>
  </sheetData>
  <mergeCells count="37">
    <mergeCell ref="B148:D148"/>
    <mergeCell ref="B149:D149"/>
    <mergeCell ref="E148:F148"/>
    <mergeCell ref="E149:F149"/>
    <mergeCell ref="D153:E153"/>
    <mergeCell ref="F153:G153"/>
    <mergeCell ref="F154:G154"/>
    <mergeCell ref="F157:G157"/>
    <mergeCell ref="F158:G158"/>
    <mergeCell ref="F159:G159"/>
    <mergeCell ref="F160:G160"/>
    <mergeCell ref="B171:D171"/>
    <mergeCell ref="E171:F171"/>
    <mergeCell ref="E170:F170"/>
    <mergeCell ref="B170:D170"/>
    <mergeCell ref="E176:F176"/>
    <mergeCell ref="E175:F175"/>
    <mergeCell ref="B176:D176"/>
    <mergeCell ref="B175:D175"/>
    <mergeCell ref="B189:D189"/>
    <mergeCell ref="B190:D190"/>
    <mergeCell ref="E189:G189"/>
    <mergeCell ref="E190:G190"/>
    <mergeCell ref="D194:E194"/>
    <mergeCell ref="F194:G194"/>
    <mergeCell ref="F196:G196"/>
    <mergeCell ref="F197:G197"/>
    <mergeCell ref="F198:G198"/>
    <mergeCell ref="F199:G199"/>
    <mergeCell ref="F200:G200"/>
    <mergeCell ref="F201:G201"/>
    <mergeCell ref="F209:G209"/>
    <mergeCell ref="F211:G211"/>
    <mergeCell ref="F202:G202"/>
    <mergeCell ref="F203:G203"/>
    <mergeCell ref="F205:G205"/>
    <mergeCell ref="F207:G207"/>
  </mergeCells>
  <printOptions/>
  <pageMargins left="0.5" right="0.25" top="0.25" bottom="0.75" header="0.25" footer="0.25"/>
  <pageSetup fitToHeight="7" horizontalDpi="300" verticalDpi="300" orientation="portrait" paperSize="9" scale="80" r:id="rId1"/>
  <headerFooter alignWithMargins="0">
    <oddFooter>&amp;RPage&amp;P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Unknown User</cp:lastModifiedBy>
  <cp:lastPrinted>2001-02-26T09:31:07Z</cp:lastPrinted>
  <dcterms:created xsi:type="dcterms:W3CDTF">1999-10-25T16:10:18Z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