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firstSheet="1" activeTab="1"/>
  </bookViews>
  <sheets>
    <sheet name="000000" sheetId="1" state="veryHidden" r:id="rId1"/>
    <sheet name="BS" sheetId="2" r:id="rId2"/>
    <sheet name="klsenotes" sheetId="3" r:id="rId3"/>
  </sheets>
  <definedNames>
    <definedName name="_xlnm.Print_Titles" localSheetId="2">'klsenotes'!$1:$4</definedName>
  </definedNames>
  <calcPr fullCalcOnLoad="1"/>
</workbook>
</file>

<file path=xl/sharedStrings.xml><?xml version="1.0" encoding="utf-8"?>
<sst xmlns="http://schemas.openxmlformats.org/spreadsheetml/2006/main" count="444" uniqueCount="392">
  <si>
    <t xml:space="preserve">The Plaintiff has obtained Judgement in Default of Appearance against the Defendant on 25 August 1999  </t>
  </si>
  <si>
    <t xml:space="preserve">Summons in Chamber") applying for the withdrawal of the unconditional appearance and for the </t>
  </si>
  <si>
    <t>leave of court to file a conditional appearance as well as a stay of proceedings. The said Summons</t>
  </si>
  <si>
    <t>private debt securities as mentioned no.9(H) of above.</t>
  </si>
  <si>
    <t xml:space="preserve">The Company ("Europlus") and the Group has adopted the same accounting policies and method of computation </t>
  </si>
  <si>
    <t>The internal restructuring has no financial effect on the Europlus Berhad Group.</t>
  </si>
  <si>
    <t>value of Irredeemable Convertible Unsecured Loan Stocks ("ICULS"). The SC's approval is subject to,</t>
  </si>
  <si>
    <t xml:space="preserve">The SC has on 29 September 2000 approved the proposed ESOS. Shareholders' approval on the ESOS </t>
  </si>
  <si>
    <t>The Securities Commission ("SC") has on 4 October 2000 approved the extension of completion date</t>
  </si>
  <si>
    <t>C)</t>
  </si>
  <si>
    <t xml:space="preserve">On 29 September 2000 the Company announced its intention to vary part of the utilisation of proceeds </t>
  </si>
  <si>
    <t>Utlisation</t>
  </si>
  <si>
    <t>Initial Amount</t>
  </si>
  <si>
    <t>Proposed</t>
  </si>
  <si>
    <t>Variation</t>
  </si>
  <si>
    <t>(RM 'million)</t>
  </si>
  <si>
    <t>a.</t>
  </si>
  <si>
    <t>Repayment of bank borrowings (1)</t>
  </si>
  <si>
    <t>b.</t>
  </si>
  <si>
    <t>Sdn Bhd</t>
  </si>
  <si>
    <t>Payment to trade creditor - IJM Construction</t>
  </si>
  <si>
    <t>c.</t>
  </si>
  <si>
    <t>(1) Repayment of bank borrowings to several financial institutions.</t>
  </si>
  <si>
    <t>The Company will be seeking the shareholders' approval for the Proposed Variation which exceeds 25%</t>
  </si>
  <si>
    <t>of the total utilisation of Rights Issue proceeds.</t>
  </si>
  <si>
    <t>D)</t>
  </si>
  <si>
    <t>Proposed Acquisition of Biltradex Sdn Bhd</t>
  </si>
  <si>
    <t xml:space="preserve">The SC has on 29 September 2000 approved the proposed acqusition of 250,000 ordinary shares of </t>
  </si>
  <si>
    <t>RM1.00 each representing the entire issued and paid-up share capital of Biltradex Sdn Bhd from various</t>
  </si>
  <si>
    <t>vendors for a considerstion of RM20,000,000 to be satsfied by the issuance of RM20,000,000 nominal</t>
  </si>
  <si>
    <t>inter alia, the following conditions:</t>
  </si>
  <si>
    <t>a)</t>
  </si>
  <si>
    <t>that the conversion price of the ICULS should be fixed based on a discount of not more</t>
  </si>
  <si>
    <t xml:space="preserve">than 10% taking into consideration of the 5-day weighted average market price of the </t>
  </si>
  <si>
    <t>b)</t>
  </si>
  <si>
    <t>The Company has provided corporate guarantee of RM633,471,000 to subsidiaries for banking facilities and the</t>
  </si>
  <si>
    <t>that Aseambankers Malaysia Berhad ("Aseambankers"), the Company's adviser, is</t>
  </si>
  <si>
    <t>required to furnish the final draft shareholders' circular to the SC for their clearance;</t>
  </si>
  <si>
    <t>c)</t>
  </si>
  <si>
    <t>Trustee prior to the issuance of the ICULS, of which the appointment is in compliance with</t>
  </si>
  <si>
    <t>the Securities Commission Act, 1993;</t>
  </si>
  <si>
    <t>that Aseambankers/the Company is required to furnish a copy of the duly executed Trust</t>
  </si>
  <si>
    <t>Deed to the SC; and</t>
  </si>
  <si>
    <t>in relation to the proposed ESOS, amongst others, the Company is required to furnish to</t>
  </si>
  <si>
    <t>The conversion price of the ICULS has been fixed at RM1.00 based on the five (5) days-weighted average</t>
  </si>
  <si>
    <t>market price of the Company shares as at 1 November 2000.</t>
  </si>
  <si>
    <t>Approval has been obtained from the Foreign Investment Committee ("FIC") on 30 May 2000. Shareholders'</t>
  </si>
  <si>
    <t>E)</t>
  </si>
  <si>
    <t>Proposed Employees' Share Option Scheme ("ESOS")</t>
  </si>
  <si>
    <t>F)</t>
  </si>
  <si>
    <t>RM300,000 before 31 December 2000;</t>
  </si>
  <si>
    <t>2000 and to at least 30% before 31 December 2001;</t>
  </si>
  <si>
    <t>prior approval of the FIC shall be obtained for any acquisition by foreign interest of the</t>
  </si>
  <si>
    <t>property units to be developed;</t>
  </si>
  <si>
    <t>at least 75% of the value of construction materials and equipment to be used for  development</t>
  </si>
  <si>
    <t>construction projects has to be sourced locally; and</t>
  </si>
  <si>
    <t xml:space="preserve">value of the locally sourced construction materials and equipment used in the said project </t>
  </si>
  <si>
    <t>within six (6) months after commencement of the development and final confirmation</t>
  </si>
  <si>
    <t>upon completion of the project.</t>
  </si>
  <si>
    <t xml:space="preserve">The exceptional item for this quarter under review is a gain arising on the disposal of an associate company by </t>
  </si>
  <si>
    <t>warrants ("Rights Issue") and the proposed issuance of up to 68,275,122 Replacement Warrants at an issue</t>
  </si>
  <si>
    <t>price of 5 sen ("Replacement Warrant") are still pending.</t>
  </si>
  <si>
    <t>approval will be obtained at the forthcoming Extraordinary General Meeting.</t>
  </si>
  <si>
    <t>will be obtained at the forthcoming Extraordinary General Meeting.</t>
  </si>
  <si>
    <t>Proposed Acquisition of Land</t>
  </si>
  <si>
    <t>The FIC has on 11 September 2000 approved the proposed acquisition of a parcel of development land</t>
  </si>
  <si>
    <t>measuring 201.027 hectares held under HS(D) 61957 PT 16929 in the Mukim of Petaling, Daerah Petaling,</t>
  </si>
  <si>
    <t>State of Selangor for a cash consideration of RM115,000,000 from Vibrant Omega Sdn Bhd ("Proposed</t>
  </si>
  <si>
    <t>Acquisition Land") by Lestari Puchong Sdn Bhd (formerly known as Icon Range Sdn Bhd), a wholly owned</t>
  </si>
  <si>
    <t>subsidiary, subject to the following conditions :-</t>
  </si>
  <si>
    <t>executed on 19 September 2000 and the 1st tranche of the PDS was issued on 29 September 2000.</t>
  </si>
  <si>
    <t>The Proposed Acquisition of Land is pending approval from the shareholders.</t>
  </si>
  <si>
    <t>G)</t>
  </si>
  <si>
    <t>Internal Restructuring</t>
  </si>
  <si>
    <t>of its group of subsidiary companies to streamline its existing structure ("Internal Restructuring").</t>
  </si>
  <si>
    <t>H)</t>
  </si>
  <si>
    <t>of the Company, proposed to issue private debt securities comprising RM350 million Underwritten</t>
  </si>
  <si>
    <t>Murabahah Notes Issuane Facility and RM250 million secured Al-Bai Bithaman Ajil with Islamic Debt</t>
  </si>
  <si>
    <t xml:space="preserve">Securities ("PDS") which is guaranteed by the Company. The documents evidencing the PDS were </t>
  </si>
  <si>
    <t>2nd quarter ending</t>
  </si>
  <si>
    <t>Corporation Sdn  Bhd, a subsidiary of the Company, of which is guaranteed by the Company.</t>
  </si>
  <si>
    <t>judgement on 13 September 1999.</t>
  </si>
  <si>
    <t>conditions contained therein. The matter was withdrawn with no order as to cost on 24 October 2000.</t>
  </si>
  <si>
    <t>applied for summary judgement on 14 October 1999.</t>
  </si>
  <si>
    <t>conditions contained therein. The matter was withdrawn with no order as to cost on 5 September 2000.</t>
  </si>
  <si>
    <t>for the following:</t>
  </si>
  <si>
    <t>an indirect wholly owned subsidiary company.</t>
  </si>
  <si>
    <t xml:space="preserve">Agreement between PNSB and an indirect wholly owned subsidiary company. </t>
  </si>
  <si>
    <t>Subsequently, on 22 November 2000, the Company announced the proposal to vary RM9 million out of the</t>
  </si>
  <si>
    <t>("Proposed Variation"). The Proposed Variation is as follows:</t>
  </si>
  <si>
    <t>Amount</t>
  </si>
  <si>
    <t xml:space="preserve">As per </t>
  </si>
  <si>
    <t>announcement on</t>
  </si>
  <si>
    <t>CONSOLIDATED BALANCE SHEET AS AT 30 SEPTEMBER 2000</t>
  </si>
  <si>
    <t>Bonds issue - BAIDS</t>
  </si>
  <si>
    <t>30 September 2000</t>
  </si>
  <si>
    <t>Underprovision in prior</t>
  </si>
  <si>
    <t xml:space="preserve">Negeri Selangor Berhad ("PNSB") on 8 September 2000 at an issue price of RM1.13 as part settlement of </t>
  </si>
  <si>
    <t>Company at an issue price of RM1.08 per share together with 50,878,190 detachable free new 2000/2005</t>
  </si>
  <si>
    <t xml:space="preserve">Lestari Puchong Sdn Bhd is to furnish a certificate from a certified consultant on the total </t>
  </si>
  <si>
    <t>Lestari Puchong Sdn Bhd shall increase its issued and paid-up share capital to at least</t>
  </si>
  <si>
    <t>Negeri Selangor Berhad ("PNSB") at an issue price of RM1.13 as part settlement of the Joint Venture</t>
  </si>
  <si>
    <t>Konajaya Sdn Bhd (as Plaintiff) has filed a writ of summons against Europlus Corporation Sdn Bhd</t>
  </si>
  <si>
    <t>5.12 million</t>
  </si>
  <si>
    <t>7% IRREDEEMABLE CONVERTIBLE UNSECURED LOAN STOCKS</t>
  </si>
  <si>
    <t>BONDS ISSUE - BAIDS - non-current portion</t>
  </si>
  <si>
    <t>522.06 million</t>
  </si>
  <si>
    <t>the Joint Venture Entitlement of RM30,000,000 pursuant to the Joint Venture Agreement with PNSB.</t>
  </si>
  <si>
    <t>The said shares were listed on 2 October 2000.</t>
  </si>
  <si>
    <t>The 4th Defendant has applied to the Court vide Summons In Chambers dated 3 November 2000 for an</t>
  </si>
  <si>
    <t>for both the Rights Issue and Replacement Warrant to 12 April 2001.</t>
  </si>
  <si>
    <t>Proposed Variation to the Utilisation of Rights Issue Proceeds</t>
  </si>
  <si>
    <t>from the Rights Issue as follows:</t>
  </si>
  <si>
    <t>RM53.4 million utilisation towards repayment of bank borrowings granted by one of the financial institutions</t>
  </si>
  <si>
    <t>Company's shares prior to the price-fixing date;</t>
  </si>
  <si>
    <t>Company.</t>
  </si>
  <si>
    <t xml:space="preserve">the Company shall increase its Bumiputera equity interest to at least 15% before 31 December </t>
  </si>
  <si>
    <t>On 15 September 2000 the Company announced that it was undertaking an internal restructuring</t>
  </si>
  <si>
    <t>Approval has been obtained from the FIC for the Internal Restructuring.</t>
  </si>
  <si>
    <t>On 20 September 2000 the Company announced that Europlus Corporation Sdn Bhd, a subsidiary</t>
  </si>
  <si>
    <t>order that the Maerva Injunction obtained vide Court Order dated 14 November 1996 be set aside and</t>
  </si>
  <si>
    <t>29 September 2000</t>
  </si>
  <si>
    <t>final copy of the ESOS Bye-Laws and certain confirmation from Aseambankers and the</t>
  </si>
  <si>
    <t>the SC the final list of the names and ESOS allocation for eligible directors and employees;</t>
  </si>
  <si>
    <t>other reliefs. The Plaintiff has opposed to the 4th Defendant's application. The said application was heard in</t>
  </si>
  <si>
    <t>May 2001. The Court further fixed 26 February 2001 for filing of bundle of documents, agreed issues and facts.</t>
  </si>
  <si>
    <t>court on 24 November 2000. The Court ordered that the trial against the 4th Defendant be fixed on 21 to 25</t>
  </si>
  <si>
    <t>Issuance of Private Debt Securities by Europlus Corporation Sdn Bhd, a Subsidiary of the Company</t>
  </si>
  <si>
    <t>Working capital requirement</t>
  </si>
  <si>
    <t xml:space="preserve">that Aseambankers/the Company is required to inform the SC on the appointment of the </t>
  </si>
  <si>
    <t>the issuance of RM250 million secured Al-Bai Bithaman Ajil with Islamic Debt Securities by Europlus</t>
  </si>
  <si>
    <t>Profit before taxation of the Group reduced by 19% for the quarter under review as compared to the preceding</t>
  </si>
  <si>
    <t>year corresponding quarter. This is mainly due to higher sales and promotional expenses incurred in its</t>
  </si>
  <si>
    <t xml:space="preserve">aggressive marketing campaign which resulted in higher turnover achieved. The results was also affected by </t>
  </si>
  <si>
    <t xml:space="preserve">higher provision for doubtful debts of a subsidiary company which was in line with the management's </t>
  </si>
  <si>
    <t>conservative stand in evaluating the carrying value of the Company's assets.</t>
  </si>
  <si>
    <t>The Group's turnover for the current quarter increased by 20% as compared to the preceding year corresponding</t>
  </si>
  <si>
    <t>quarter as result of its aggressive marketing campaign. Majority companies wthin the Group have shown</t>
  </si>
  <si>
    <t>improvement for the quarter under review which results in the substantial increase in profit after taxation</t>
  </si>
  <si>
    <t>attributable to the shareholders.</t>
  </si>
  <si>
    <t xml:space="preserve">(as Defendant) on 25 April 2000 and served the same on the Defendant on 10 July 2000 to claim a </t>
  </si>
  <si>
    <t>By a Settlement Agreement dated 13 October 2000, both parties have agreed to settle this amicably.</t>
  </si>
  <si>
    <t>in Chamber is fixed for hearing on 3 October 2000. However, the suit was withdrawn on that day.</t>
  </si>
  <si>
    <t>execution of judgement has been withdrawn on 14 January 2000 with no order as to cost.</t>
  </si>
  <si>
    <t>As at current</t>
  </si>
  <si>
    <t>Status of Corporate Proposals announced</t>
  </si>
  <si>
    <t>EUROPLUS BERHAD (formerly known as Larut Consolidated Berhad) ( 520-H)</t>
  </si>
  <si>
    <t>Notes as at 30 September 2000</t>
  </si>
  <si>
    <t>Deferred taxation and / or adjustments for the quarter under review is as follows:-</t>
  </si>
  <si>
    <t>30/09/2000</t>
  </si>
  <si>
    <t>30/09/1999</t>
  </si>
  <si>
    <t>To date</t>
  </si>
  <si>
    <t>Period</t>
  </si>
  <si>
    <t>Provision made</t>
  </si>
  <si>
    <t>Part Settlement of Joint Venture Entitlement</t>
  </si>
  <si>
    <t>26,548,672 new ordinary shares of RM1.00 each in the Company were issued and allotted to Permodalan</t>
  </si>
  <si>
    <t>Rights Issue and Replacement Warrant</t>
  </si>
  <si>
    <t xml:space="preserve">Implementation of proposed rights issue of 76,317,286 new ordinary shares of RM1.00 each in the </t>
  </si>
  <si>
    <t>B)</t>
  </si>
  <si>
    <t xml:space="preserve">Europlus entered into an Agreement dated 18 February 1993 ("the Agreement") with Khoo Ee Bee and </t>
  </si>
  <si>
    <t xml:space="preserve">Ha Chi Kut (''the Defendants") wherein Europlus invested US$2.5 million in the purchase of shares in Golden </t>
  </si>
  <si>
    <t>made and given by the Defendants.  Pursuant to the Agreement, Europlus also advanced a sum of RM171,500</t>
  </si>
  <si>
    <t>Teoh Say Lin and Dr Lee Keng Ho alleging conspiracy to defraud Europlus by representing that the Technical</t>
  </si>
  <si>
    <t>However, two of the defendants, Khoo Ee Bee and Dr Lee Keng Ho have settled the case with Europlus.</t>
  </si>
  <si>
    <t xml:space="preserve">Europlus however, is still prosecuting the suit against Khoo Ee Liam, Teoh Say Lin and Ha Chi Kut for </t>
  </si>
  <si>
    <t xml:space="preserve">the balance of the losses Europlus suffered.  The Mareva injunction obtained against Teoh Say Lin is still in </t>
  </si>
  <si>
    <t xml:space="preserve">of jurisdiction and the consequential orders. Europlus has appealed to the Court of Appeal against </t>
  </si>
  <si>
    <t xml:space="preserve">Europlus’s associated company LTIMS had on 31 October 1994 commenced a civil suit in the Beijing </t>
  </si>
  <si>
    <t>abeyance, pending retrial.</t>
  </si>
  <si>
    <t>A winding-up search conducted at Jabatan Pemegang Harta Malaysia ("JPHM") revealed that the</t>
  </si>
  <si>
    <t>Defendant was wound up on January 18, 2000.</t>
  </si>
  <si>
    <t>The Plaintiff will proceed to file a Proof of Debt at JPHM.</t>
  </si>
  <si>
    <t>g)</t>
  </si>
  <si>
    <t xml:space="preserve">sum of RM3,368,672.40 alleged as due and owing by the Defendant to the Plaintiff for work done </t>
  </si>
  <si>
    <t>appearance on 13 July 2000. On 24 July 2000, the Defendant filed a summons in chamber ("the said</t>
  </si>
  <si>
    <t>The Directors do not recommend any payment of dividend for the current financial period.</t>
  </si>
  <si>
    <t xml:space="preserve">pursuant to a letter of award together with interest and costs. The Defendant has filed an unconditional </t>
  </si>
  <si>
    <t>There is no extraordinary item during this quarter under review.</t>
  </si>
  <si>
    <t>There is no pre-acquisition profit/(loss) during this quarter under review.</t>
  </si>
  <si>
    <t>There is no profit/(loss) on disposal of investment during this quarter under review.</t>
  </si>
  <si>
    <t>Assistance Agreement was valid when it was not.  On 14 November 1996, the Court, inter-alia, granted an</t>
  </si>
  <si>
    <t>The said Judgement was served on the Defendant on 26 May 2000.</t>
  </si>
  <si>
    <t>Cash in hand and at banks</t>
  </si>
  <si>
    <t>Amount owing by associated companies</t>
  </si>
  <si>
    <t xml:space="preserve">shares held as treasury shares and resale of treasury shares for the current financial quarter todate, except </t>
  </si>
  <si>
    <t>Year ending</t>
  </si>
  <si>
    <t>property sector.  The Group is  optimistic that the prospects for the remaining year should improve because</t>
  </si>
  <si>
    <t>of benign interest rates and improved credit situation.</t>
  </si>
  <si>
    <t>quarter end</t>
  </si>
  <si>
    <t>HIRE PURCHASE &amp; LEASE CREDITORS - non-current portion</t>
  </si>
  <si>
    <t>Ho Hup Construction Company Berhad (as Plaintiff) had filed a writ of summons against Dirga Niaga</t>
  </si>
  <si>
    <t xml:space="preserve">Ho Hup Construction Company Berhad (as Plaintiff) had filed a writ of summons against Europlus </t>
  </si>
  <si>
    <t xml:space="preserve">essence that sums claimed were not due and owing as they have yet to be finalised yet. The Plaintiff  </t>
  </si>
  <si>
    <t xml:space="preserve">obtained summary judgement against Defendant on 18 October 1999. The Defendant filed an appeal </t>
  </si>
  <si>
    <t>was filed by the Defendant on 28 October 1999. The Notice of Appeal and the Application for stay of</t>
  </si>
  <si>
    <t>15)</t>
  </si>
  <si>
    <t xml:space="preserve">A separate legal suit had also been filed on 17 April 1996 against the Defendants  and Khoo Ee Liam, </t>
  </si>
  <si>
    <t>Current Year</t>
  </si>
  <si>
    <t>in its quarterly statements as compared with the last audited statement of 31 March 2000.</t>
  </si>
  <si>
    <t>There is no issuance and repayment of debt and equity securities, shares buy-backs , shares cancellation,</t>
  </si>
  <si>
    <t>Estimate</t>
  </si>
  <si>
    <t>Actual</t>
  </si>
  <si>
    <t>Kuala Lumpur High Court of Malaya for disclosure of their assets and a Mareva injunction restraining them</t>
  </si>
  <si>
    <t xml:space="preserve">trial of the legal suit.  The three Defendants have appealed to the Court of Appeal against the said Order.  </t>
  </si>
  <si>
    <t xml:space="preserve">Pending the hearing of the Appeal, the Order for disclosure of assets has been stayed by the High Court.  </t>
  </si>
  <si>
    <t>The Mareva  injunction is still in force.</t>
  </si>
  <si>
    <t>force.  On 24 March 1999, Khoo Ee Liam and Ha Chi Kut successfully applied to Court to set aside the</t>
  </si>
  <si>
    <t xml:space="preserve">Assistance Agreement for lottery operations in the Province of Jilin, the PRC, which was subsequently </t>
  </si>
  <si>
    <t xml:space="preserve">found not to be valid.  LTIMS has obtained judgement against Khoo Ee Liam for the US$5.0 million.   </t>
  </si>
  <si>
    <t xml:space="preserve">However, Khoo Ee Liam has now obtained an order for retrial of the said suit.  The judgement is now in </t>
  </si>
  <si>
    <t xml:space="preserve">In the given premises, the Plaintiff commenced the present suit to claim against the Defendant for the </t>
  </si>
  <si>
    <t xml:space="preserve">sum of RM9,363,278.03 as compensation for loss and damages suffered by the Plaintiff as a result of the </t>
  </si>
  <si>
    <t xml:space="preserve">Both parties have agreed to settle this matter amicably through a Settlement Agreement dated 6 December </t>
  </si>
  <si>
    <t>1999 wherein the Plaintiff has agreed to withdraw the suit against the Defendant upon the terms and</t>
  </si>
  <si>
    <t xml:space="preserve">A writ of summons was filed by Ho Hup Construction Company Berhad (as Plaintiff) against Perwira Indra </t>
  </si>
  <si>
    <t xml:space="preserve">Sakti Sdn Bhd (as Defendant) on 3 August 1999 claiming a sum RM460,021.53 alleged as due and owing </t>
  </si>
  <si>
    <t xml:space="preserve">by the Defendant to the Plaintiff for work done pursuant to two (2) contracts together with interests and </t>
  </si>
  <si>
    <t xml:space="preserve">costs. The Defendant filed a statement of defence on 14 October 1999 denying the claim. The Plaintiff has </t>
  </si>
  <si>
    <t xml:space="preserve">Corporation Sdn Bhd (as Defendant) on 4 August 1999 for an aggregate sum of RM6,623,482.66 alleged </t>
  </si>
  <si>
    <t xml:space="preserve">as due and owing by the Defendant to the Plaintiff for work done pursuant to various contracts together </t>
  </si>
  <si>
    <t xml:space="preserve">with interests and costs. The Defendant filed a statement of defence on 2 September 1999 stating in </t>
  </si>
  <si>
    <t xml:space="preserve">and validity of the Technical Assistance Agreement dated 4 January 1993 (entered into between LTIMS </t>
  </si>
  <si>
    <t xml:space="preserve">to Khoo Ee Bee.  The said representations were discovered to be false and untrue and in consequence </t>
  </si>
  <si>
    <t>for the recovery of the loan of RM171,500.</t>
  </si>
  <si>
    <t xml:space="preserve">Order against Khoo Ee Bee, Teoh Say Lin and Dr Lee Keng Ho who are within the jurisdiction of the </t>
  </si>
  <si>
    <t xml:space="preserve">from removing, selling, disposing or transferring their assets up to the limit of US$5.0 million pending the </t>
  </si>
  <si>
    <t xml:space="preserve">Order of Court granting leave to issue the Concurrent Writ and Notice thereof for service on them out </t>
  </si>
  <si>
    <t xml:space="preserve">of US$5.0 million being procurement fee paid to him in respect of the procurement of the Technical </t>
  </si>
  <si>
    <t>conditions contained therein.</t>
  </si>
  <si>
    <t>As at preceding</t>
  </si>
  <si>
    <t>financial year end</t>
  </si>
  <si>
    <t>FIXED ASSETS</t>
  </si>
  <si>
    <t>INVESTMENT PROPERTIES</t>
  </si>
  <si>
    <t>INVESTMENT IN ASSOCIATED COMPANIES</t>
  </si>
  <si>
    <t>CURRENT ASSETS</t>
  </si>
  <si>
    <t>Property development projects - current portion</t>
  </si>
  <si>
    <t>Stocks</t>
  </si>
  <si>
    <t>Trade debtors</t>
  </si>
  <si>
    <t>Other debtors,deposits and prepayments</t>
  </si>
  <si>
    <t>Short - term deposits</t>
  </si>
  <si>
    <t>Total Current Assets</t>
  </si>
  <si>
    <t>CURRENT LIABILITIES</t>
  </si>
  <si>
    <t>Trade creditors</t>
  </si>
  <si>
    <t>Retention monies</t>
  </si>
  <si>
    <t>Other creditors and accrued expenses</t>
  </si>
  <si>
    <t>Bank borrowings</t>
  </si>
  <si>
    <t>Bridging loan - current portion</t>
  </si>
  <si>
    <t>Provision for taxation</t>
  </si>
  <si>
    <t>Total Liabilities</t>
  </si>
  <si>
    <t>Hire purchase and lease creditors</t>
  </si>
  <si>
    <t xml:space="preserve">Represented By : </t>
  </si>
  <si>
    <t>SHARE CAPITAL</t>
  </si>
  <si>
    <t>SHARE PREMIUM</t>
  </si>
  <si>
    <t>GENERAL RESERVE - Distributable</t>
  </si>
  <si>
    <t>FOREIGN EXCHANGE RESERVE</t>
  </si>
  <si>
    <t>CAPITAL RESERVE - non-distributable</t>
  </si>
  <si>
    <t>UNAPPROPRIATED PROFIT/(ACCUMULATED LOSS)</t>
  </si>
  <si>
    <t>TOTAL SHAREHOLDERS' FUNDS</t>
  </si>
  <si>
    <t>MINORITY INTERESTS</t>
  </si>
  <si>
    <t>TOTAL CAPITAL EMPLOYED</t>
  </si>
  <si>
    <t>Total</t>
  </si>
  <si>
    <t>Unsecured</t>
  </si>
  <si>
    <t xml:space="preserve">Long Term loans - current portion </t>
  </si>
  <si>
    <t>Segmental results</t>
  </si>
  <si>
    <t>Recreational</t>
  </si>
  <si>
    <t>Others</t>
  </si>
  <si>
    <t>Turnover</t>
  </si>
  <si>
    <t xml:space="preserve">Profit </t>
  </si>
  <si>
    <t>1)</t>
  </si>
  <si>
    <t>2)</t>
  </si>
  <si>
    <t>Exceptional items</t>
  </si>
  <si>
    <t>3)</t>
  </si>
  <si>
    <t>Extraordinary items</t>
  </si>
  <si>
    <t>4)</t>
  </si>
  <si>
    <t>Deferred Taxation</t>
  </si>
  <si>
    <t>Quarter</t>
  </si>
  <si>
    <t>Preceding Year</t>
  </si>
  <si>
    <t>Corresponding</t>
  </si>
  <si>
    <t>5)</t>
  </si>
  <si>
    <t>Pre-acquisition profit /(loss)</t>
  </si>
  <si>
    <t>6)</t>
  </si>
  <si>
    <t>Profit/(loss) on sales of investment and/or properties for the current financial year</t>
  </si>
  <si>
    <t>7)</t>
  </si>
  <si>
    <t>8)</t>
  </si>
  <si>
    <t>Purchase or disposal of quoted securities.</t>
  </si>
  <si>
    <t>9)</t>
  </si>
  <si>
    <t>There is no purchase or disposal of quoted securities.</t>
  </si>
  <si>
    <t>10)</t>
  </si>
  <si>
    <t>The business operations of the Group is not affected by any seasonality.</t>
  </si>
  <si>
    <t>11)</t>
  </si>
  <si>
    <t>12)</t>
  </si>
  <si>
    <t>Group Borrowings</t>
  </si>
  <si>
    <t>Short term borowings</t>
  </si>
  <si>
    <t>Long term borrowings</t>
  </si>
  <si>
    <t xml:space="preserve">Secured </t>
  </si>
  <si>
    <t>Currencies of debts</t>
  </si>
  <si>
    <t>In RM</t>
  </si>
  <si>
    <t>In USD</t>
  </si>
  <si>
    <t>RM</t>
  </si>
  <si>
    <t xml:space="preserve">USD </t>
  </si>
  <si>
    <t>13)</t>
  </si>
  <si>
    <t>Contingent liabilities</t>
  </si>
  <si>
    <t>14)</t>
  </si>
  <si>
    <t>Details of financial instruments with off  balance sheet risk.</t>
  </si>
  <si>
    <t>There is no financial instruments with off balance sheet risk.</t>
  </si>
  <si>
    <t>By activity</t>
  </si>
  <si>
    <t>Before</t>
  </si>
  <si>
    <t xml:space="preserve">Net </t>
  </si>
  <si>
    <t>Assets</t>
  </si>
  <si>
    <t>Employed</t>
  </si>
  <si>
    <t>RM '000</t>
  </si>
  <si>
    <t>NET TANGIBLE ASSETS PER SHARE (SEN)</t>
  </si>
  <si>
    <t>Profit on disposal of investment</t>
  </si>
  <si>
    <t>21)</t>
  </si>
  <si>
    <t>16)</t>
  </si>
  <si>
    <t>17)</t>
  </si>
  <si>
    <t>Explanation on material changes in profit before taxation.</t>
  </si>
  <si>
    <t>18)</t>
  </si>
  <si>
    <t>Review of results</t>
  </si>
  <si>
    <t>19)</t>
  </si>
  <si>
    <t>20)</t>
  </si>
  <si>
    <t>22)</t>
  </si>
  <si>
    <t>Year 2000 compliance</t>
  </si>
  <si>
    <t>By Order of the Board</t>
  </si>
  <si>
    <t>Company Secretary</t>
  </si>
  <si>
    <t xml:space="preserve"> </t>
  </si>
  <si>
    <t>(a)</t>
  </si>
  <si>
    <t>Material Litigations</t>
  </si>
  <si>
    <t>(b)</t>
  </si>
  <si>
    <t>(c)</t>
  </si>
  <si>
    <t>Accounting policies</t>
  </si>
  <si>
    <t>PROPERTY DEVELOPMENT PROJECTS - non-current portion</t>
  </si>
  <si>
    <t>BANK BORROWINGS - non-current portion</t>
  </si>
  <si>
    <t>BRIDGING LOANS - non-current portion</t>
  </si>
  <si>
    <t>LONG TERMS LOANS - non-current portion</t>
  </si>
  <si>
    <t>LAND CREDITORS - non-current portion</t>
  </si>
  <si>
    <t>MEMBERS' SECURITY DEPOSITS</t>
  </si>
  <si>
    <t>DEFERRED MEMBERSHIP INCOME</t>
  </si>
  <si>
    <t>DEFERRED TAXATION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</si>
  <si>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</si>
  <si>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</si>
  <si>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</si>
  <si>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Dividends</t>
  </si>
  <si>
    <t>Variances on profit forecast and profit guarantee.</t>
  </si>
  <si>
    <t>Taxation</t>
  </si>
  <si>
    <t>Ching Yook Ling</t>
  </si>
  <si>
    <t>Effects of changes in the composition of the Company</t>
  </si>
  <si>
    <t>A)</t>
  </si>
  <si>
    <t>Comments about the seasonality or cyclicality of operations.</t>
  </si>
  <si>
    <t>Issuances and repayment of debts and equity securities, etc.</t>
  </si>
  <si>
    <t>Development Co. Ltd. for total consideration of RMB27,421,209 out of which RMB10,000,000 has been paid and</t>
  </si>
  <si>
    <t>the expected loss arising is equivalent to RM6.9 m.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</si>
  <si>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</si>
  <si>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</si>
  <si>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</si>
  <si>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Prospects for current year</t>
  </si>
  <si>
    <t>NET CURRENT LIABILITIES</t>
  </si>
  <si>
    <t>Property development</t>
  </si>
  <si>
    <t>d)</t>
  </si>
  <si>
    <t>e)</t>
  </si>
  <si>
    <t>f)</t>
  </si>
  <si>
    <t xml:space="preserve">Glory International Management Services &amp; Limited (now known as Larut Talam International Management </t>
  </si>
  <si>
    <t xml:space="preserve">and Jilin Social Welfare and Charity Foundations) and upon representations, warranties and undertakings </t>
  </si>
  <si>
    <t xml:space="preserve">thereof a legal suit was filed on 16 February 1995 in Malaysia against the Defendants for general damages </t>
  </si>
  <si>
    <t>Services Ltd) ("LTIMS") after due enquiries and clarifications were undertaken in respect of the contents</t>
  </si>
  <si>
    <t>Intermediate Court of the People’s Republic of China ("PRC") against Khoo Ee Liam for the recovery</t>
  </si>
  <si>
    <t>Defendant's aforesaid breach of agreement.</t>
  </si>
  <si>
    <t xml:space="preserve">(Selangor) Sdn Bhd (as Defendant) on 4 August 1999 for an aggregate sum of RM6,539,265.48 alleged as </t>
  </si>
  <si>
    <t>due and owing for work done pursuant to various contracts together with interests and costs. The Defendant</t>
  </si>
  <si>
    <t>filed a statement of defence on 2 September 1999 denying the claim. The Plaintiff has applied for summary</t>
  </si>
  <si>
    <t xml:space="preserve">to the High Court Judge In Chamber on 19 October 1999. An application for stay of execution of judgement </t>
  </si>
  <si>
    <t>31/03/2000</t>
  </si>
  <si>
    <t xml:space="preserve">the said decision. The Appeal is pending. </t>
  </si>
  <si>
    <t>i)</t>
  </si>
  <si>
    <t>ii)</t>
  </si>
  <si>
    <t>The Group is confident that the continuous recovery in the national economy will see improved sentiments in the</t>
  </si>
  <si>
    <t>Profit after taxation</t>
  </si>
  <si>
    <t>The following is the analysis of the profit esimate submitted to SC for the Proposed Corporate Exercises :-</t>
  </si>
  <si>
    <t>and extraordinary items</t>
  </si>
  <si>
    <t>attributable to members</t>
  </si>
  <si>
    <t>of the Company</t>
  </si>
  <si>
    <t>Explorate</t>
  </si>
  <si>
    <t>31 March 2001</t>
  </si>
  <si>
    <t>Variance</t>
  </si>
  <si>
    <t>Favourable / (Unfavourable)</t>
  </si>
  <si>
    <t>%</t>
  </si>
  <si>
    <t xml:space="preserve">The suit dated October 6, 1998 between Perwira Indra Sakti Sdn Bhd (as Plaintiff) and Temen Joint </t>
  </si>
  <si>
    <t xml:space="preserve">Venture Sdn Bhd (as Defendant) is based on the Defendant’s failure to complete the project work  </t>
  </si>
  <si>
    <t xml:space="preserve">which had been awarded by the Plaintiff to the Defendant  through a letter of award dated 7 April 1993 </t>
  </si>
  <si>
    <t>for the contract sum of RM8,702,404.13.  The Defendant did not complete the said project in time</t>
  </si>
  <si>
    <t xml:space="preserve"> and despite two (2) extensions of time granted by the Plaintiff to the Defendant, the Defendant still</t>
  </si>
  <si>
    <t xml:space="preserve"> failed and/or refused to complete the same.</t>
  </si>
</sst>
</file>

<file path=xl/styles.xml><?xml version="1.0" encoding="utf-8"?>
<styleSheet xmlns="http://schemas.openxmlformats.org/spreadsheetml/2006/main">
  <numFmts count="1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_)"/>
    <numFmt numFmtId="171" formatCode="0.00000_)"/>
    <numFmt numFmtId="172" formatCode="#,##0.0000_);\(#,##0.0000\)"/>
    <numFmt numFmtId="173" formatCode="0.0_)"/>
    <numFmt numFmtId="174" formatCode="#,##0.0_);\(#,##0.0\)"/>
    <numFmt numFmtId="175" formatCode="#,##0.000_);\(#,##0.000\)"/>
    <numFmt numFmtId="176" formatCode="0.0%"/>
    <numFmt numFmtId="177" formatCode="#,##0.000_);[Red]\(#,##0.000\)"/>
    <numFmt numFmtId="178" formatCode="#,##0.0000_);[Red]\(#,##0.0000\)"/>
    <numFmt numFmtId="179" formatCode="#,##0.0_);[Red]\(#,##0.0\)"/>
    <numFmt numFmtId="180" formatCode="#,##0.0"/>
    <numFmt numFmtId="181" formatCode="#,##0.000"/>
    <numFmt numFmtId="182" formatCode="#,##0.0000"/>
    <numFmt numFmtId="183" formatCode="_(* #,##0.000_);_(* \(#,##0.000\);_(* &quot;-&quot;??_);_(@_)"/>
    <numFmt numFmtId="184" formatCode="General_)"/>
    <numFmt numFmtId="185" formatCode="_(* #,##0_);_(* \(#,##0\);_(* &quot;-&quot;??_);_(@_)"/>
    <numFmt numFmtId="186" formatCode="_(* #,##0.0_);_(* \(#,##0.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_);_(* \(#,##0.0000\);_(* &quot;-&quot;????_);_(@_)"/>
    <numFmt numFmtId="192" formatCode="#,##0.00000_);\(#,##0.00000\)"/>
    <numFmt numFmtId="193" formatCode="#,##0.000000_);\(#,##0.000000\)"/>
    <numFmt numFmtId="194" formatCode="#,##0.0000000_);\(#,##0.0000000\)"/>
    <numFmt numFmtId="195" formatCode="#,##0.00000000_);\(#,##0.00000000\)"/>
    <numFmt numFmtId="196" formatCode="#,##0.000000000_);\(#,##0.000000000\)"/>
    <numFmt numFmtId="197" formatCode="#,##0.0000000000_);\(#,##0.0000000000\)"/>
    <numFmt numFmtId="198" formatCode="#,##0.00000000000_);\(#,##0.000000000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&quot;RM&quot;#,##0;\-&quot;RM&quot;#,##0"/>
    <numFmt numFmtId="214" formatCode="&quot;RM&quot;#,##0;[Red]\-&quot;RM&quot;#,##0"/>
    <numFmt numFmtId="215" formatCode="&quot;RM&quot;#,##0.00;\-&quot;RM&quot;#,##0.00"/>
    <numFmt numFmtId="216" formatCode="&quot;RM&quot;#,##0.00;[Red]\-&quot;RM&quot;#,##0.00"/>
    <numFmt numFmtId="217" formatCode="_-&quot;RM&quot;* #,##0_-;\-&quot;RM&quot;* #,##0_-;_-&quot;RM&quot;* &quot;-&quot;_-;_-@_-"/>
    <numFmt numFmtId="218" formatCode="_-&quot;RM&quot;* #,##0.00_-;\-&quot;RM&quot;* #,##0.00_-;_-&quot;RM&quot;* &quot;-&quot;??_-;_-@_-"/>
    <numFmt numFmtId="219" formatCode="&quot;Rp&quot;#,##0_);\(&quot;Rp&quot;#,##0\)"/>
    <numFmt numFmtId="220" formatCode="&quot;Rp&quot;#,##0_);[Red]\(&quot;Rp&quot;#,##0\)"/>
    <numFmt numFmtId="221" formatCode="&quot;Rp&quot;#,##0.00_);\(&quot;Rp&quot;#,##0.00\)"/>
    <numFmt numFmtId="222" formatCode="&quot;Rp&quot;#,##0.00_);[Red]\(&quot;Rp&quot;#,##0.00\)"/>
    <numFmt numFmtId="223" formatCode="_(&quot;Rp&quot;* #,##0_);_(&quot;Rp&quot;* \(#,##0\);_(&quot;Rp&quot;* &quot;-&quot;_);_(@_)"/>
    <numFmt numFmtId="224" formatCode="_(&quot;Rp&quot;* #,##0.00_);_(&quot;Rp&quot;* \(#,##0.00\);_(&quot;Rp&quot;* &quot;-&quot;??_);_(@_)"/>
    <numFmt numFmtId="225" formatCode="\c\t\r\ \+\ sh\i\f\t\ \+\ \!"/>
    <numFmt numFmtId="226" formatCode="&quot;RM&quot;\ #,##0_);\(&quot;RM&quot;\ #,##0\)"/>
    <numFmt numFmtId="227" formatCode="&quot;RM&quot;\ #,##0_);[Red]\(&quot;RM&quot;\ #,##0\)"/>
    <numFmt numFmtId="228" formatCode="&quot;RM&quot;\ #,##0.00_);\(&quot;RM&quot;\ #,##0.00\)"/>
    <numFmt numFmtId="229" formatCode="&quot;RM&quot;\ #,##0.00_);[Red]\(&quot;RM&quot;\ #,##0.00\)"/>
    <numFmt numFmtId="230" formatCode="_(&quot;RM&quot;\ * #,##0_);_(&quot;RM&quot;\ * \(#,##0\);_(&quot;RM&quot;\ * &quot;-&quot;_);_(@_)"/>
    <numFmt numFmtId="231" formatCode="_(&quot;RM&quot;\ * #,##0.00_);_(&quot;RM&quot;\ * \(#,##0.00\);_(&quot;RM&quot;\ * &quot;-&quot;??_);_(@_)"/>
    <numFmt numFmtId="232" formatCode="#,##0&quot;£&quot;_);\(#,##0&quot;£&quot;\)"/>
    <numFmt numFmtId="233" formatCode="#,##0&quot;£&quot;_);[Red]\(#,##0&quot;£&quot;\)"/>
    <numFmt numFmtId="234" formatCode="#,##0.00&quot;£&quot;_);\(#,##0.00&quot;£&quot;\)"/>
    <numFmt numFmtId="235" formatCode="#,##0.00&quot;£&quot;_);[Red]\(#,##0.00&quot;£&quot;\)"/>
    <numFmt numFmtId="236" formatCode="_ * #,##0_)&quot;£&quot;_ ;_ * \(#,##0\)&quot;£&quot;_ ;_ * &quot;-&quot;_)&quot;£&quot;_ ;_ @_ "/>
    <numFmt numFmtId="237" formatCode="_ * #,##0_)_£_ ;_ * \(#,##0\)_£_ ;_ * &quot;-&quot;_)_£_ ;_ @_ "/>
    <numFmt numFmtId="238" formatCode="_ * #,##0.00_)&quot;£&quot;_ ;_ * \(#,##0.00\)&quot;£&quot;_ ;_ * &quot;-&quot;??_)&quot;£&quot;_ ;_ @_ "/>
    <numFmt numFmtId="239" formatCode="_ * #,##0.00_)_£_ ;_ * \(#,##0.00\)_£_ ;_ * &quot;-&quot;??_)_£_ ;_ @_ "/>
    <numFmt numFmtId="240" formatCode="dd\-mmm_)"/>
    <numFmt numFmtId="241" formatCode="hh:mm\ AM/PM_)"/>
    <numFmt numFmtId="242" formatCode="0_)"/>
    <numFmt numFmtId="243" formatCode="0.000000_)"/>
    <numFmt numFmtId="244" formatCode="_-* #,##0.0_-;\-* #,##0.0_-;_-* &quot;-&quot;??_-;_-@_-"/>
    <numFmt numFmtId="245" formatCode="_-* #,##0_-;\-* #,##0_-;_-* &quot;-&quot;??_-;_-@_-"/>
    <numFmt numFmtId="246" formatCode="&quot;L.&quot;\ #,##0;\-&quot;L.&quot;\ #,##0"/>
    <numFmt numFmtId="247" formatCode="&quot;L.&quot;\ #,##0;[Red]\-&quot;L.&quot;\ #,##0"/>
    <numFmt numFmtId="248" formatCode="&quot;L.&quot;\ #,##0.00;\-&quot;L.&quot;\ #,##0.00"/>
    <numFmt numFmtId="249" formatCode="&quot;L.&quot;\ #,##0.00;[Red]\-&quot;L.&quot;\ #,##0.00"/>
    <numFmt numFmtId="250" formatCode="_-&quot;L.&quot;\ * #,##0_-;\-&quot;L.&quot;\ * #,##0_-;_-&quot;L.&quot;\ * &quot;-&quot;_-;_-@_-"/>
    <numFmt numFmtId="251" formatCode="_-&quot;L.&quot;\ * #,##0.00_-;\-&quot;L.&quot;\ * #,##0.00_-;_-&quot;L.&quot;\ * &quot;-&quot;??_-;_-@_-"/>
    <numFmt numFmtId="252" formatCode="0.0"/>
    <numFmt numFmtId="253" formatCode="#,##0\ &quot;F&quot;;\-#,##0\ &quot;F&quot;"/>
    <numFmt numFmtId="254" formatCode="#,##0\ &quot;F&quot;;[Red]\-#,##0\ &quot;F&quot;"/>
    <numFmt numFmtId="255" formatCode="#,##0.00\ &quot;F&quot;;\-#,##0.00\ &quot;F&quot;"/>
    <numFmt numFmtId="256" formatCode="#,##0.00\ &quot;F&quot;;[Red]\-#,##0.00\ &quot;F&quot;"/>
    <numFmt numFmtId="257" formatCode="_-* #,##0\ &quot;F&quot;_-;\-* #,##0\ &quot;F&quot;_-;_-* &quot;-&quot;\ &quot;F&quot;_-;_-@_-"/>
    <numFmt numFmtId="258" formatCode="_-* #,##0\ _F_-;\-* #,##0\ _F_-;_-* &quot;-&quot;\ _F_-;_-@_-"/>
    <numFmt numFmtId="259" formatCode="_-* #,##0.00\ &quot;F&quot;_-;\-* #,##0.00\ &quot;F&quot;_-;_-* &quot;-&quot;??\ &quot;F&quot;_-;_-@_-"/>
    <numFmt numFmtId="260" formatCode="_-* #,##0.00\ _F_-;\-* #,##0.00\ _F_-;_-* &quot;-&quot;??\ _F_-;_-@_-"/>
    <numFmt numFmtId="261" formatCode="#,##0\ &quot;DM&quot;;\-#,##0\ &quot;DM&quot;"/>
    <numFmt numFmtId="262" formatCode="#,##0\ &quot;DM&quot;;[Red]\-#,##0\ &quot;DM&quot;"/>
    <numFmt numFmtId="263" formatCode="#,##0.00\ &quot;DM&quot;;\-#,##0.00\ &quot;DM&quot;"/>
    <numFmt numFmtId="264" formatCode="#,##0.00\ &quot;DM&quot;;[Red]\-#,##0.00\ &quot;DM&quot;"/>
    <numFmt numFmtId="265" formatCode="_-* #,##0\ &quot;DM&quot;_-;\-* #,##0\ &quot;DM&quot;_-;_-* &quot;-&quot;\ &quot;DM&quot;_-;_-@_-"/>
    <numFmt numFmtId="266" formatCode="_-* #,##0\ _D_M_-;\-* #,##0\ _D_M_-;_-* &quot;-&quot;\ _D_M_-;_-@_-"/>
    <numFmt numFmtId="267" formatCode="_-* #,##0.00\ &quot;DM&quot;_-;\-* #,##0.00\ &quot;DM&quot;_-;_-* &quot;-&quot;??\ &quot;DM&quot;_-;_-@_-"/>
    <numFmt numFmtId="268" formatCode="_-* #,##0.00\ _D_M_-;\-* #,##0.00\ _D_M_-;_-* &quot;-&quot;??\ _D_M_-;_-@_-"/>
    <numFmt numFmtId="269" formatCode="&quot;ß&quot;#,##0_);\(&quot;ß&quot;#,##0\)"/>
    <numFmt numFmtId="270" formatCode="&quot;ß&quot;#,##0_);[Red]\(&quot;ß&quot;#,##0\)"/>
    <numFmt numFmtId="271" formatCode="&quot;ß&quot;#,##0.00_);\(&quot;ß&quot;#,##0.00\)"/>
    <numFmt numFmtId="272" formatCode="&quot;ß&quot;#,##0.00_);[Red]\(&quot;ß&quot;#,##0.00\)"/>
    <numFmt numFmtId="273" formatCode="_(&quot;ß&quot;* #,##0_);_(&quot;ß&quot;* \(#,##0\);_(&quot;ß&quot;* &quot;-&quot;_);_(@_)"/>
    <numFmt numFmtId="274" formatCode="_(&quot;ß&quot;* #,##0.00_);_(&quot;ß&quot;* \(#,##0.00\);_(&quot;ß&quot;* &quot;-&quot;??_);_(@_)"/>
    <numFmt numFmtId="275" formatCode="\t0"/>
    <numFmt numFmtId="276" formatCode="\t0.00"/>
    <numFmt numFmtId="277" formatCode="\t#,##0"/>
    <numFmt numFmtId="278" formatCode="\t#,##0.00"/>
    <numFmt numFmtId="279" formatCode="\t#,##0_);\(\t#,##0\)"/>
    <numFmt numFmtId="280" formatCode="_(&quot;ß&quot;* \t#,##0_);_(&quot;ß&quot;* \(\t#,##0\);_(&quot;ß&quot;* &quot;-&quot;_);_(@_)"/>
    <numFmt numFmtId="281" formatCode="d\ \´\´\´\´\ &quot;¾.È.&quot;\ \b\b\b\b"/>
    <numFmt numFmtId="282" formatCode="\Ç\ \´\´\´\´\ &quot;¤.È.&quot;\ \¤\¤\¤\¤"/>
    <numFmt numFmtId="283" formatCode="&quot;ÇÑ¹·Õè&quot;\ \Ç\ \´\´\´\´\ \»\»\»\»"/>
    <numFmt numFmtId="284" formatCode="d\ \´\´\´\ \b\b"/>
    <numFmt numFmtId="285" formatCode="\Ç\ \´\´\´\ \»\»"/>
    <numFmt numFmtId="286" formatCode="\ª\:\¹\¹\:\·\·"/>
    <numFmt numFmtId="287" formatCode="\ª\ª\:\¹\¹\:\·\·"/>
    <numFmt numFmtId="288" formatCode="\ª\.\¹\¹\ &quot;¹.&quot;"/>
    <numFmt numFmtId="289" formatCode="\t0%"/>
    <numFmt numFmtId="290" formatCode="\t0.00%"/>
    <numFmt numFmtId="291" formatCode="\t#\ ?/?"/>
    <numFmt numFmtId="292" formatCode="\t#\ ??/??"/>
    <numFmt numFmtId="293" formatCode="\t0.00E+00"/>
    <numFmt numFmtId="294" formatCode="&quot;ß&quot;\t#,##0_);\(&quot;ß&quot;\t#,##0\)"/>
    <numFmt numFmtId="295" formatCode="0.000"/>
    <numFmt numFmtId="296" formatCode="0.00000"/>
    <numFmt numFmtId="297" formatCode="0.0000"/>
    <numFmt numFmtId="298" formatCode="0.000000"/>
    <numFmt numFmtId="299" formatCode="0.0000000"/>
    <numFmt numFmtId="300" formatCode="#,##0&quot; F&quot;_);\(#,##0&quot; F&quot;\)"/>
    <numFmt numFmtId="301" formatCode="#,##0&quot; F&quot;_);[Red]\(#,##0&quot; F&quot;\)"/>
    <numFmt numFmtId="302" formatCode="#,##0.00&quot; F&quot;_);\(#,##0.00&quot; F&quot;\)"/>
    <numFmt numFmtId="303" formatCode="#,##0.00&quot; F&quot;_);[Red]\(#,##0.00&quot; F&quot;\)"/>
    <numFmt numFmtId="304" formatCode="#,##0&quot; $&quot;;\-#,##0&quot; $&quot;"/>
    <numFmt numFmtId="305" formatCode="#,##0&quot; $&quot;;[Red]\-#,##0&quot; $&quot;"/>
    <numFmt numFmtId="306" formatCode="#,##0.00&quot; $&quot;;\-#,##0.00&quot; $&quot;"/>
    <numFmt numFmtId="307" formatCode="#,##0.00&quot; $&quot;;[Red]\-#,##0.00&quot; $&quot;"/>
    <numFmt numFmtId="308" formatCode="d\.m\.yy"/>
    <numFmt numFmtId="309" formatCode="d\.mmm\.yy"/>
    <numFmt numFmtId="310" formatCode="d\.mmm"/>
    <numFmt numFmtId="311" formatCode="mmm\.yy"/>
    <numFmt numFmtId="312" formatCode="d\.m\.yy\ h:mm"/>
    <numFmt numFmtId="313" formatCode="0&quot;  &quot;"/>
    <numFmt numFmtId="314" formatCode="0.00&quot;  &quot;"/>
    <numFmt numFmtId="315" formatCode="0.0&quot;  &quot;"/>
    <numFmt numFmtId="316" formatCode="0.000&quot;  &quot;"/>
    <numFmt numFmtId="317" formatCode="0.0000&quot;  &quot;"/>
    <numFmt numFmtId="318" formatCode="0.00000&quot;  &quot;"/>
    <numFmt numFmtId="319" formatCode="&quot;$&quot;#,##0.00;[Red]&quot;$&quot;#,##0.00"/>
    <numFmt numFmtId="320" formatCode="#,##0.00;[Red]#,##0.00"/>
    <numFmt numFmtId="321" formatCode="0.00_);\(0.00\)"/>
    <numFmt numFmtId="322" formatCode="0.0_);\(0.0\)"/>
    <numFmt numFmtId="323" formatCode="0_);\(0\)"/>
    <numFmt numFmtId="324" formatCode="00000"/>
    <numFmt numFmtId="325" formatCode="#,##0.000000000000000_);[Red]\(#,##0.000000000000000\)"/>
  </numFmts>
  <fonts count="14">
    <font>
      <sz val="10"/>
      <name val="Times New Roman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Helv"/>
      <family val="0"/>
    </font>
    <font>
      <sz val="12"/>
      <name val="Times New Roman"/>
      <family val="1"/>
    </font>
    <font>
      <sz val="10"/>
      <name val="Courier New"/>
      <family val="0"/>
    </font>
    <font>
      <u val="single"/>
      <sz val="10"/>
      <color indexed="12"/>
      <name val="Times New Roman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i/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25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273" fontId="4" fillId="0" borderId="0" applyFont="0" applyFill="0" applyBorder="0" applyAlignment="0" applyProtection="0"/>
    <xf numFmtId="25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274" fontId="4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0" fillId="0" borderId="0" applyFont="0" applyFill="0" applyBorder="0" applyAlignment="0" applyProtection="0"/>
    <xf numFmtId="307" fontId="3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horizontal="left"/>
      <protection/>
    </xf>
    <xf numFmtId="0" fontId="1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5" fontId="10" fillId="0" borderId="0" xfId="15" applyNumberFormat="1" applyFont="1" applyAlignment="1">
      <alignment/>
    </xf>
    <xf numFmtId="185" fontId="10" fillId="0" borderId="1" xfId="15" applyNumberFormat="1" applyFont="1" applyBorder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 horizontal="center"/>
    </xf>
    <xf numFmtId="185" fontId="10" fillId="0" borderId="2" xfId="15" applyNumberFormat="1" applyFont="1" applyBorder="1" applyAlignment="1">
      <alignment horizontal="center"/>
    </xf>
    <xf numFmtId="185" fontId="10" fillId="0" borderId="0" xfId="15" applyNumberFormat="1" applyFont="1" applyBorder="1" applyAlignment="1">
      <alignment/>
    </xf>
    <xf numFmtId="38" fontId="9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 quotePrefix="1">
      <alignment horizontal="center"/>
    </xf>
    <xf numFmtId="38" fontId="10" fillId="0" borderId="0" xfId="15" applyNumberFormat="1" applyFont="1" applyAlignment="1">
      <alignment/>
    </xf>
    <xf numFmtId="38" fontId="10" fillId="0" borderId="3" xfId="15" applyNumberFormat="1" applyFont="1" applyBorder="1" applyAlignment="1">
      <alignment/>
    </xf>
    <xf numFmtId="38" fontId="10" fillId="0" borderId="3" xfId="0" applyNumberFormat="1" applyFont="1" applyBorder="1" applyAlignment="1">
      <alignment/>
    </xf>
    <xf numFmtId="38" fontId="10" fillId="0" borderId="4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5" xfId="0" applyNumberFormat="1" applyFont="1" applyBorder="1" applyAlignment="1">
      <alignment/>
    </xf>
    <xf numFmtId="38" fontId="10" fillId="0" borderId="5" xfId="15" applyNumberFormat="1" applyFont="1" applyBorder="1" applyAlignment="1">
      <alignment/>
    </xf>
    <xf numFmtId="38" fontId="10" fillId="0" borderId="6" xfId="15" applyNumberFormat="1" applyFont="1" applyBorder="1" applyAlignment="1">
      <alignment/>
    </xf>
    <xf numFmtId="38" fontId="10" fillId="0" borderId="0" xfId="15" applyNumberFormat="1" applyFont="1" applyBorder="1" applyAlignment="1">
      <alignment/>
    </xf>
    <xf numFmtId="38" fontId="10" fillId="0" borderId="1" xfId="0" applyNumberFormat="1" applyFont="1" applyBorder="1" applyAlignment="1">
      <alignment/>
    </xf>
    <xf numFmtId="38" fontId="10" fillId="0" borderId="2" xfId="15" applyNumberFormat="1" applyFont="1" applyBorder="1" applyAlignment="1">
      <alignment/>
    </xf>
    <xf numFmtId="38" fontId="10" fillId="0" borderId="2" xfId="0" applyNumberFormat="1" applyFont="1" applyBorder="1" applyAlignment="1">
      <alignment/>
    </xf>
    <xf numFmtId="38" fontId="10" fillId="0" borderId="1" xfId="15" applyNumberFormat="1" applyFont="1" applyBorder="1" applyAlignment="1">
      <alignment/>
    </xf>
    <xf numFmtId="185" fontId="12" fillId="0" borderId="0" xfId="15" applyNumberFormat="1" applyFont="1" applyAlignment="1">
      <alignment horizontal="center"/>
    </xf>
    <xf numFmtId="185" fontId="10" fillId="0" borderId="7" xfId="15" applyNumberFormat="1" applyFont="1" applyBorder="1" applyAlignment="1">
      <alignment/>
    </xf>
    <xf numFmtId="185" fontId="10" fillId="0" borderId="0" xfId="15" applyNumberFormat="1" applyFont="1" applyAlignment="1" quotePrefix="1">
      <alignment horizontal="center"/>
    </xf>
    <xf numFmtId="185" fontId="10" fillId="0" borderId="0" xfId="15" applyNumberFormat="1" applyFont="1" applyAlignment="1">
      <alignment horizontal="right"/>
    </xf>
    <xf numFmtId="185" fontId="12" fillId="0" borderId="0" xfId="15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Border="1" applyAlignment="1">
      <alignment/>
    </xf>
    <xf numFmtId="185" fontId="10" fillId="0" borderId="0" xfId="15" applyNumberFormat="1" applyFont="1" applyAlignment="1" quotePrefix="1">
      <alignment/>
    </xf>
    <xf numFmtId="38" fontId="10" fillId="0" borderId="7" xfId="0" applyNumberFormat="1" applyFont="1" applyBorder="1" applyAlignment="1">
      <alignment/>
    </xf>
    <xf numFmtId="38" fontId="10" fillId="0" borderId="7" xfId="15" applyNumberFormat="1" applyFont="1" applyBorder="1" applyAlignment="1">
      <alignment/>
    </xf>
    <xf numFmtId="179" fontId="10" fillId="0" borderId="7" xfId="104" applyNumberFormat="1" applyFont="1" applyBorder="1" applyAlignment="1">
      <alignment/>
    </xf>
    <xf numFmtId="38" fontId="10" fillId="0" borderId="0" xfId="15" applyNumberFormat="1" applyFont="1" applyAlignment="1">
      <alignment/>
    </xf>
    <xf numFmtId="179" fontId="10" fillId="0" borderId="0" xfId="15" applyNumberFormat="1" applyFont="1" applyBorder="1" applyAlignment="1">
      <alignment/>
    </xf>
    <xf numFmtId="25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252" fontId="10" fillId="0" borderId="4" xfId="0" applyNumberFormat="1" applyFont="1" applyBorder="1" applyAlignment="1">
      <alignment/>
    </xf>
    <xf numFmtId="0" fontId="10" fillId="0" borderId="5" xfId="0" applyFont="1" applyBorder="1" applyAlignment="1">
      <alignment/>
    </xf>
    <xf numFmtId="252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/>
    </xf>
    <xf numFmtId="252" fontId="10" fillId="0" borderId="6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7" xfId="0" applyFont="1" applyBorder="1" applyAlignment="1">
      <alignment/>
    </xf>
    <xf numFmtId="252" fontId="10" fillId="0" borderId="1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5" fontId="10" fillId="0" borderId="5" xfId="0" applyNumberFormat="1" applyFont="1" applyBorder="1" applyAlignment="1" quotePrefix="1">
      <alignment horizontal="center"/>
    </xf>
    <xf numFmtId="185" fontId="10" fillId="0" borderId="0" xfId="15" applyNumberFormat="1" applyFont="1" applyBorder="1" applyAlignment="1">
      <alignment/>
    </xf>
    <xf numFmtId="185" fontId="10" fillId="0" borderId="0" xfId="15" applyNumberFormat="1" applyFont="1" applyBorder="1" applyAlignment="1">
      <alignment horizontal="center"/>
    </xf>
    <xf numFmtId="185" fontId="10" fillId="0" borderId="3" xfId="15" applyNumberFormat="1" applyFont="1" applyBorder="1" applyAlignment="1">
      <alignment/>
    </xf>
    <xf numFmtId="43" fontId="10" fillId="0" borderId="0" xfId="15" applyFont="1" applyAlignment="1">
      <alignment/>
    </xf>
    <xf numFmtId="43" fontId="10" fillId="0" borderId="5" xfId="15" applyFont="1" applyBorder="1" applyAlignment="1">
      <alignment/>
    </xf>
    <xf numFmtId="0" fontId="10" fillId="0" borderId="0" xfId="0" applyFont="1" applyAlignment="1">
      <alignment horizontal="center"/>
    </xf>
  </cellXfs>
  <cellStyles count="91">
    <cellStyle name="Normal" xfId="0"/>
    <cellStyle name="Comma" xfId="15"/>
    <cellStyle name="Comma [0]" xfId="16"/>
    <cellStyle name="Comma [0]_CmplInv" xfId="17"/>
    <cellStyle name="Comma [0]_DrlgInv" xfId="18"/>
    <cellStyle name="Comma [0]_FluidsInv" xfId="19"/>
    <cellStyle name="Comma [0]_laroux" xfId="20"/>
    <cellStyle name="Comma [0]_laroux_1" xfId="21"/>
    <cellStyle name="Comma [0]_laroux_2" xfId="22"/>
    <cellStyle name="Comma [0]_laroux_MATERAL2" xfId="23"/>
    <cellStyle name="Comma [0]_laroux_mud plant bolted" xfId="24"/>
    <cellStyle name="Comma [0]_MATERAL2" xfId="25"/>
    <cellStyle name="Comma [0]_mud plant bolted" xfId="26"/>
    <cellStyle name="Comma [0]_MudInv" xfId="27"/>
    <cellStyle name="Comma [0]_MwdInv" xfId="28"/>
    <cellStyle name="Comma [0]_MwdJob" xfId="29"/>
    <cellStyle name="Comma [0]_SurInv" xfId="30"/>
    <cellStyle name="Comma [0]_SurLog" xfId="31"/>
    <cellStyle name="Comma_CmplInv" xfId="32"/>
    <cellStyle name="Comma_DrlgInv" xfId="33"/>
    <cellStyle name="Comma_FluidsInv" xfId="34"/>
    <cellStyle name="Comma_laroux" xfId="35"/>
    <cellStyle name="Comma_laroux_1" xfId="36"/>
    <cellStyle name="Comma_laroux_2" xfId="37"/>
    <cellStyle name="Comma_MATERAL2" xfId="38"/>
    <cellStyle name="Comma_mud plant bolted" xfId="39"/>
    <cellStyle name="Comma_MudInv" xfId="40"/>
    <cellStyle name="Comma_MwdInv" xfId="41"/>
    <cellStyle name="Comma_MwdJob" xfId="42"/>
    <cellStyle name="Comma_SurInv" xfId="43"/>
    <cellStyle name="Comma_SurLog" xfId="44"/>
    <cellStyle name="Currency" xfId="45"/>
    <cellStyle name="Currency [0]" xfId="46"/>
    <cellStyle name="Currency [0]_CmplInv" xfId="47"/>
    <cellStyle name="Currency [0]_DrlgInv" xfId="48"/>
    <cellStyle name="Currency [0]_FluidsInv" xfId="49"/>
    <cellStyle name="Currency [0]_laroux" xfId="50"/>
    <cellStyle name="Currency [0]_laroux_1" xfId="51"/>
    <cellStyle name="Currency [0]_laroux_2" xfId="52"/>
    <cellStyle name="Currency [0]_laroux_3" xfId="53"/>
    <cellStyle name="Currency [0]_laroux_4" xfId="54"/>
    <cellStyle name="Currency [0]_laroux_5" xfId="55"/>
    <cellStyle name="Currency [0]_laroux_MATERAL2" xfId="56"/>
    <cellStyle name="Currency [0]_laroux_mud plant bolted" xfId="57"/>
    <cellStyle name="Currency [0]_MATERAL2" xfId="58"/>
    <cellStyle name="Currency [0]_mud plant bolted" xfId="59"/>
    <cellStyle name="Currency [0]_MudInv" xfId="60"/>
    <cellStyle name="Currency [0]_MwdInv" xfId="61"/>
    <cellStyle name="Currency [0]_MwdJob" xfId="62"/>
    <cellStyle name="Currency [0]_SurInv" xfId="63"/>
    <cellStyle name="Currency [0]_SurLog" xfId="64"/>
    <cellStyle name="Currency_CmplInv" xfId="65"/>
    <cellStyle name="Currency_DrlgInv" xfId="66"/>
    <cellStyle name="Currency_FluidsInv" xfId="67"/>
    <cellStyle name="Currency_laroux" xfId="68"/>
    <cellStyle name="Currency_laroux_1" xfId="69"/>
    <cellStyle name="Currency_laroux_2" xfId="70"/>
    <cellStyle name="Currency_laroux_3" xfId="71"/>
    <cellStyle name="Currency_laroux_4" xfId="72"/>
    <cellStyle name="Currency_laroux_5" xfId="73"/>
    <cellStyle name="Currency_MATERAL2" xfId="74"/>
    <cellStyle name="Currency_mud plant bolted" xfId="75"/>
    <cellStyle name="Currency_MudInv" xfId="76"/>
    <cellStyle name="Currency_MwdInv" xfId="77"/>
    <cellStyle name="Currency_MwdJob" xfId="78"/>
    <cellStyle name="Currency_SurInv" xfId="79"/>
    <cellStyle name="Currency_SurLog" xfId="80"/>
    <cellStyle name="Hyperlink" xfId="81"/>
    <cellStyle name="Normal_CmplInv" xfId="82"/>
    <cellStyle name="Normal_DrlgInv" xfId="83"/>
    <cellStyle name="Normal_FluidsInv" xfId="84"/>
    <cellStyle name="Normal_laroux" xfId="85"/>
    <cellStyle name="Normal_laroux_1" xfId="86"/>
    <cellStyle name="Normal_laroux_2" xfId="87"/>
    <cellStyle name="Normal_laroux_3" xfId="88"/>
    <cellStyle name="Normal_laroux_4" xfId="89"/>
    <cellStyle name="Normal_laroux_5" xfId="90"/>
    <cellStyle name="Normal_laroux_6" xfId="91"/>
    <cellStyle name="Normal_MATERAL2" xfId="92"/>
    <cellStyle name="Normal_mud plant bolted" xfId="93"/>
    <cellStyle name="Normal_MudInv" xfId="94"/>
    <cellStyle name="Normal_MwdInv" xfId="95"/>
    <cellStyle name="Normal_MwdJob" xfId="96"/>
    <cellStyle name="Normal_MwdJob_1" xfId="97"/>
    <cellStyle name="Normal_PERSONAL" xfId="98"/>
    <cellStyle name="Normal_PERSONAL_1" xfId="99"/>
    <cellStyle name="Normal_Sheet1 (2)" xfId="100"/>
    <cellStyle name="Normal_SUP96APR" xfId="101"/>
    <cellStyle name="Normal_SurInv" xfId="102"/>
    <cellStyle name="Normal_SurLog" xfId="103"/>
    <cellStyle name="Percen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2596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0"/>
  <sheetViews>
    <sheetView tabSelected="1" workbookViewId="0" topLeftCell="A1">
      <pane xSplit="3" ySplit="9" topLeftCell="D6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8" sqref="C68"/>
    </sheetView>
  </sheetViews>
  <sheetFormatPr defaultColWidth="9.33203125" defaultRowHeight="12.75"/>
  <cols>
    <col min="1" max="1" width="1.0078125" style="10" customWidth="1"/>
    <col min="2" max="2" width="4.83203125" style="10" customWidth="1"/>
    <col min="3" max="3" width="56.83203125" style="10" customWidth="1"/>
    <col min="4" max="4" width="4.83203125" style="10" customWidth="1"/>
    <col min="5" max="5" width="18.83203125" style="10" customWidth="1"/>
    <col min="6" max="6" width="8.83203125" style="10" customWidth="1"/>
    <col min="7" max="7" width="18.83203125" style="10" customWidth="1"/>
    <col min="8" max="8" width="9.33203125" style="10" customWidth="1"/>
    <col min="9" max="10" width="18.83203125" style="10" customWidth="1"/>
    <col min="11" max="16384" width="9.33203125" style="10" customWidth="1"/>
  </cols>
  <sheetData>
    <row r="1" ht="12.75">
      <c r="B1" s="9" t="s">
        <v>146</v>
      </c>
    </row>
    <row r="2" ht="12.75">
      <c r="B2" s="9"/>
    </row>
    <row r="3" ht="12.75">
      <c r="B3" s="9" t="s">
        <v>93</v>
      </c>
    </row>
    <row r="5" spans="5:7" ht="12.75">
      <c r="E5" s="11" t="s">
        <v>144</v>
      </c>
      <c r="G5" s="11" t="s">
        <v>229</v>
      </c>
    </row>
    <row r="6" spans="5:7" ht="12.75">
      <c r="E6" s="11" t="s">
        <v>188</v>
      </c>
      <c r="G6" s="11" t="s">
        <v>230</v>
      </c>
    </row>
    <row r="7" spans="5:7" ht="12.75">
      <c r="E7" s="12" t="s">
        <v>149</v>
      </c>
      <c r="G7" s="12" t="s">
        <v>371</v>
      </c>
    </row>
    <row r="8" spans="5:7" ht="12.75">
      <c r="E8" s="11" t="s">
        <v>298</v>
      </c>
      <c r="G8" s="11" t="s">
        <v>298</v>
      </c>
    </row>
    <row r="9" ht="12.75">
      <c r="E9" s="11"/>
    </row>
    <row r="10" spans="2:7" ht="12.75">
      <c r="B10" s="10" t="s">
        <v>231</v>
      </c>
      <c r="E10" s="13">
        <v>118962420</v>
      </c>
      <c r="G10" s="13">
        <v>118738960</v>
      </c>
    </row>
    <row r="11" spans="2:7" ht="12.75">
      <c r="B11" s="10" t="s">
        <v>232</v>
      </c>
      <c r="E11" s="13">
        <v>104267487</v>
      </c>
      <c r="G11" s="13">
        <v>103353331</v>
      </c>
    </row>
    <row r="12" spans="2:7" ht="12.75">
      <c r="B12" s="10" t="s">
        <v>331</v>
      </c>
      <c r="E12" s="13">
        <v>1013361887</v>
      </c>
      <c r="G12" s="13">
        <v>1094419894</v>
      </c>
    </row>
    <row r="13" spans="2:7" ht="12.75">
      <c r="B13" s="10" t="s">
        <v>233</v>
      </c>
      <c r="E13" s="13">
        <v>52055627</v>
      </c>
      <c r="G13" s="13">
        <v>51128170</v>
      </c>
    </row>
    <row r="14" spans="5:7" ht="12.75">
      <c r="E14" s="14">
        <f>SUM(E10:E13)</f>
        <v>1288647421</v>
      </c>
      <c r="G14" s="15">
        <f>SUM(G10:G13)</f>
        <v>1367640355</v>
      </c>
    </row>
    <row r="15" ht="12.75">
      <c r="E15" s="13"/>
    </row>
    <row r="16" spans="2:5" ht="12.75">
      <c r="B16" s="10" t="s">
        <v>234</v>
      </c>
      <c r="E16" s="13"/>
    </row>
    <row r="17" spans="3:7" ht="12.75">
      <c r="C17" s="10" t="s">
        <v>235</v>
      </c>
      <c r="E17" s="13">
        <v>390551234</v>
      </c>
      <c r="G17" s="13">
        <f>256180769+5000000-4000000</f>
        <v>257180769</v>
      </c>
    </row>
    <row r="18" spans="3:7" ht="12.75">
      <c r="C18" s="10" t="s">
        <v>236</v>
      </c>
      <c r="E18" s="13">
        <v>4035041</v>
      </c>
      <c r="G18" s="13">
        <v>4044983</v>
      </c>
    </row>
    <row r="19" spans="3:7" ht="12.75">
      <c r="C19" s="10" t="s">
        <v>237</v>
      </c>
      <c r="E19" s="13">
        <v>117767138</v>
      </c>
      <c r="G19" s="13">
        <v>117317483</v>
      </c>
    </row>
    <row r="20" spans="3:7" ht="12.75">
      <c r="C20" s="10" t="s">
        <v>238</v>
      </c>
      <c r="E20" s="13">
        <v>100725494</v>
      </c>
      <c r="G20" s="13">
        <f>88963080</f>
        <v>88963080</v>
      </c>
    </row>
    <row r="21" spans="3:7" ht="12.75">
      <c r="C21" s="10" t="s">
        <v>183</v>
      </c>
      <c r="E21" s="13">
        <v>26311057</v>
      </c>
      <c r="G21" s="13">
        <v>37052715</v>
      </c>
    </row>
    <row r="22" spans="3:7" ht="12.75">
      <c r="C22" s="10" t="s">
        <v>239</v>
      </c>
      <c r="E22" s="13">
        <v>1918837</v>
      </c>
      <c r="G22" s="13">
        <v>1487259</v>
      </c>
    </row>
    <row r="23" spans="3:7" ht="12.75">
      <c r="C23" s="10" t="s">
        <v>182</v>
      </c>
      <c r="E23" s="13">
        <v>29161773</v>
      </c>
      <c r="G23" s="13">
        <v>28343809</v>
      </c>
    </row>
    <row r="24" spans="3:7" ht="18" customHeight="1">
      <c r="C24" s="10" t="s">
        <v>240</v>
      </c>
      <c r="E24" s="14">
        <f>SUM(E17:E23)</f>
        <v>670470574</v>
      </c>
      <c r="G24" s="15">
        <f>SUM(G17:G23)</f>
        <v>534390098</v>
      </c>
    </row>
    <row r="25" ht="12.75">
      <c r="E25" s="13"/>
    </row>
    <row r="26" spans="2:5" ht="12.75">
      <c r="B26" s="10" t="s">
        <v>241</v>
      </c>
      <c r="E26" s="13"/>
    </row>
    <row r="27" spans="3:7" ht="12.75">
      <c r="C27" s="10" t="s">
        <v>245</v>
      </c>
      <c r="E27" s="13">
        <f>34094067+35438994</f>
        <v>69533061</v>
      </c>
      <c r="G27" s="13">
        <f>63250827+56169214</f>
        <v>119420041</v>
      </c>
    </row>
    <row r="28" spans="3:7" ht="12.75">
      <c r="C28" s="10" t="s">
        <v>94</v>
      </c>
      <c r="E28" s="13">
        <v>90000000</v>
      </c>
      <c r="G28" s="69">
        <v>0</v>
      </c>
    </row>
    <row r="29" spans="3:7" ht="12.75">
      <c r="C29" s="10" t="s">
        <v>246</v>
      </c>
      <c r="E29" s="69">
        <v>0</v>
      </c>
      <c r="G29" s="13">
        <v>35625540</v>
      </c>
    </row>
    <row r="30" spans="3:7" ht="12.75">
      <c r="C30" s="10" t="s">
        <v>262</v>
      </c>
      <c r="E30" s="13">
        <v>60628071</v>
      </c>
      <c r="G30" s="13">
        <v>66625763</v>
      </c>
    </row>
    <row r="31" spans="3:7" ht="12.75">
      <c r="C31" s="10" t="s">
        <v>249</v>
      </c>
      <c r="E31" s="13">
        <f>1574782+18783</f>
        <v>1593565</v>
      </c>
      <c r="G31" s="13">
        <v>582066</v>
      </c>
    </row>
    <row r="32" spans="3:7" ht="12.75">
      <c r="C32" s="10" t="s">
        <v>242</v>
      </c>
      <c r="E32" s="13">
        <v>357446322</v>
      </c>
      <c r="G32" s="13">
        <v>380535433</v>
      </c>
    </row>
    <row r="33" spans="3:7" ht="12.75">
      <c r="C33" s="10" t="s">
        <v>243</v>
      </c>
      <c r="E33" s="13">
        <v>64409791</v>
      </c>
      <c r="G33" s="13">
        <v>65372668</v>
      </c>
    </row>
    <row r="34" spans="3:7" ht="12.75">
      <c r="C34" s="10" t="s">
        <v>244</v>
      </c>
      <c r="E34" s="13">
        <v>179824297</v>
      </c>
      <c r="G34" s="13">
        <f>177588275-G31</f>
        <v>177006209</v>
      </c>
    </row>
    <row r="35" spans="3:7" ht="12.75">
      <c r="C35" s="10" t="s">
        <v>247</v>
      </c>
      <c r="E35" s="13">
        <v>98853732</v>
      </c>
      <c r="G35" s="13">
        <v>82775975</v>
      </c>
    </row>
    <row r="36" spans="3:7" ht="16.5" customHeight="1">
      <c r="C36" s="10" t="s">
        <v>248</v>
      </c>
      <c r="E36" s="14">
        <f>SUM(E27:E35)</f>
        <v>922288839</v>
      </c>
      <c r="G36" s="14">
        <f>SUM(G27:G35)</f>
        <v>927943695</v>
      </c>
    </row>
    <row r="37" ht="12.75">
      <c r="E37" s="13"/>
    </row>
    <row r="38" spans="2:7" ht="12.75">
      <c r="B38" s="10" t="s">
        <v>356</v>
      </c>
      <c r="E38" s="10">
        <f>+E24-E36</f>
        <v>-251818265</v>
      </c>
      <c r="G38" s="10">
        <f>+G24-G36</f>
        <v>-393553597</v>
      </c>
    </row>
    <row r="40" ht="12.75">
      <c r="E40" s="13"/>
    </row>
    <row r="41" spans="5:7" ht="13.5" thickBot="1">
      <c r="E41" s="22">
        <f>+E14+E38</f>
        <v>1036829156</v>
      </c>
      <c r="G41" s="22">
        <f>+G14+G38</f>
        <v>974086758</v>
      </c>
    </row>
    <row r="42" ht="13.5" thickTop="1">
      <c r="E42" s="13"/>
    </row>
    <row r="43" spans="2:5" ht="12.75">
      <c r="B43" s="10" t="s">
        <v>250</v>
      </c>
      <c r="E43" s="13"/>
    </row>
    <row r="44" ht="12.75">
      <c r="E44" s="13"/>
    </row>
    <row r="45" spans="2:7" ht="12.75">
      <c r="B45" s="10" t="s">
        <v>251</v>
      </c>
      <c r="E45" s="13">
        <v>255931273</v>
      </c>
      <c r="G45" s="10">
        <v>208138858</v>
      </c>
    </row>
    <row r="46" spans="2:7" ht="12.75">
      <c r="B46" s="10" t="s">
        <v>252</v>
      </c>
      <c r="E46" s="13">
        <v>159681049</v>
      </c>
      <c r="G46" s="10">
        <v>152846683</v>
      </c>
    </row>
    <row r="47" spans="2:7" ht="12.75">
      <c r="B47" s="10" t="s">
        <v>253</v>
      </c>
      <c r="E47" s="13">
        <v>403700</v>
      </c>
      <c r="G47" s="10">
        <v>403700</v>
      </c>
    </row>
    <row r="48" spans="2:7" ht="12.75">
      <c r="B48" s="10" t="s">
        <v>254</v>
      </c>
      <c r="E48" s="13">
        <v>15890637</v>
      </c>
      <c r="G48" s="10">
        <v>15890637</v>
      </c>
    </row>
    <row r="49" spans="2:7" ht="12.75">
      <c r="B49" s="10" t="s">
        <v>255</v>
      </c>
      <c r="E49" s="13">
        <v>1214333</v>
      </c>
      <c r="G49" s="10">
        <v>1214333</v>
      </c>
    </row>
    <row r="50" spans="2:7" ht="12.75">
      <c r="B50" s="10" t="s">
        <v>256</v>
      </c>
      <c r="E50" s="23">
        <v>138155154</v>
      </c>
      <c r="G50" s="24">
        <v>120367918</v>
      </c>
    </row>
    <row r="51" ht="7.5" customHeight="1">
      <c r="E51" s="13"/>
    </row>
    <row r="52" spans="2:7" ht="12.75">
      <c r="B52" s="10" t="s">
        <v>257</v>
      </c>
      <c r="E52" s="13">
        <f>SUM(E45:E50)</f>
        <v>571276146</v>
      </c>
      <c r="G52" s="10">
        <f>SUM(G45:G50)</f>
        <v>498862129</v>
      </c>
    </row>
    <row r="53" ht="12.75">
      <c r="E53" s="13"/>
    </row>
    <row r="54" spans="2:7" ht="12.75">
      <c r="B54" s="10" t="s">
        <v>258</v>
      </c>
      <c r="E54" s="13">
        <v>33709233</v>
      </c>
      <c r="G54" s="10">
        <v>31771427</v>
      </c>
    </row>
    <row r="55" spans="2:7" ht="12.75">
      <c r="B55" s="10" t="s">
        <v>104</v>
      </c>
      <c r="E55" s="13">
        <v>84034050</v>
      </c>
      <c r="G55" s="10">
        <v>64714450</v>
      </c>
    </row>
    <row r="56" ht="12.75">
      <c r="E56" s="13"/>
    </row>
    <row r="57" spans="2:7" ht="12.75">
      <c r="B57" s="10" t="s">
        <v>332</v>
      </c>
      <c r="E57" s="16">
        <v>8000000</v>
      </c>
      <c r="F57" s="17"/>
      <c r="G57" s="16">
        <v>8000000</v>
      </c>
    </row>
    <row r="58" spans="2:7" ht="12.75">
      <c r="B58" s="10" t="s">
        <v>333</v>
      </c>
      <c r="E58" s="18">
        <f>109038084</f>
        <v>109038084</v>
      </c>
      <c r="F58" s="17"/>
      <c r="G58" s="18">
        <v>188062546</v>
      </c>
    </row>
    <row r="59" spans="2:7" ht="12.75">
      <c r="B59" s="10" t="s">
        <v>105</v>
      </c>
      <c r="E59" s="18">
        <v>160000000</v>
      </c>
      <c r="F59" s="17"/>
      <c r="G59" s="70">
        <v>0</v>
      </c>
    </row>
    <row r="60" spans="2:7" ht="12.75">
      <c r="B60" s="10" t="s">
        <v>189</v>
      </c>
      <c r="E60" s="70">
        <v>0</v>
      </c>
      <c r="F60" s="17"/>
      <c r="G60" s="18">
        <v>549706</v>
      </c>
    </row>
    <row r="61" spans="2:7" ht="12.75">
      <c r="B61" s="10" t="s">
        <v>334</v>
      </c>
      <c r="E61" s="19">
        <v>44475015</v>
      </c>
      <c r="F61" s="17"/>
      <c r="G61" s="19">
        <v>137985077</v>
      </c>
    </row>
    <row r="62" spans="2:7" ht="12.75">
      <c r="B62" s="10" t="s">
        <v>335</v>
      </c>
      <c r="E62" s="70">
        <v>0</v>
      </c>
      <c r="F62" s="17"/>
      <c r="G62" s="19">
        <v>18333334</v>
      </c>
    </row>
    <row r="63" spans="2:7" ht="12.75">
      <c r="B63" s="10" t="s">
        <v>336</v>
      </c>
      <c r="E63" s="19">
        <v>1720620</v>
      </c>
      <c r="F63" s="17"/>
      <c r="G63" s="19">
        <v>1720620</v>
      </c>
    </row>
    <row r="64" spans="2:7" ht="12.75">
      <c r="B64" s="10" t="s">
        <v>337</v>
      </c>
      <c r="E64" s="19">
        <v>21238008</v>
      </c>
      <c r="F64" s="17"/>
      <c r="G64" s="19">
        <v>22429873</v>
      </c>
    </row>
    <row r="65" spans="2:7" ht="12.75">
      <c r="B65" s="10" t="s">
        <v>338</v>
      </c>
      <c r="E65" s="20">
        <v>3338000</v>
      </c>
      <c r="F65" s="17"/>
      <c r="G65" s="20">
        <f>1931596-274000</f>
        <v>1657596</v>
      </c>
    </row>
    <row r="66" ht="12.75">
      <c r="E66" s="13"/>
    </row>
    <row r="67" spans="5:7" ht="12.75">
      <c r="E67" s="13">
        <f>SUM(E57:E66)</f>
        <v>347809727</v>
      </c>
      <c r="G67" s="13">
        <f>SUM(G57:G66)</f>
        <v>378738752</v>
      </c>
    </row>
    <row r="68" ht="12.75">
      <c r="E68" s="13"/>
    </row>
    <row r="69" ht="8.25" customHeight="1">
      <c r="E69" s="13"/>
    </row>
    <row r="70" spans="2:7" ht="13.5" thickBot="1">
      <c r="B70" s="10" t="s">
        <v>259</v>
      </c>
      <c r="E70" s="25">
        <f>+SUM(E52:E55,E67)</f>
        <v>1036829156</v>
      </c>
      <c r="G70" s="25">
        <f>+SUM(G52:G55,G67)</f>
        <v>974086758</v>
      </c>
    </row>
    <row r="71" spans="5:7" ht="13.5" thickTop="1">
      <c r="E71" s="21"/>
      <c r="G71" s="21"/>
    </row>
    <row r="72" spans="5:7" ht="12.75">
      <c r="E72" s="21"/>
      <c r="G72" s="21"/>
    </row>
    <row r="73" spans="2:7" ht="12.75">
      <c r="B73" s="10" t="s">
        <v>311</v>
      </c>
      <c r="E73" s="21">
        <f>+ROUND(E52/E45*100,2)</f>
        <v>223.21</v>
      </c>
      <c r="G73" s="21">
        <f>+ROUND(G52/G45*100,2)</f>
        <v>239.68</v>
      </c>
    </row>
    <row r="74" ht="12.75">
      <c r="E74" s="13"/>
    </row>
    <row r="75" spans="5:7" ht="12.75">
      <c r="E75" s="69">
        <f>+E70-E41</f>
        <v>0</v>
      </c>
      <c r="G75" s="69">
        <f>+G41-G70</f>
        <v>0</v>
      </c>
    </row>
    <row r="76" ht="12.75">
      <c r="E76" s="13"/>
    </row>
    <row r="77" ht="12.75">
      <c r="E77" s="13"/>
    </row>
    <row r="78" ht="12.75">
      <c r="E78" s="13"/>
    </row>
    <row r="79" ht="12.75">
      <c r="E79" s="13"/>
    </row>
    <row r="80" ht="12.75">
      <c r="E80" s="13"/>
    </row>
  </sheetData>
  <printOptions/>
  <pageMargins left="0.75" right="0.5" top="0.5" bottom="0.75" header="0.5" footer="0.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5"/>
  <sheetViews>
    <sheetView zoomScale="75" zoomScaleNormal="75" workbookViewId="0" topLeftCell="A1">
      <selection activeCell="G14" sqref="G14"/>
    </sheetView>
  </sheetViews>
  <sheetFormatPr defaultColWidth="9.33203125" defaultRowHeight="12.75"/>
  <cols>
    <col min="1" max="1" width="7.83203125" style="1" customWidth="1"/>
    <col min="2" max="2" width="12.83203125" style="1" customWidth="1"/>
    <col min="3" max="3" width="11.83203125" style="1" customWidth="1"/>
    <col min="4" max="4" width="18.83203125" style="1" customWidth="1"/>
    <col min="5" max="5" width="15.83203125" style="3" customWidth="1"/>
    <col min="6" max="6" width="19.83203125" style="3" customWidth="1"/>
    <col min="7" max="7" width="15.83203125" style="3" customWidth="1"/>
    <col min="8" max="8" width="16.83203125" style="3" customWidth="1"/>
    <col min="9" max="9" width="16.5" style="1" customWidth="1"/>
    <col min="10" max="10" width="90.83203125" style="1" customWidth="1"/>
    <col min="11" max="11" width="17.16015625" style="1" customWidth="1"/>
    <col min="12" max="16384" width="9.33203125" style="1" customWidth="1"/>
  </cols>
  <sheetData>
    <row r="1" ht="12.75">
      <c r="A1" s="9" t="str">
        <f>+'BS'!B1</f>
        <v>EUROPLUS BERHAD (formerly known as Larut Consolidated Berhad) ( 520-H)</v>
      </c>
    </row>
    <row r="3" ht="12.75">
      <c r="A3" s="2" t="s">
        <v>147</v>
      </c>
    </row>
    <row r="5" spans="1:2" ht="12.75">
      <c r="A5" s="1" t="s">
        <v>268</v>
      </c>
      <c r="B5" s="2" t="s">
        <v>330</v>
      </c>
    </row>
    <row r="7" ht="12.75">
      <c r="B7" s="1" t="s">
        <v>4</v>
      </c>
    </row>
    <row r="8" ht="12.75">
      <c r="B8" s="1" t="s">
        <v>198</v>
      </c>
    </row>
    <row r="11" spans="1:2" ht="12.75">
      <c r="A11" s="1" t="s">
        <v>269</v>
      </c>
      <c r="B11" s="2" t="s">
        <v>270</v>
      </c>
    </row>
    <row r="13" ht="12.75">
      <c r="B13" s="1" t="s">
        <v>59</v>
      </c>
    </row>
    <row r="14" ht="12.75">
      <c r="B14" s="1" t="s">
        <v>86</v>
      </c>
    </row>
    <row r="16" spans="1:2" ht="12.75">
      <c r="A16" s="1" t="s">
        <v>271</v>
      </c>
      <c r="B16" s="2" t="s">
        <v>272</v>
      </c>
    </row>
    <row r="18" ht="12.75">
      <c r="B18" s="1" t="s">
        <v>177</v>
      </c>
    </row>
    <row r="21" spans="1:2" ht="12.75">
      <c r="A21" s="1" t="s">
        <v>273</v>
      </c>
      <c r="B21" s="2" t="s">
        <v>274</v>
      </c>
    </row>
    <row r="22" ht="12.75">
      <c r="B22" s="2"/>
    </row>
    <row r="23" ht="12.75">
      <c r="B23" s="1" t="s">
        <v>148</v>
      </c>
    </row>
    <row r="24" spans="4:7" ht="12.75">
      <c r="D24" s="5" t="s">
        <v>197</v>
      </c>
      <c r="E24" s="5" t="s">
        <v>276</v>
      </c>
      <c r="F24" s="5" t="s">
        <v>197</v>
      </c>
      <c r="G24" s="5" t="s">
        <v>276</v>
      </c>
    </row>
    <row r="25" spans="4:7" ht="12.75">
      <c r="D25" s="5" t="s">
        <v>275</v>
      </c>
      <c r="E25" s="5" t="s">
        <v>275</v>
      </c>
      <c r="F25" s="5" t="s">
        <v>151</v>
      </c>
      <c r="G25" s="5" t="s">
        <v>277</v>
      </c>
    </row>
    <row r="26" spans="4:7" ht="12.75">
      <c r="D26" s="5"/>
      <c r="E26" s="5"/>
      <c r="F26" s="5"/>
      <c r="G26" s="5" t="s">
        <v>152</v>
      </c>
    </row>
    <row r="27" spans="4:7" ht="12.75">
      <c r="D27" s="28" t="s">
        <v>149</v>
      </c>
      <c r="E27" s="28" t="s">
        <v>150</v>
      </c>
      <c r="F27" s="5" t="str">
        <f>+D27</f>
        <v>30/09/2000</v>
      </c>
      <c r="G27" s="5" t="str">
        <f>+E27</f>
        <v>30/09/1999</v>
      </c>
    </row>
    <row r="28" spans="4:7" ht="15">
      <c r="D28" s="26" t="s">
        <v>310</v>
      </c>
      <c r="E28" s="26" t="s">
        <v>310</v>
      </c>
      <c r="F28" s="26" t="s">
        <v>310</v>
      </c>
      <c r="G28" s="26" t="s">
        <v>310</v>
      </c>
    </row>
    <row r="29" spans="2:7" ht="12.75">
      <c r="B29" s="1" t="s">
        <v>153</v>
      </c>
      <c r="D29" s="66">
        <v>452</v>
      </c>
      <c r="E29" s="67">
        <v>-209</v>
      </c>
      <c r="F29" s="67">
        <v>452</v>
      </c>
      <c r="G29" s="67">
        <v>-209</v>
      </c>
    </row>
    <row r="30" spans="2:7" ht="12.75">
      <c r="B30" s="1" t="s">
        <v>96</v>
      </c>
      <c r="D30" s="66">
        <v>1229</v>
      </c>
      <c r="E30" s="67">
        <v>0</v>
      </c>
      <c r="F30" s="67">
        <f>+D30</f>
        <v>1229</v>
      </c>
      <c r="G30" s="67">
        <v>0</v>
      </c>
    </row>
    <row r="31" spans="4:7" ht="12.75">
      <c r="D31" s="68">
        <f>SUM(D29:D30)</f>
        <v>1681</v>
      </c>
      <c r="E31" s="68">
        <f>SUM(E29:E30)</f>
        <v>-209</v>
      </c>
      <c r="F31" s="68">
        <f>SUM(F29:F30)</f>
        <v>1681</v>
      </c>
      <c r="G31" s="68">
        <f>SUM(G29:G30)</f>
        <v>-209</v>
      </c>
    </row>
    <row r="32" spans="5:7" ht="12.75">
      <c r="E32" s="5"/>
      <c r="G32" s="5"/>
    </row>
    <row r="33" spans="1:2" ht="12.75">
      <c r="A33" s="1" t="s">
        <v>278</v>
      </c>
      <c r="B33" s="2" t="s">
        <v>279</v>
      </c>
    </row>
    <row r="35" ht="12.75">
      <c r="B35" s="1" t="s">
        <v>178</v>
      </c>
    </row>
    <row r="37" spans="1:2" ht="12.75" hidden="1">
      <c r="A37" s="1" t="s">
        <v>280</v>
      </c>
      <c r="B37" s="2" t="s">
        <v>281</v>
      </c>
    </row>
    <row r="38" ht="12.75" hidden="1"/>
    <row r="39" ht="12.75" hidden="1">
      <c r="B39" s="1" t="s">
        <v>339</v>
      </c>
    </row>
    <row r="40" ht="12.75" hidden="1">
      <c r="B40" s="1" t="s">
        <v>340</v>
      </c>
    </row>
    <row r="41" ht="12.75" hidden="1">
      <c r="B41" s="1" t="s">
        <v>341</v>
      </c>
    </row>
    <row r="42" ht="12.75" hidden="1">
      <c r="B42" s="1" t="s">
        <v>350</v>
      </c>
    </row>
    <row r="43" ht="12.75" hidden="1">
      <c r="B43" s="1" t="s">
        <v>351</v>
      </c>
    </row>
    <row r="44" ht="12.75" hidden="1">
      <c r="B44" s="1" t="s">
        <v>325</v>
      </c>
    </row>
    <row r="46" spans="1:2" ht="12.75">
      <c r="A46" s="1" t="s">
        <v>280</v>
      </c>
      <c r="B46" s="2" t="s">
        <v>312</v>
      </c>
    </row>
    <row r="48" ht="12.75">
      <c r="B48" s="1" t="s">
        <v>179</v>
      </c>
    </row>
    <row r="51" spans="1:2" ht="12.75">
      <c r="A51" s="1" t="s">
        <v>282</v>
      </c>
      <c r="B51" s="2" t="s">
        <v>284</v>
      </c>
    </row>
    <row r="52" ht="12.75">
      <c r="B52" s="2"/>
    </row>
    <row r="53" ht="12.75">
      <c r="B53" s="1" t="s">
        <v>286</v>
      </c>
    </row>
    <row r="56" spans="1:2" ht="12.75">
      <c r="A56" s="1" t="s">
        <v>283</v>
      </c>
      <c r="B56" s="2" t="s">
        <v>346</v>
      </c>
    </row>
    <row r="58" ht="12.75">
      <c r="B58" s="1" t="s">
        <v>5</v>
      </c>
    </row>
    <row r="61" spans="1:2" ht="12.75">
      <c r="A61" s="1" t="s">
        <v>285</v>
      </c>
      <c r="B61" s="2" t="s">
        <v>145</v>
      </c>
    </row>
    <row r="63" spans="1:2" ht="12.75">
      <c r="A63" s="1" t="s">
        <v>347</v>
      </c>
      <c r="B63" s="2" t="s">
        <v>154</v>
      </c>
    </row>
    <row r="65" spans="2:7" ht="12.75">
      <c r="B65" s="32" t="s">
        <v>155</v>
      </c>
      <c r="C65" s="32"/>
      <c r="D65" s="32"/>
      <c r="E65" s="8"/>
      <c r="F65" s="38"/>
      <c r="G65" s="38"/>
    </row>
    <row r="66" spans="2:7" ht="12.75">
      <c r="B66" s="32" t="s">
        <v>97</v>
      </c>
      <c r="C66" s="32"/>
      <c r="D66" s="32"/>
      <c r="E66" s="8"/>
      <c r="F66" s="38"/>
      <c r="G66" s="38"/>
    </row>
    <row r="67" spans="2:7" ht="12.75">
      <c r="B67" s="32" t="s">
        <v>107</v>
      </c>
      <c r="C67" s="32"/>
      <c r="D67" s="32"/>
      <c r="E67" s="8"/>
      <c r="F67" s="38"/>
      <c r="G67" s="38"/>
    </row>
    <row r="68" spans="2:7" ht="12.75">
      <c r="B68" s="32" t="s">
        <v>108</v>
      </c>
      <c r="C68" s="32"/>
      <c r="D68" s="32"/>
      <c r="E68" s="8"/>
      <c r="F68" s="38"/>
      <c r="G68" s="38"/>
    </row>
    <row r="69" spans="2:7" ht="12.75">
      <c r="B69" s="32"/>
      <c r="C69" s="32"/>
      <c r="D69" s="32"/>
      <c r="E69" s="8"/>
      <c r="F69" s="38"/>
      <c r="G69" s="38"/>
    </row>
    <row r="70" spans="1:7" ht="12.75">
      <c r="A70" s="1" t="s">
        <v>158</v>
      </c>
      <c r="B70" s="63" t="s">
        <v>156</v>
      </c>
      <c r="C70" s="32"/>
      <c r="D70" s="32"/>
      <c r="E70" s="8"/>
      <c r="F70" s="38"/>
      <c r="G70" s="38"/>
    </row>
    <row r="71" spans="2:7" ht="12.75">
      <c r="B71" s="32"/>
      <c r="C71" s="32"/>
      <c r="D71" s="32"/>
      <c r="E71" s="8"/>
      <c r="F71" s="38"/>
      <c r="G71" s="38"/>
    </row>
    <row r="72" spans="2:7" ht="12.75">
      <c r="B72" s="32" t="s">
        <v>157</v>
      </c>
      <c r="C72" s="32"/>
      <c r="D72" s="32"/>
      <c r="E72" s="8"/>
      <c r="F72" s="38"/>
      <c r="G72" s="38"/>
    </row>
    <row r="73" spans="2:7" ht="12.75">
      <c r="B73" s="32" t="s">
        <v>98</v>
      </c>
      <c r="C73" s="32"/>
      <c r="D73" s="32"/>
      <c r="E73" s="8"/>
      <c r="F73" s="38"/>
      <c r="G73" s="38"/>
    </row>
    <row r="74" spans="2:7" ht="12.75">
      <c r="B74" s="32" t="s">
        <v>60</v>
      </c>
      <c r="C74" s="32"/>
      <c r="D74" s="32"/>
      <c r="E74" s="8"/>
      <c r="F74" s="38"/>
      <c r="G74" s="38"/>
    </row>
    <row r="75" spans="2:7" ht="12.75">
      <c r="B75" s="32" t="s">
        <v>61</v>
      </c>
      <c r="C75" s="32"/>
      <c r="D75" s="32"/>
      <c r="E75" s="8"/>
      <c r="F75" s="38"/>
      <c r="G75" s="38"/>
    </row>
    <row r="76" spans="2:7" ht="12.75">
      <c r="B76" s="32"/>
      <c r="C76" s="32"/>
      <c r="D76" s="32"/>
      <c r="E76" s="8"/>
      <c r="F76" s="38"/>
      <c r="G76" s="38"/>
    </row>
    <row r="77" spans="2:7" ht="12.75">
      <c r="B77" s="32" t="s">
        <v>8</v>
      </c>
      <c r="C77" s="32"/>
      <c r="D77" s="32"/>
      <c r="E77" s="8"/>
      <c r="F77" s="38"/>
      <c r="G77" s="38"/>
    </row>
    <row r="78" spans="2:7" ht="12.75">
      <c r="B78" s="32" t="s">
        <v>110</v>
      </c>
      <c r="C78" s="32"/>
      <c r="D78" s="32"/>
      <c r="E78" s="8"/>
      <c r="F78" s="38"/>
      <c r="G78" s="38"/>
    </row>
    <row r="79" spans="5:8" ht="12.75">
      <c r="E79" s="1"/>
      <c r="F79" s="1"/>
      <c r="G79" s="1"/>
      <c r="H79" s="1"/>
    </row>
    <row r="80" spans="5:8" ht="12.75">
      <c r="E80" s="1"/>
      <c r="F80" s="1"/>
      <c r="G80" s="1"/>
      <c r="H80" s="1"/>
    </row>
    <row r="81" spans="1:8" ht="12.75">
      <c r="A81" s="1" t="s">
        <v>9</v>
      </c>
      <c r="B81" s="2" t="s">
        <v>111</v>
      </c>
      <c r="E81" s="1"/>
      <c r="F81" s="1"/>
      <c r="G81" s="1"/>
      <c r="H81" s="1"/>
    </row>
    <row r="82" spans="5:8" ht="12.75">
      <c r="E82" s="1"/>
      <c r="F82" s="1"/>
      <c r="G82" s="1"/>
      <c r="H82" s="1"/>
    </row>
    <row r="83" spans="2:8" ht="12.75">
      <c r="B83" s="1" t="s">
        <v>10</v>
      </c>
      <c r="E83" s="1"/>
      <c r="F83" s="1"/>
      <c r="G83" s="1"/>
      <c r="H83" s="1"/>
    </row>
    <row r="84" spans="2:8" ht="12.75">
      <c r="B84" s="1" t="s">
        <v>112</v>
      </c>
      <c r="E84" s="1"/>
      <c r="F84" s="1"/>
      <c r="G84" s="1"/>
      <c r="H84" s="1"/>
    </row>
    <row r="85" spans="5:8" ht="12.75">
      <c r="E85" s="1"/>
      <c r="F85" s="1"/>
      <c r="G85" s="1"/>
      <c r="H85" s="1"/>
    </row>
    <row r="86" spans="2:8" ht="12.75">
      <c r="B86" s="41"/>
      <c r="C86" s="42" t="s">
        <v>11</v>
      </c>
      <c r="D86" s="42"/>
      <c r="E86" s="43"/>
      <c r="F86" s="49" t="s">
        <v>12</v>
      </c>
      <c r="G86" s="49" t="s">
        <v>13</v>
      </c>
      <c r="H86" s="1"/>
    </row>
    <row r="87" spans="2:8" ht="12.75">
      <c r="B87" s="44"/>
      <c r="C87" s="32"/>
      <c r="D87" s="32"/>
      <c r="E87" s="45"/>
      <c r="F87" s="50"/>
      <c r="G87" s="50" t="s">
        <v>14</v>
      </c>
      <c r="H87" s="1"/>
    </row>
    <row r="88" spans="2:8" ht="12.75">
      <c r="B88" s="46"/>
      <c r="C88" s="47"/>
      <c r="D88" s="47"/>
      <c r="E88" s="48"/>
      <c r="F88" s="51" t="s">
        <v>15</v>
      </c>
      <c r="G88" s="51" t="s">
        <v>15</v>
      </c>
      <c r="H88" s="1"/>
    </row>
    <row r="89" spans="2:8" ht="12.75">
      <c r="B89" s="52" t="s">
        <v>16</v>
      </c>
      <c r="C89" s="41" t="s">
        <v>17</v>
      </c>
      <c r="D89" s="42"/>
      <c r="E89" s="43"/>
      <c r="F89" s="53">
        <v>44</v>
      </c>
      <c r="G89" s="53">
        <v>9</v>
      </c>
      <c r="H89" s="1"/>
    </row>
    <row r="90" spans="2:8" ht="12.75">
      <c r="B90" s="54" t="s">
        <v>18</v>
      </c>
      <c r="C90" s="44" t="s">
        <v>20</v>
      </c>
      <c r="D90" s="32"/>
      <c r="E90" s="45"/>
      <c r="F90" s="55">
        <v>20</v>
      </c>
      <c r="G90" s="55">
        <v>20</v>
      </c>
      <c r="H90" s="1"/>
    </row>
    <row r="91" spans="2:8" ht="12.75">
      <c r="B91" s="54"/>
      <c r="C91" s="44" t="s">
        <v>19</v>
      </c>
      <c r="D91" s="32"/>
      <c r="E91" s="45"/>
      <c r="F91" s="55"/>
      <c r="G91" s="55"/>
      <c r="H91" s="1"/>
    </row>
    <row r="92" spans="2:8" ht="12.75">
      <c r="B92" s="56" t="s">
        <v>21</v>
      </c>
      <c r="C92" s="46" t="s">
        <v>128</v>
      </c>
      <c r="D92" s="47"/>
      <c r="E92" s="48"/>
      <c r="F92" s="57">
        <v>18.4</v>
      </c>
      <c r="G92" s="57">
        <v>53.4</v>
      </c>
      <c r="H92" s="1"/>
    </row>
    <row r="93" spans="2:8" ht="12.75">
      <c r="B93" s="58"/>
      <c r="C93" s="59" t="s">
        <v>260</v>
      </c>
      <c r="D93" s="60"/>
      <c r="E93" s="61"/>
      <c r="F93" s="62">
        <f>SUM(F89:F92)</f>
        <v>82.4</v>
      </c>
      <c r="G93" s="62">
        <f>SUM(G89:G92)</f>
        <v>82.4</v>
      </c>
      <c r="H93" s="1"/>
    </row>
    <row r="94" spans="5:8" ht="12.75">
      <c r="E94" s="1"/>
      <c r="F94" s="39"/>
      <c r="G94" s="39"/>
      <c r="H94" s="1"/>
    </row>
    <row r="95" spans="2:8" ht="12.75">
      <c r="B95" s="40" t="s">
        <v>22</v>
      </c>
      <c r="E95" s="1"/>
      <c r="F95" s="1"/>
      <c r="G95" s="1"/>
      <c r="H95" s="1"/>
    </row>
    <row r="96" spans="5:8" ht="12.75">
      <c r="E96" s="1"/>
      <c r="F96" s="1"/>
      <c r="G96" s="1"/>
      <c r="H96" s="1"/>
    </row>
    <row r="97" spans="5:8" ht="12.75">
      <c r="E97" s="1"/>
      <c r="F97" s="1"/>
      <c r="G97" s="1"/>
      <c r="H97" s="1"/>
    </row>
    <row r="98" spans="2:8" ht="12.75">
      <c r="B98" s="1" t="s">
        <v>88</v>
      </c>
      <c r="E98" s="1"/>
      <c r="F98" s="1"/>
      <c r="G98" s="1"/>
      <c r="H98" s="1"/>
    </row>
    <row r="99" spans="2:8" ht="12.75">
      <c r="B99" s="1" t="s">
        <v>113</v>
      </c>
      <c r="E99" s="1"/>
      <c r="F99" s="1"/>
      <c r="G99" s="1"/>
      <c r="H99" s="1"/>
    </row>
    <row r="100" spans="2:8" ht="12.75">
      <c r="B100" s="1" t="s">
        <v>89</v>
      </c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2:8" ht="12.75">
      <c r="B102" s="41"/>
      <c r="C102" s="42" t="s">
        <v>11</v>
      </c>
      <c r="D102" s="42"/>
      <c r="E102" s="43"/>
      <c r="F102" s="49" t="s">
        <v>91</v>
      </c>
      <c r="G102" s="49" t="s">
        <v>13</v>
      </c>
      <c r="H102" s="1"/>
    </row>
    <row r="103" spans="2:8" ht="12.75">
      <c r="B103" s="44"/>
      <c r="C103" s="32"/>
      <c r="D103" s="32"/>
      <c r="E103" s="45"/>
      <c r="F103" s="50" t="s">
        <v>92</v>
      </c>
      <c r="G103" s="50" t="s">
        <v>14</v>
      </c>
      <c r="H103" s="1"/>
    </row>
    <row r="104" spans="2:8" ht="12.75">
      <c r="B104" s="44"/>
      <c r="C104" s="32"/>
      <c r="D104" s="32"/>
      <c r="E104" s="45"/>
      <c r="F104" s="65" t="s">
        <v>121</v>
      </c>
      <c r="G104" s="50"/>
      <c r="H104" s="1"/>
    </row>
    <row r="105" spans="2:8" ht="12.75">
      <c r="B105" s="44"/>
      <c r="C105" s="32"/>
      <c r="D105" s="32"/>
      <c r="E105" s="45"/>
      <c r="F105" s="50" t="s">
        <v>90</v>
      </c>
      <c r="G105" s="50" t="s">
        <v>90</v>
      </c>
      <c r="H105" s="1"/>
    </row>
    <row r="106" spans="2:8" ht="12.75">
      <c r="B106" s="46"/>
      <c r="C106" s="47"/>
      <c r="D106" s="47"/>
      <c r="E106" s="48"/>
      <c r="F106" s="51" t="s">
        <v>15</v>
      </c>
      <c r="G106" s="51" t="s">
        <v>15</v>
      </c>
      <c r="H106" s="1"/>
    </row>
    <row r="107" spans="2:8" ht="12.75">
      <c r="B107" s="52" t="s">
        <v>16</v>
      </c>
      <c r="C107" s="41" t="s">
        <v>17</v>
      </c>
      <c r="D107" s="42"/>
      <c r="E107" s="43"/>
      <c r="F107" s="53">
        <v>9</v>
      </c>
      <c r="G107" s="53">
        <v>18</v>
      </c>
      <c r="H107" s="1"/>
    </row>
    <row r="108" spans="2:8" ht="12.75">
      <c r="B108" s="54" t="s">
        <v>18</v>
      </c>
      <c r="C108" s="44" t="s">
        <v>20</v>
      </c>
      <c r="D108" s="32"/>
      <c r="E108" s="45"/>
      <c r="F108" s="55">
        <v>20</v>
      </c>
      <c r="G108" s="55">
        <v>20</v>
      </c>
      <c r="H108" s="1"/>
    </row>
    <row r="109" spans="2:8" ht="12.75">
      <c r="B109" s="54"/>
      <c r="C109" s="44" t="s">
        <v>19</v>
      </c>
      <c r="D109" s="32"/>
      <c r="E109" s="45"/>
      <c r="F109" s="55"/>
      <c r="G109" s="55"/>
      <c r="H109" s="1"/>
    </row>
    <row r="110" spans="2:8" ht="12.75">
      <c r="B110" s="56" t="s">
        <v>21</v>
      </c>
      <c r="C110" s="46" t="s">
        <v>128</v>
      </c>
      <c r="D110" s="47"/>
      <c r="E110" s="48"/>
      <c r="F110" s="57">
        <v>53.4</v>
      </c>
      <c r="G110" s="57">
        <v>44.4</v>
      </c>
      <c r="H110" s="1"/>
    </row>
    <row r="111" spans="2:8" ht="12.75">
      <c r="B111" s="58"/>
      <c r="C111" s="59" t="s">
        <v>260</v>
      </c>
      <c r="D111" s="60"/>
      <c r="E111" s="61"/>
      <c r="F111" s="62">
        <f>SUM(F107:F110)</f>
        <v>82.4</v>
      </c>
      <c r="G111" s="62">
        <f>SUM(G107:G110)</f>
        <v>82.4</v>
      </c>
      <c r="H111" s="1"/>
    </row>
    <row r="112" spans="5:8" ht="12.75">
      <c r="E112" s="1"/>
      <c r="F112" s="1"/>
      <c r="G112" s="1"/>
      <c r="H112" s="1"/>
    </row>
    <row r="113" spans="2:8" ht="12.75">
      <c r="B113" s="40" t="s">
        <v>22</v>
      </c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5:8" ht="12.75">
      <c r="E115" s="1"/>
      <c r="F115" s="1"/>
      <c r="G115" s="1"/>
      <c r="H115" s="1"/>
    </row>
    <row r="116" spans="2:8" ht="12.75">
      <c r="B116" s="1" t="s">
        <v>23</v>
      </c>
      <c r="E116" s="1"/>
      <c r="F116" s="1"/>
      <c r="G116" s="1"/>
      <c r="H116" s="1"/>
    </row>
    <row r="117" spans="2:8" ht="12.75">
      <c r="B117" s="1" t="s">
        <v>24</v>
      </c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1:8" ht="12.75">
      <c r="A120" s="1" t="s">
        <v>25</v>
      </c>
      <c r="B120" s="2" t="s">
        <v>26</v>
      </c>
      <c r="E120" s="1"/>
      <c r="F120" s="1"/>
      <c r="G120" s="1"/>
      <c r="H120" s="1"/>
    </row>
    <row r="121" spans="5:8" ht="12.75">
      <c r="E121" s="1"/>
      <c r="F121" s="1"/>
      <c r="G121" s="1"/>
      <c r="H121" s="1"/>
    </row>
    <row r="122" spans="2:8" ht="12.75">
      <c r="B122" s="1" t="s">
        <v>27</v>
      </c>
      <c r="E122" s="1"/>
      <c r="F122" s="1"/>
      <c r="G122" s="1"/>
      <c r="H122" s="1"/>
    </row>
    <row r="123" spans="2:8" ht="12.75">
      <c r="B123" s="1" t="s">
        <v>28</v>
      </c>
      <c r="E123" s="1"/>
      <c r="F123" s="1"/>
      <c r="G123" s="1"/>
      <c r="H123" s="1"/>
    </row>
    <row r="124" spans="2:8" ht="12.75">
      <c r="B124" s="1" t="s">
        <v>29</v>
      </c>
      <c r="E124" s="1"/>
      <c r="F124" s="1"/>
      <c r="G124" s="1"/>
      <c r="H124" s="1"/>
    </row>
    <row r="125" spans="2:8" ht="12.75">
      <c r="B125" s="1" t="s">
        <v>6</v>
      </c>
      <c r="E125" s="1"/>
      <c r="F125" s="1"/>
      <c r="G125" s="1"/>
      <c r="H125" s="1"/>
    </row>
    <row r="126" spans="2:8" ht="12.75">
      <c r="B126" s="1" t="s">
        <v>30</v>
      </c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2:8" ht="12.75">
      <c r="B128" s="1" t="s">
        <v>31</v>
      </c>
      <c r="C128" s="1" t="s">
        <v>32</v>
      </c>
      <c r="E128" s="1"/>
      <c r="F128" s="1"/>
      <c r="G128" s="1"/>
      <c r="H128" s="1"/>
    </row>
    <row r="129" spans="3:8" ht="12.75">
      <c r="C129" s="1" t="s">
        <v>33</v>
      </c>
      <c r="E129" s="1"/>
      <c r="F129" s="1"/>
      <c r="G129" s="1"/>
      <c r="H129" s="1"/>
    </row>
    <row r="130" spans="3:8" ht="12.75">
      <c r="C130" s="1" t="s">
        <v>114</v>
      </c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2:8" ht="12.75">
      <c r="B132" s="1" t="s">
        <v>34</v>
      </c>
      <c r="C132" s="1" t="s">
        <v>36</v>
      </c>
      <c r="E132" s="1"/>
      <c r="F132" s="1"/>
      <c r="G132" s="1"/>
      <c r="H132" s="1"/>
    </row>
    <row r="133" spans="3:8" ht="12.75">
      <c r="C133" s="1" t="s">
        <v>37</v>
      </c>
      <c r="E133" s="1"/>
      <c r="F133" s="1"/>
      <c r="G133" s="1"/>
      <c r="H133" s="1"/>
    </row>
    <row r="134" spans="5:8" ht="12.75">
      <c r="E134" s="1"/>
      <c r="F134" s="1"/>
      <c r="G134" s="1"/>
      <c r="H134" s="1"/>
    </row>
    <row r="135" spans="2:8" ht="12.75">
      <c r="B135" s="1" t="s">
        <v>38</v>
      </c>
      <c r="C135" s="1" t="s">
        <v>129</v>
      </c>
      <c r="E135" s="1"/>
      <c r="F135" s="1"/>
      <c r="G135" s="1"/>
      <c r="H135" s="1"/>
    </row>
    <row r="136" spans="3:8" ht="12.75">
      <c r="C136" s="1" t="s">
        <v>39</v>
      </c>
      <c r="E136" s="1"/>
      <c r="F136" s="1"/>
      <c r="G136" s="1"/>
      <c r="H136" s="1"/>
    </row>
    <row r="137" spans="3:8" ht="12.75">
      <c r="C137" s="1" t="s">
        <v>40</v>
      </c>
      <c r="E137" s="1"/>
      <c r="F137" s="1"/>
      <c r="G137" s="1"/>
      <c r="H137" s="1"/>
    </row>
    <row r="138" spans="5:8" ht="12.75">
      <c r="E138" s="1"/>
      <c r="F138" s="1"/>
      <c r="G138" s="1"/>
      <c r="H138" s="1"/>
    </row>
    <row r="139" spans="2:8" ht="12.75">
      <c r="B139" s="1" t="s">
        <v>358</v>
      </c>
      <c r="C139" s="1" t="s">
        <v>41</v>
      </c>
      <c r="E139" s="1"/>
      <c r="F139" s="1"/>
      <c r="G139" s="1"/>
      <c r="H139" s="1"/>
    </row>
    <row r="140" spans="3:8" ht="12.75">
      <c r="C140" s="1" t="s">
        <v>42</v>
      </c>
      <c r="E140" s="1"/>
      <c r="F140" s="1"/>
      <c r="G140" s="1"/>
      <c r="H140" s="1"/>
    </row>
    <row r="141" spans="5:8" ht="12.75">
      <c r="E141" s="1"/>
      <c r="F141" s="1"/>
      <c r="G141" s="1"/>
      <c r="H141" s="1"/>
    </row>
    <row r="142" spans="2:8" ht="12.75">
      <c r="B142" s="1" t="s">
        <v>359</v>
      </c>
      <c r="C142" s="1" t="s">
        <v>43</v>
      </c>
      <c r="E142" s="1"/>
      <c r="F142" s="1"/>
      <c r="G142" s="1"/>
      <c r="H142" s="1"/>
    </row>
    <row r="143" spans="3:8" ht="12.75">
      <c r="C143" s="1" t="s">
        <v>123</v>
      </c>
      <c r="E143" s="1"/>
      <c r="F143" s="1"/>
      <c r="G143" s="1"/>
      <c r="H143" s="1"/>
    </row>
    <row r="144" spans="3:8" ht="12.75">
      <c r="C144" s="1" t="s">
        <v>122</v>
      </c>
      <c r="E144" s="1"/>
      <c r="F144" s="1"/>
      <c r="G144" s="1"/>
      <c r="H144" s="1"/>
    </row>
    <row r="145" spans="3:8" ht="12.75">
      <c r="C145" s="1" t="s">
        <v>115</v>
      </c>
      <c r="E145" s="1"/>
      <c r="F145" s="1"/>
      <c r="G145" s="1"/>
      <c r="H145" s="1"/>
    </row>
    <row r="146" spans="5:8" ht="12.75">
      <c r="E146" s="1"/>
      <c r="F146" s="1"/>
      <c r="G146" s="1"/>
      <c r="H146" s="1"/>
    </row>
    <row r="147" spans="5:8" ht="12.75">
      <c r="E147" s="1"/>
      <c r="F147" s="1"/>
      <c r="G147" s="1"/>
      <c r="H147" s="1"/>
    </row>
    <row r="148" spans="5:8" ht="12.75">
      <c r="E148" s="1"/>
      <c r="F148" s="1"/>
      <c r="G148" s="1"/>
      <c r="H148" s="1"/>
    </row>
    <row r="149" spans="2:8" ht="12.75">
      <c r="B149" s="1" t="s">
        <v>44</v>
      </c>
      <c r="E149" s="1"/>
      <c r="F149" s="1"/>
      <c r="G149" s="1"/>
      <c r="H149" s="1"/>
    </row>
    <row r="150" spans="2:8" ht="12.75">
      <c r="B150" s="1" t="s">
        <v>45</v>
      </c>
      <c r="E150" s="1"/>
      <c r="F150" s="1"/>
      <c r="G150" s="1"/>
      <c r="H150" s="1"/>
    </row>
    <row r="151" spans="5:8" ht="12.75">
      <c r="E151" s="1"/>
      <c r="F151" s="1"/>
      <c r="G151" s="1"/>
      <c r="H151" s="1"/>
    </row>
    <row r="152" spans="2:8" ht="12.75">
      <c r="B152" s="1" t="s">
        <v>46</v>
      </c>
      <c r="E152" s="1"/>
      <c r="F152" s="1"/>
      <c r="G152" s="1"/>
      <c r="H152" s="1"/>
    </row>
    <row r="153" spans="2:8" ht="12.75">
      <c r="B153" s="1" t="s">
        <v>62</v>
      </c>
      <c r="E153" s="1"/>
      <c r="F153" s="1"/>
      <c r="G153" s="1"/>
      <c r="H153" s="1"/>
    </row>
    <row r="154" spans="5:8" ht="12.75">
      <c r="E154" s="1"/>
      <c r="F154" s="1"/>
      <c r="G154" s="1"/>
      <c r="H154" s="1"/>
    </row>
    <row r="155" spans="5:8" ht="12.75">
      <c r="E155" s="1"/>
      <c r="F155" s="1"/>
      <c r="G155" s="1"/>
      <c r="H155" s="1"/>
    </row>
    <row r="156" spans="1:8" ht="12.75">
      <c r="A156" s="1" t="s">
        <v>47</v>
      </c>
      <c r="B156" s="2" t="s">
        <v>48</v>
      </c>
      <c r="E156" s="1"/>
      <c r="F156" s="1"/>
      <c r="G156" s="1"/>
      <c r="H156" s="1"/>
    </row>
    <row r="157" spans="5:8" ht="12.75">
      <c r="E157" s="1"/>
      <c r="F157" s="1"/>
      <c r="G157" s="1"/>
      <c r="H157" s="1"/>
    </row>
    <row r="158" spans="2:8" ht="12.75">
      <c r="B158" s="1" t="s">
        <v>7</v>
      </c>
      <c r="E158" s="1"/>
      <c r="F158" s="1"/>
      <c r="G158" s="1"/>
      <c r="H158" s="1"/>
    </row>
    <row r="159" spans="2:8" ht="12.75">
      <c r="B159" s="1" t="s">
        <v>63</v>
      </c>
      <c r="E159" s="1"/>
      <c r="F159" s="1"/>
      <c r="G159" s="1"/>
      <c r="H159" s="1"/>
    </row>
    <row r="160" spans="5:8" ht="12.75">
      <c r="E160" s="1"/>
      <c r="F160" s="1"/>
      <c r="G160" s="1"/>
      <c r="H160" s="1"/>
    </row>
    <row r="161" spans="5:8" ht="12.75">
      <c r="E161" s="1"/>
      <c r="F161" s="1"/>
      <c r="G161" s="1"/>
      <c r="H161" s="1"/>
    </row>
    <row r="162" spans="1:8" ht="12.75">
      <c r="A162" s="1" t="s">
        <v>49</v>
      </c>
      <c r="B162" s="2" t="s">
        <v>64</v>
      </c>
      <c r="E162" s="1"/>
      <c r="F162" s="1"/>
      <c r="G162" s="1"/>
      <c r="H162" s="1"/>
    </row>
    <row r="163" spans="5:8" ht="12.75">
      <c r="E163" s="1"/>
      <c r="F163" s="1"/>
      <c r="G163" s="1"/>
      <c r="H163" s="1"/>
    </row>
    <row r="164" spans="2:8" ht="12.75">
      <c r="B164" s="1" t="s">
        <v>65</v>
      </c>
      <c r="E164" s="1"/>
      <c r="F164" s="1"/>
      <c r="G164" s="1"/>
      <c r="H164" s="1"/>
    </row>
    <row r="165" spans="2:8" ht="12.75">
      <c r="B165" s="1" t="s">
        <v>66</v>
      </c>
      <c r="E165" s="1"/>
      <c r="F165" s="1"/>
      <c r="G165" s="1"/>
      <c r="H165" s="1"/>
    </row>
    <row r="166" spans="2:8" ht="12.75">
      <c r="B166" s="1" t="s">
        <v>67</v>
      </c>
      <c r="E166" s="1"/>
      <c r="F166" s="1"/>
      <c r="G166" s="1"/>
      <c r="H166" s="1"/>
    </row>
    <row r="167" spans="2:8" ht="12.75">
      <c r="B167" s="1" t="s">
        <v>68</v>
      </c>
      <c r="E167" s="1"/>
      <c r="F167" s="1"/>
      <c r="G167" s="1"/>
      <c r="H167" s="1"/>
    </row>
    <row r="168" spans="2:8" ht="12.75">
      <c r="B168" s="1" t="s">
        <v>69</v>
      </c>
      <c r="E168" s="1"/>
      <c r="F168" s="1"/>
      <c r="G168" s="1"/>
      <c r="H168" s="1"/>
    </row>
    <row r="169" spans="5:8" ht="12.75">
      <c r="E169" s="1"/>
      <c r="F169" s="1"/>
      <c r="G169" s="1"/>
      <c r="H169" s="1"/>
    </row>
    <row r="170" spans="2:8" ht="12.75">
      <c r="B170" s="1" t="s">
        <v>31</v>
      </c>
      <c r="C170" s="1" t="s">
        <v>100</v>
      </c>
      <c r="E170" s="1"/>
      <c r="F170" s="1"/>
      <c r="G170" s="1"/>
      <c r="H170" s="1"/>
    </row>
    <row r="171" spans="3:8" ht="12.75">
      <c r="C171" s="1" t="s">
        <v>50</v>
      </c>
      <c r="E171" s="1"/>
      <c r="F171" s="1"/>
      <c r="G171" s="1"/>
      <c r="H171" s="1"/>
    </row>
    <row r="172" spans="5:8" ht="12.75">
      <c r="E172" s="1"/>
      <c r="F172" s="1"/>
      <c r="G172" s="1"/>
      <c r="H172" s="1"/>
    </row>
    <row r="173" spans="2:8" ht="12.75">
      <c r="B173" s="1" t="s">
        <v>34</v>
      </c>
      <c r="C173" s="1" t="s">
        <v>116</v>
      </c>
      <c r="E173" s="1"/>
      <c r="F173" s="1"/>
      <c r="G173" s="1"/>
      <c r="H173" s="1"/>
    </row>
    <row r="174" spans="3:8" ht="12.75">
      <c r="C174" s="1" t="s">
        <v>51</v>
      </c>
      <c r="E174" s="1"/>
      <c r="F174" s="1"/>
      <c r="G174" s="1"/>
      <c r="H174" s="1"/>
    </row>
    <row r="175" spans="5:8" ht="12.75">
      <c r="E175" s="1"/>
      <c r="F175" s="1"/>
      <c r="G175" s="1"/>
      <c r="H175" s="1"/>
    </row>
    <row r="176" spans="2:8" ht="12.75">
      <c r="B176" s="1" t="s">
        <v>38</v>
      </c>
      <c r="C176" s="1" t="s">
        <v>52</v>
      </c>
      <c r="E176" s="1"/>
      <c r="F176" s="1"/>
      <c r="G176" s="1"/>
      <c r="H176" s="1"/>
    </row>
    <row r="177" spans="3:8" ht="12.75">
      <c r="C177" s="1" t="s">
        <v>53</v>
      </c>
      <c r="E177" s="1"/>
      <c r="F177" s="1"/>
      <c r="G177" s="1"/>
      <c r="H177" s="1"/>
    </row>
    <row r="178" spans="5:8" ht="12.75">
      <c r="E178" s="1"/>
      <c r="F178" s="1"/>
      <c r="G178" s="1"/>
      <c r="H178" s="1"/>
    </row>
    <row r="179" spans="2:8" ht="12.75">
      <c r="B179" s="1" t="s">
        <v>358</v>
      </c>
      <c r="C179" s="1" t="s">
        <v>54</v>
      </c>
      <c r="E179" s="1"/>
      <c r="F179" s="1"/>
      <c r="G179" s="1"/>
      <c r="H179" s="1"/>
    </row>
    <row r="180" spans="3:8" ht="12.75">
      <c r="C180" s="1" t="s">
        <v>55</v>
      </c>
      <c r="E180" s="1"/>
      <c r="F180" s="1"/>
      <c r="G180" s="1"/>
      <c r="H180" s="1"/>
    </row>
    <row r="181" spans="5:8" ht="12.75">
      <c r="E181" s="1"/>
      <c r="F181" s="1"/>
      <c r="G181" s="1"/>
      <c r="H181" s="1"/>
    </row>
    <row r="182" spans="2:8" ht="12.75">
      <c r="B182" s="1" t="s">
        <v>359</v>
      </c>
      <c r="C182" s="1" t="s">
        <v>99</v>
      </c>
      <c r="E182" s="1"/>
      <c r="F182" s="1"/>
      <c r="G182" s="1"/>
      <c r="H182" s="1"/>
    </row>
    <row r="183" spans="3:8" ht="12.75">
      <c r="C183" s="1" t="s">
        <v>56</v>
      </c>
      <c r="E183" s="1"/>
      <c r="F183" s="1"/>
      <c r="G183" s="1"/>
      <c r="H183" s="1"/>
    </row>
    <row r="184" spans="3:8" ht="12.75">
      <c r="C184" s="1" t="s">
        <v>57</v>
      </c>
      <c r="E184" s="1"/>
      <c r="F184" s="1"/>
      <c r="G184" s="1"/>
      <c r="H184" s="1"/>
    </row>
    <row r="185" spans="3:8" ht="12.75">
      <c r="C185" s="1" t="s">
        <v>58</v>
      </c>
      <c r="E185" s="1"/>
      <c r="F185" s="1"/>
      <c r="G185" s="1"/>
      <c r="H185" s="1"/>
    </row>
    <row r="186" spans="5:8" ht="12.75">
      <c r="E186" s="1"/>
      <c r="F186" s="1"/>
      <c r="G186" s="1"/>
      <c r="H186" s="1"/>
    </row>
    <row r="187" spans="5:8" ht="12.75">
      <c r="E187" s="1"/>
      <c r="F187" s="1"/>
      <c r="G187" s="1"/>
      <c r="H187" s="1"/>
    </row>
    <row r="188" spans="2:8" ht="12.75">
      <c r="B188" s="1" t="s">
        <v>71</v>
      </c>
      <c r="E188" s="1"/>
      <c r="F188" s="1"/>
      <c r="G188" s="1"/>
      <c r="H188" s="1"/>
    </row>
    <row r="189" spans="5:8" ht="12.75">
      <c r="E189" s="1"/>
      <c r="F189" s="1"/>
      <c r="G189" s="1"/>
      <c r="H189" s="1"/>
    </row>
    <row r="190" spans="5:8" ht="12.75">
      <c r="E190" s="1"/>
      <c r="F190" s="1"/>
      <c r="G190" s="1"/>
      <c r="H190" s="1"/>
    </row>
    <row r="191" spans="1:8" ht="12.75">
      <c r="A191" s="1" t="s">
        <v>72</v>
      </c>
      <c r="B191" s="2" t="s">
        <v>73</v>
      </c>
      <c r="E191" s="1"/>
      <c r="F191" s="1"/>
      <c r="G191" s="1"/>
      <c r="H191" s="1"/>
    </row>
    <row r="192" spans="5:8" ht="12.75">
      <c r="E192" s="1"/>
      <c r="F192" s="1"/>
      <c r="G192" s="1"/>
      <c r="H192" s="1"/>
    </row>
    <row r="193" spans="2:8" ht="12.75">
      <c r="B193" s="1" t="s">
        <v>117</v>
      </c>
      <c r="E193" s="1"/>
      <c r="F193" s="1"/>
      <c r="G193" s="1"/>
      <c r="H193" s="1"/>
    </row>
    <row r="194" spans="2:8" ht="12.75">
      <c r="B194" s="1" t="s">
        <v>74</v>
      </c>
      <c r="E194" s="1"/>
      <c r="F194" s="1"/>
      <c r="G194" s="1"/>
      <c r="H194" s="1"/>
    </row>
    <row r="195" spans="2:8" ht="12.75">
      <c r="B195" s="1" t="s">
        <v>118</v>
      </c>
      <c r="E195" s="1"/>
      <c r="F195" s="1"/>
      <c r="G195" s="1"/>
      <c r="H195" s="1"/>
    </row>
    <row r="196" spans="5:8" ht="12.75">
      <c r="E196" s="1"/>
      <c r="F196" s="1"/>
      <c r="G196" s="1"/>
      <c r="H196" s="1"/>
    </row>
    <row r="197" spans="5:8" ht="12.75">
      <c r="E197" s="1"/>
      <c r="F197" s="1"/>
      <c r="G197" s="1"/>
      <c r="H197" s="1"/>
    </row>
    <row r="198" spans="1:8" ht="12.75">
      <c r="A198" s="1" t="s">
        <v>75</v>
      </c>
      <c r="B198" s="2" t="s">
        <v>127</v>
      </c>
      <c r="E198" s="1"/>
      <c r="F198" s="1"/>
      <c r="G198" s="1"/>
      <c r="H198" s="1"/>
    </row>
    <row r="199" spans="5:8" ht="12.75">
      <c r="E199" s="1"/>
      <c r="F199" s="1"/>
      <c r="G199" s="1"/>
      <c r="H199" s="1"/>
    </row>
    <row r="200" spans="2:8" ht="12.75">
      <c r="B200" s="1" t="s">
        <v>119</v>
      </c>
      <c r="E200" s="1"/>
      <c r="F200" s="1"/>
      <c r="G200" s="1"/>
      <c r="H200" s="1"/>
    </row>
    <row r="201" spans="2:8" ht="12.75">
      <c r="B201" s="1" t="s">
        <v>76</v>
      </c>
      <c r="E201" s="1"/>
      <c r="F201" s="1"/>
      <c r="G201" s="1"/>
      <c r="H201" s="1"/>
    </row>
    <row r="202" spans="2:8" ht="12.75">
      <c r="B202" s="1" t="s">
        <v>77</v>
      </c>
      <c r="E202" s="1"/>
      <c r="F202" s="1"/>
      <c r="G202" s="1"/>
      <c r="H202" s="1"/>
    </row>
    <row r="203" spans="2:8" ht="12.75">
      <c r="B203" s="1" t="s">
        <v>78</v>
      </c>
      <c r="E203" s="1"/>
      <c r="F203" s="1"/>
      <c r="G203" s="1"/>
      <c r="H203" s="1"/>
    </row>
    <row r="204" spans="2:8" ht="12.75">
      <c r="B204" s="1" t="s">
        <v>70</v>
      </c>
      <c r="E204" s="1"/>
      <c r="F204" s="1"/>
      <c r="G204" s="1"/>
      <c r="H204" s="1"/>
    </row>
    <row r="205" spans="5:8" ht="12.75">
      <c r="E205" s="1"/>
      <c r="F205" s="1"/>
      <c r="G205" s="1"/>
      <c r="H205" s="1"/>
    </row>
    <row r="206" spans="5:8" ht="12.75">
      <c r="E206" s="1"/>
      <c r="F206" s="1"/>
      <c r="G206" s="1"/>
      <c r="H206" s="1"/>
    </row>
    <row r="207" spans="5:8" ht="12.75">
      <c r="E207" s="1"/>
      <c r="F207" s="1"/>
      <c r="G207" s="1"/>
      <c r="H207" s="1"/>
    </row>
    <row r="208" spans="1:2" ht="12.75">
      <c r="A208" s="1" t="s">
        <v>287</v>
      </c>
      <c r="B208" s="2" t="s">
        <v>348</v>
      </c>
    </row>
    <row r="210" ht="12.75">
      <c r="B210" s="1" t="s">
        <v>288</v>
      </c>
    </row>
    <row r="213" spans="1:2" ht="12.75">
      <c r="A213" s="1" t="s">
        <v>289</v>
      </c>
      <c r="B213" s="2" t="s">
        <v>349</v>
      </c>
    </row>
    <row r="215" ht="12.75">
      <c r="B215" s="1" t="s">
        <v>199</v>
      </c>
    </row>
    <row r="216" ht="12.75">
      <c r="B216" s="1" t="s">
        <v>184</v>
      </c>
    </row>
    <row r="217" ht="12.75">
      <c r="B217" s="1" t="s">
        <v>85</v>
      </c>
    </row>
    <row r="219" spans="1:2" ht="12.75">
      <c r="A219" s="64" t="s">
        <v>373</v>
      </c>
      <c r="B219" s="1" t="s">
        <v>130</v>
      </c>
    </row>
    <row r="220" ht="12.75">
      <c r="B220" s="1" t="s">
        <v>80</v>
      </c>
    </row>
    <row r="222" spans="1:2" ht="12.75">
      <c r="A222" s="64" t="s">
        <v>374</v>
      </c>
      <c r="B222" s="32" t="s">
        <v>155</v>
      </c>
    </row>
    <row r="223" ht="12.75">
      <c r="B223" s="32" t="s">
        <v>101</v>
      </c>
    </row>
    <row r="224" ht="12.75">
      <c r="B224" s="32" t="s">
        <v>87</v>
      </c>
    </row>
    <row r="227" spans="1:2" ht="12.75">
      <c r="A227" s="1" t="s">
        <v>290</v>
      </c>
      <c r="B227" s="2" t="s">
        <v>291</v>
      </c>
    </row>
    <row r="228" spans="5:7" ht="12.75">
      <c r="E228" s="5" t="s">
        <v>294</v>
      </c>
      <c r="F228" s="5" t="s">
        <v>261</v>
      </c>
      <c r="G228" s="5" t="s">
        <v>260</v>
      </c>
    </row>
    <row r="229" spans="5:7" ht="12.75">
      <c r="E229" s="5" t="s">
        <v>298</v>
      </c>
      <c r="F229" s="5" t="s">
        <v>298</v>
      </c>
      <c r="G229" s="5" t="s">
        <v>298</v>
      </c>
    </row>
    <row r="230" spans="5:7" ht="12.75">
      <c r="E230" s="5"/>
      <c r="F230" s="5"/>
      <c r="G230" s="5"/>
    </row>
    <row r="231" spans="2:7" ht="12.75">
      <c r="B231" s="1" t="s">
        <v>292</v>
      </c>
      <c r="E231" s="3">
        <v>193056643</v>
      </c>
      <c r="F231" s="5">
        <v>27104489</v>
      </c>
      <c r="G231" s="5">
        <f>SUM(E231:F231)</f>
        <v>220161132</v>
      </c>
    </row>
    <row r="232" spans="2:7" ht="12.75">
      <c r="B232" s="1" t="s">
        <v>293</v>
      </c>
      <c r="E232" s="3">
        <v>321513099</v>
      </c>
      <c r="F232" s="5">
        <v>0</v>
      </c>
      <c r="G232" s="5">
        <f>SUM(E232:F232)</f>
        <v>321513099</v>
      </c>
    </row>
    <row r="233" spans="5:7" ht="13.5" thickBot="1">
      <c r="E233" s="4">
        <f>SUM(E231:E232)</f>
        <v>514569742</v>
      </c>
      <c r="F233" s="6">
        <f>SUM(F231:F232)</f>
        <v>27104489</v>
      </c>
      <c r="G233" s="6">
        <f>SUM(G231:G232)</f>
        <v>541674231</v>
      </c>
    </row>
    <row r="234" ht="13.5" thickTop="1"/>
    <row r="235" ht="12.75">
      <c r="B235" s="2" t="s">
        <v>295</v>
      </c>
    </row>
    <row r="237" spans="2:6" ht="12.75">
      <c r="B237" s="1" t="s">
        <v>296</v>
      </c>
      <c r="E237" s="3" t="s">
        <v>298</v>
      </c>
      <c r="F237" s="29" t="s">
        <v>106</v>
      </c>
    </row>
    <row r="238" spans="2:6" ht="12.75">
      <c r="B238" s="1" t="s">
        <v>297</v>
      </c>
      <c r="E238" s="3" t="s">
        <v>299</v>
      </c>
      <c r="F238" s="29" t="s">
        <v>103</v>
      </c>
    </row>
    <row r="241" spans="1:2" ht="12.75">
      <c r="A241" s="1" t="s">
        <v>300</v>
      </c>
      <c r="B241" s="2" t="s">
        <v>301</v>
      </c>
    </row>
    <row r="243" ht="12.75">
      <c r="B243" s="1" t="s">
        <v>35</v>
      </c>
    </row>
    <row r="244" ht="12.75">
      <c r="B244" s="1" t="s">
        <v>3</v>
      </c>
    </row>
    <row r="247" spans="1:2" ht="12.75">
      <c r="A247" s="1" t="s">
        <v>302</v>
      </c>
      <c r="B247" s="2" t="s">
        <v>303</v>
      </c>
    </row>
    <row r="248" ht="12.75">
      <c r="B248" s="2"/>
    </row>
    <row r="249" ht="12.75">
      <c r="B249" s="1" t="s">
        <v>304</v>
      </c>
    </row>
    <row r="252" spans="1:3" ht="12.75">
      <c r="A252" s="1" t="s">
        <v>195</v>
      </c>
      <c r="B252" s="2" t="s">
        <v>327</v>
      </c>
      <c r="C252" s="2"/>
    </row>
    <row r="254" spans="1:2" ht="12.75">
      <c r="A254" s="1" t="s">
        <v>326</v>
      </c>
      <c r="B254" s="1" t="s">
        <v>159</v>
      </c>
    </row>
    <row r="255" ht="12.75">
      <c r="B255" s="1" t="s">
        <v>160</v>
      </c>
    </row>
    <row r="256" ht="12.75">
      <c r="B256" s="1" t="s">
        <v>361</v>
      </c>
    </row>
    <row r="257" ht="12.75">
      <c r="B257" s="1" t="s">
        <v>364</v>
      </c>
    </row>
    <row r="258" ht="12.75">
      <c r="B258" s="1" t="s">
        <v>221</v>
      </c>
    </row>
    <row r="259" ht="12.75">
      <c r="B259" s="1" t="s">
        <v>362</v>
      </c>
    </row>
    <row r="260" ht="12.75">
      <c r="B260" s="1" t="s">
        <v>161</v>
      </c>
    </row>
    <row r="261" ht="12.75">
      <c r="B261" s="1" t="s">
        <v>222</v>
      </c>
    </row>
    <row r="262" ht="12.75">
      <c r="B262" s="1" t="s">
        <v>363</v>
      </c>
    </row>
    <row r="263" ht="12.75">
      <c r="B263" s="1" t="s">
        <v>223</v>
      </c>
    </row>
    <row r="266" ht="12.75">
      <c r="B266" s="1" t="s">
        <v>196</v>
      </c>
    </row>
    <row r="267" ht="12.75">
      <c r="B267" s="1" t="s">
        <v>162</v>
      </c>
    </row>
    <row r="268" ht="12.75">
      <c r="B268" s="1" t="s">
        <v>180</v>
      </c>
    </row>
    <row r="269" ht="12.75">
      <c r="B269" s="1" t="s">
        <v>224</v>
      </c>
    </row>
    <row r="270" ht="12.75">
      <c r="B270" s="1" t="s">
        <v>202</v>
      </c>
    </row>
    <row r="271" ht="12.75">
      <c r="B271" s="1" t="s">
        <v>225</v>
      </c>
    </row>
    <row r="272" ht="12.75">
      <c r="B272" s="1" t="s">
        <v>203</v>
      </c>
    </row>
    <row r="273" ht="12.75">
      <c r="B273" s="1" t="s">
        <v>204</v>
      </c>
    </row>
    <row r="274" ht="12.75">
      <c r="B274" s="1" t="s">
        <v>205</v>
      </c>
    </row>
    <row r="276" ht="12.75">
      <c r="B276" s="1" t="s">
        <v>163</v>
      </c>
    </row>
    <row r="278" ht="12.75">
      <c r="B278" s="1" t="s">
        <v>164</v>
      </c>
    </row>
    <row r="279" ht="12.75">
      <c r="B279" s="1" t="s">
        <v>165</v>
      </c>
    </row>
    <row r="280" ht="12.75">
      <c r="B280" s="1" t="s">
        <v>206</v>
      </c>
    </row>
    <row r="281" ht="12.75">
      <c r="B281" s="1" t="s">
        <v>226</v>
      </c>
    </row>
    <row r="282" ht="12.75">
      <c r="B282" s="1" t="s">
        <v>166</v>
      </c>
    </row>
    <row r="283" ht="12.75">
      <c r="B283" s="1" t="s">
        <v>372</v>
      </c>
    </row>
    <row r="285" ht="12.75">
      <c r="B285" s="1" t="s">
        <v>109</v>
      </c>
    </row>
    <row r="286" ht="12.75">
      <c r="B286" s="1" t="s">
        <v>120</v>
      </c>
    </row>
    <row r="287" ht="12.75">
      <c r="B287" s="1" t="s">
        <v>124</v>
      </c>
    </row>
    <row r="288" ht="12.75">
      <c r="B288" s="1" t="s">
        <v>126</v>
      </c>
    </row>
    <row r="289" ht="12.75">
      <c r="B289" s="1" t="s">
        <v>125</v>
      </c>
    </row>
    <row r="292" spans="1:2" ht="12.75">
      <c r="A292" s="1" t="s">
        <v>328</v>
      </c>
      <c r="B292" s="1" t="s">
        <v>167</v>
      </c>
    </row>
    <row r="293" ht="12.75">
      <c r="B293" s="1" t="s">
        <v>365</v>
      </c>
    </row>
    <row r="294" ht="12.75">
      <c r="B294" s="1" t="s">
        <v>227</v>
      </c>
    </row>
    <row r="295" ht="12.75">
      <c r="B295" s="1" t="s">
        <v>207</v>
      </c>
    </row>
    <row r="296" ht="12.75">
      <c r="B296" s="1" t="s">
        <v>208</v>
      </c>
    </row>
    <row r="297" ht="12.75">
      <c r="B297" s="1" t="s">
        <v>209</v>
      </c>
    </row>
    <row r="298" ht="12.75">
      <c r="B298" s="1" t="s">
        <v>168</v>
      </c>
    </row>
    <row r="300" spans="1:2" ht="12.75">
      <c r="A300" s="1" t="s">
        <v>329</v>
      </c>
      <c r="B300" s="1" t="s">
        <v>386</v>
      </c>
    </row>
    <row r="301" ht="12.75">
      <c r="B301" s="1" t="s">
        <v>387</v>
      </c>
    </row>
    <row r="302" ht="12.75">
      <c r="B302" s="1" t="s">
        <v>388</v>
      </c>
    </row>
    <row r="303" ht="12.75">
      <c r="B303" s="1" t="s">
        <v>389</v>
      </c>
    </row>
    <row r="304" ht="12.75">
      <c r="B304" s="1" t="s">
        <v>390</v>
      </c>
    </row>
    <row r="305" ht="12.75">
      <c r="B305" s="1" t="s">
        <v>391</v>
      </c>
    </row>
    <row r="307" ht="12.75">
      <c r="B307" s="1" t="s">
        <v>210</v>
      </c>
    </row>
    <row r="308" ht="12.75">
      <c r="B308" s="1" t="s">
        <v>211</v>
      </c>
    </row>
    <row r="309" ht="12.75">
      <c r="B309" s="1" t="s">
        <v>366</v>
      </c>
    </row>
    <row r="311" ht="12.75">
      <c r="B311" s="1" t="s">
        <v>0</v>
      </c>
    </row>
    <row r="312" ht="12.75">
      <c r="B312" s="1" t="s">
        <v>181</v>
      </c>
    </row>
    <row r="314" ht="12.75">
      <c r="B314" s="1" t="s">
        <v>169</v>
      </c>
    </row>
    <row r="315" ht="12.75">
      <c r="B315" s="1" t="s">
        <v>170</v>
      </c>
    </row>
    <row r="317" ht="12.75">
      <c r="B317" s="1" t="s">
        <v>171</v>
      </c>
    </row>
    <row r="319" spans="1:2" ht="12.75">
      <c r="A319" s="1" t="s">
        <v>358</v>
      </c>
      <c r="B319" s="1" t="s">
        <v>190</v>
      </c>
    </row>
    <row r="320" ht="12.75">
      <c r="B320" s="1" t="s">
        <v>367</v>
      </c>
    </row>
    <row r="321" ht="12.75">
      <c r="B321" s="1" t="s">
        <v>368</v>
      </c>
    </row>
    <row r="322" ht="12.75">
      <c r="B322" s="1" t="s">
        <v>369</v>
      </c>
    </row>
    <row r="323" ht="12.75">
      <c r="B323" s="1" t="s">
        <v>81</v>
      </c>
    </row>
    <row r="325" ht="12.75">
      <c r="B325" s="1" t="s">
        <v>212</v>
      </c>
    </row>
    <row r="326" ht="12.75">
      <c r="B326" s="1" t="s">
        <v>213</v>
      </c>
    </row>
    <row r="327" ht="12.75">
      <c r="B327" s="1" t="s">
        <v>82</v>
      </c>
    </row>
    <row r="329" spans="1:2" ht="12.75">
      <c r="A329" s="1" t="s">
        <v>359</v>
      </c>
      <c r="B329" s="1" t="s">
        <v>214</v>
      </c>
    </row>
    <row r="330" ht="12.75">
      <c r="B330" s="1" t="s">
        <v>215</v>
      </c>
    </row>
    <row r="331" ht="12.75">
      <c r="B331" s="1" t="s">
        <v>216</v>
      </c>
    </row>
    <row r="332" ht="12.75">
      <c r="B332" s="1" t="s">
        <v>217</v>
      </c>
    </row>
    <row r="333" ht="12.75">
      <c r="B333" s="1" t="s">
        <v>83</v>
      </c>
    </row>
    <row r="335" ht="12.75">
      <c r="B335" s="1" t="s">
        <v>212</v>
      </c>
    </row>
    <row r="336" ht="12.75">
      <c r="B336" s="1" t="s">
        <v>213</v>
      </c>
    </row>
    <row r="337" ht="12.75">
      <c r="B337" s="1" t="s">
        <v>84</v>
      </c>
    </row>
    <row r="339" spans="1:2" ht="12.75">
      <c r="A339" s="1" t="s">
        <v>360</v>
      </c>
      <c r="B339" s="1" t="s">
        <v>191</v>
      </c>
    </row>
    <row r="340" ht="12.75">
      <c r="B340" s="1" t="s">
        <v>218</v>
      </c>
    </row>
    <row r="341" ht="12.75">
      <c r="B341" s="1" t="s">
        <v>219</v>
      </c>
    </row>
    <row r="342" ht="12.75">
      <c r="B342" s="1" t="s">
        <v>220</v>
      </c>
    </row>
    <row r="343" ht="12.75">
      <c r="B343" s="1" t="s">
        <v>192</v>
      </c>
    </row>
    <row r="344" ht="12.75">
      <c r="B344" s="1" t="s">
        <v>193</v>
      </c>
    </row>
    <row r="345" ht="12.75">
      <c r="B345" s="1" t="s">
        <v>370</v>
      </c>
    </row>
    <row r="346" ht="12.75">
      <c r="B346" s="1" t="s">
        <v>194</v>
      </c>
    </row>
    <row r="347" ht="12.75">
      <c r="B347" s="1" t="s">
        <v>143</v>
      </c>
    </row>
    <row r="349" ht="12.75">
      <c r="B349" s="1" t="s">
        <v>212</v>
      </c>
    </row>
    <row r="350" ht="12.75">
      <c r="B350" s="1" t="s">
        <v>213</v>
      </c>
    </row>
    <row r="351" ht="12.75">
      <c r="B351" s="1" t="s">
        <v>228</v>
      </c>
    </row>
    <row r="353" spans="1:2" ht="12.75">
      <c r="A353" s="1" t="s">
        <v>172</v>
      </c>
      <c r="B353" s="1" t="s">
        <v>102</v>
      </c>
    </row>
    <row r="354" ht="12.75">
      <c r="B354" s="1" t="s">
        <v>140</v>
      </c>
    </row>
    <row r="355" ht="12.75">
      <c r="B355" s="1" t="s">
        <v>173</v>
      </c>
    </row>
    <row r="356" ht="12.75">
      <c r="B356" s="1" t="s">
        <v>176</v>
      </c>
    </row>
    <row r="357" ht="12.75">
      <c r="B357" s="1" t="s">
        <v>174</v>
      </c>
    </row>
    <row r="358" ht="12.75">
      <c r="B358" s="1" t="s">
        <v>1</v>
      </c>
    </row>
    <row r="359" ht="12.75">
      <c r="B359" s="1" t="s">
        <v>2</v>
      </c>
    </row>
    <row r="360" ht="12.75">
      <c r="B360" s="1" t="s">
        <v>142</v>
      </c>
    </row>
    <row r="362" ht="12.75">
      <c r="B362" s="1" t="s">
        <v>141</v>
      </c>
    </row>
    <row r="365" spans="1:2" ht="12.75">
      <c r="A365" s="1" t="s">
        <v>314</v>
      </c>
      <c r="B365" s="2" t="s">
        <v>263</v>
      </c>
    </row>
    <row r="366" spans="5:6" ht="12.75">
      <c r="E366" s="5"/>
      <c r="F366" s="5" t="s">
        <v>267</v>
      </c>
    </row>
    <row r="367" spans="2:7" ht="12.75">
      <c r="B367" s="2" t="s">
        <v>305</v>
      </c>
      <c r="E367" s="5"/>
      <c r="F367" s="5" t="s">
        <v>306</v>
      </c>
      <c r="G367" s="5" t="s">
        <v>307</v>
      </c>
    </row>
    <row r="368" spans="5:7" ht="12.75">
      <c r="E368" s="5" t="s">
        <v>266</v>
      </c>
      <c r="F368" s="5" t="s">
        <v>344</v>
      </c>
      <c r="G368" s="5" t="s">
        <v>308</v>
      </c>
    </row>
    <row r="369" spans="5:7" ht="12.75">
      <c r="E369" s="7"/>
      <c r="F369" s="7"/>
      <c r="G369" s="7" t="s">
        <v>309</v>
      </c>
    </row>
    <row r="370" spans="5:7" ht="12.75">
      <c r="E370" s="5" t="s">
        <v>310</v>
      </c>
      <c r="F370" s="5" t="s">
        <v>310</v>
      </c>
      <c r="G370" s="5" t="s">
        <v>310</v>
      </c>
    </row>
    <row r="372" spans="2:7" ht="12.75">
      <c r="B372" s="1" t="s">
        <v>357</v>
      </c>
      <c r="E372" s="37">
        <v>265983</v>
      </c>
      <c r="F372" s="13">
        <v>38920</v>
      </c>
      <c r="G372" s="13">
        <f>ROUND(SUM(1783504728+1748349.45)/1000,0)</f>
        <v>1785253</v>
      </c>
    </row>
    <row r="373" spans="2:7" ht="12.75">
      <c r="B373" s="1" t="s">
        <v>264</v>
      </c>
      <c r="E373" s="13">
        <v>2816</v>
      </c>
      <c r="F373" s="13">
        <v>205</v>
      </c>
      <c r="G373" s="13">
        <f>+ROUND(89029534/1000,0)</f>
        <v>89030</v>
      </c>
    </row>
    <row r="374" spans="2:7" ht="12.75">
      <c r="B374" s="1" t="s">
        <v>265</v>
      </c>
      <c r="E374" s="13">
        <v>2449</v>
      </c>
      <c r="F374" s="13">
        <v>-7104</v>
      </c>
      <c r="G374" s="13">
        <f>+ROUND(SUM(6468699+1)/1000,0)</f>
        <v>6469</v>
      </c>
    </row>
    <row r="375" spans="5:7" ht="13.5" thickBot="1">
      <c r="E375" s="25">
        <f>SUM(E372:E374)</f>
        <v>271248</v>
      </c>
      <c r="F375" s="25">
        <f>SUM(F372:F374)</f>
        <v>32021</v>
      </c>
      <c r="G375" s="25">
        <f>SUM(G372:G374)</f>
        <v>1880752</v>
      </c>
    </row>
    <row r="376" spans="5:7" ht="13.5" thickTop="1">
      <c r="E376" s="21"/>
      <c r="F376" s="21"/>
      <c r="G376" s="21"/>
    </row>
    <row r="378" spans="1:2" ht="12.75">
      <c r="A378" s="1" t="s">
        <v>315</v>
      </c>
      <c r="B378" s="2" t="s">
        <v>316</v>
      </c>
    </row>
    <row r="380" ht="12.75">
      <c r="B380" s="1" t="s">
        <v>131</v>
      </c>
    </row>
    <row r="381" ht="12.75">
      <c r="B381" s="1" t="s">
        <v>132</v>
      </c>
    </row>
    <row r="382" ht="12.75">
      <c r="B382" s="1" t="s">
        <v>133</v>
      </c>
    </row>
    <row r="383" ht="12.75">
      <c r="B383" s="1" t="s">
        <v>134</v>
      </c>
    </row>
    <row r="384" ht="12.75">
      <c r="B384" s="1" t="s">
        <v>135</v>
      </c>
    </row>
    <row r="387" spans="1:2" ht="12.75">
      <c r="A387" s="1" t="s">
        <v>317</v>
      </c>
      <c r="B387" s="2" t="s">
        <v>318</v>
      </c>
    </row>
    <row r="389" ht="12.75">
      <c r="B389" s="1" t="s">
        <v>136</v>
      </c>
    </row>
    <row r="390" ht="12.75">
      <c r="B390" s="1" t="s">
        <v>137</v>
      </c>
    </row>
    <row r="391" ht="12.75">
      <c r="B391" s="1" t="s">
        <v>138</v>
      </c>
    </row>
    <row r="392" ht="12.75">
      <c r="B392" s="1" t="s">
        <v>139</v>
      </c>
    </row>
    <row r="395" spans="1:2" ht="12.75">
      <c r="A395" s="1" t="s">
        <v>319</v>
      </c>
      <c r="B395" s="2" t="s">
        <v>355</v>
      </c>
    </row>
    <row r="396" ht="12.75">
      <c r="B396" s="2"/>
    </row>
    <row r="397" ht="12.75">
      <c r="B397" s="1" t="s">
        <v>375</v>
      </c>
    </row>
    <row r="398" ht="12.75">
      <c r="B398" s="1" t="s">
        <v>186</v>
      </c>
    </row>
    <row r="399" ht="12.75">
      <c r="B399" s="1" t="s">
        <v>187</v>
      </c>
    </row>
    <row r="402" spans="1:2" ht="12.75">
      <c r="A402" s="1" t="s">
        <v>320</v>
      </c>
      <c r="B402" s="2" t="s">
        <v>343</v>
      </c>
    </row>
    <row r="404" ht="12.75">
      <c r="B404" s="1" t="s">
        <v>377</v>
      </c>
    </row>
    <row r="405" ht="12.75">
      <c r="E405" s="1"/>
    </row>
    <row r="406" spans="4:7" ht="12.75">
      <c r="D406" s="5" t="s">
        <v>79</v>
      </c>
      <c r="E406" s="3" t="s">
        <v>185</v>
      </c>
      <c r="F406" s="5" t="s">
        <v>185</v>
      </c>
      <c r="G406" s="1"/>
    </row>
    <row r="407" spans="4:8" ht="12.75">
      <c r="D407" s="31" t="s">
        <v>95</v>
      </c>
      <c r="E407" s="33" t="s">
        <v>382</v>
      </c>
      <c r="F407" s="28" t="s">
        <v>382</v>
      </c>
      <c r="G407" s="71" t="s">
        <v>383</v>
      </c>
      <c r="H407" s="71"/>
    </row>
    <row r="408" spans="4:8" ht="12.75">
      <c r="D408" s="5" t="s">
        <v>201</v>
      </c>
      <c r="E408" s="5" t="s">
        <v>381</v>
      </c>
      <c r="F408" s="5" t="s">
        <v>200</v>
      </c>
      <c r="G408" s="71" t="s">
        <v>384</v>
      </c>
      <c r="H408" s="71"/>
    </row>
    <row r="409" spans="4:8" ht="15">
      <c r="D409" s="26" t="s">
        <v>310</v>
      </c>
      <c r="E409" s="26" t="s">
        <v>310</v>
      </c>
      <c r="F409" s="26" t="s">
        <v>310</v>
      </c>
      <c r="G409" s="26" t="s">
        <v>310</v>
      </c>
      <c r="H409" s="30" t="s">
        <v>385</v>
      </c>
    </row>
    <row r="410" spans="4:8" ht="12.75">
      <c r="D410" s="3"/>
      <c r="F410" s="1"/>
      <c r="H410" s="8"/>
    </row>
    <row r="411" spans="2:8" ht="12.75">
      <c r="B411" s="1" t="s">
        <v>376</v>
      </c>
      <c r="H411" s="8"/>
    </row>
    <row r="412" spans="2:8" ht="12.75">
      <c r="B412" s="1" t="s">
        <v>378</v>
      </c>
      <c r="H412" s="8"/>
    </row>
    <row r="413" spans="2:8" ht="12.75">
      <c r="B413" s="1" t="s">
        <v>379</v>
      </c>
      <c r="H413" s="8"/>
    </row>
    <row r="414" spans="2:8" ht="13.5" thickBot="1">
      <c r="B414" s="1" t="s">
        <v>380</v>
      </c>
      <c r="D414" s="27">
        <v>17787</v>
      </c>
      <c r="E414" s="27">
        <f>+ROUND(D414*2,0)</f>
        <v>35574</v>
      </c>
      <c r="F414" s="34">
        <v>27179</v>
      </c>
      <c r="G414" s="35">
        <f>+E414-F414</f>
        <v>8395</v>
      </c>
      <c r="H414" s="36">
        <f>+ROUND(G414/F414*100,1)</f>
        <v>30.9</v>
      </c>
    </row>
    <row r="415" ht="13.5" thickTop="1">
      <c r="H415" s="8"/>
    </row>
    <row r="417" spans="1:2" ht="12.75">
      <c r="A417" s="1" t="s">
        <v>313</v>
      </c>
      <c r="B417" s="2" t="s">
        <v>342</v>
      </c>
    </row>
    <row r="419" ht="12.75">
      <c r="B419" s="1" t="s">
        <v>175</v>
      </c>
    </row>
    <row r="422" spans="1:2" ht="12.75" hidden="1">
      <c r="A422" s="1" t="s">
        <v>321</v>
      </c>
      <c r="B422" s="2" t="s">
        <v>322</v>
      </c>
    </row>
    <row r="423" ht="12.75" hidden="1"/>
    <row r="424" ht="12.75" hidden="1">
      <c r="B424" s="1" t="s">
        <v>352</v>
      </c>
    </row>
    <row r="425" ht="12.75" hidden="1">
      <c r="B425" s="1" t="s">
        <v>353</v>
      </c>
    </row>
    <row r="426" ht="12.75" hidden="1">
      <c r="B426" s="1" t="s">
        <v>354</v>
      </c>
    </row>
    <row r="427" ht="12.75" hidden="1">
      <c r="B427" s="1" t="s">
        <v>325</v>
      </c>
    </row>
    <row r="430" ht="12.75">
      <c r="B430" s="1" t="s">
        <v>323</v>
      </c>
    </row>
    <row r="434" ht="12.75">
      <c r="B434" s="1" t="s">
        <v>345</v>
      </c>
    </row>
    <row r="435" ht="12.75">
      <c r="B435" s="1" t="s">
        <v>324</v>
      </c>
    </row>
  </sheetData>
  <mergeCells count="2">
    <mergeCell ref="G407:H407"/>
    <mergeCell ref="G408:H408"/>
  </mergeCells>
  <printOptions/>
  <pageMargins left="0.5" right="0.25" top="0.25" bottom="0.5" header="0.25" footer="0.25"/>
  <pageSetup fitToHeight="7" fitToWidth="1" horizontalDpi="300" verticalDpi="300" orientation="portrait" paperSize="9" scale="89" r:id="rId1"/>
  <headerFooter alignWithMargins="0">
    <oddFooter>&amp;RPage&amp;P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 User</cp:lastModifiedBy>
  <cp:lastPrinted>2000-11-30T08:39:46Z</cp:lastPrinted>
  <dcterms:created xsi:type="dcterms:W3CDTF">1999-10-25T16:10:18Z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