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2"/>
  </bookViews>
  <sheets>
    <sheet name="000000" sheetId="1" state="veryHidden" r:id="rId1"/>
    <sheet name="BS" sheetId="2" r:id="rId2"/>
    <sheet name="klsenotes" sheetId="3" r:id="rId3"/>
  </sheets>
  <definedNames>
    <definedName name="_xlnm.Print_Titles" localSheetId="2">'klsenotes'!$1:$4</definedName>
  </definedNames>
  <calcPr fullCalcOnLoad="1"/>
</workbook>
</file>

<file path=xl/sharedStrings.xml><?xml version="1.0" encoding="utf-8"?>
<sst xmlns="http://schemas.openxmlformats.org/spreadsheetml/2006/main" count="442" uniqueCount="378">
  <si>
    <t>Teoh Say Lin and Dr Lee Keng Ho alleging conspiracy to defraud Larut by representing that the Technical</t>
  </si>
  <si>
    <t>Kuala Lumpur High Court of Malaya for disclosure of their assets and a Mareva injunction restraining them</t>
  </si>
  <si>
    <t xml:space="preserve">trial of the legal suit.  The three Defendants have appealed to the Court of Appeal against the said Order.  </t>
  </si>
  <si>
    <t xml:space="preserve">Pending the hearing of the Appeal, the Order for disclosure of assets has been stayed by the High Court.  </t>
  </si>
  <si>
    <t>The Mareva  injunction is still in force.</t>
  </si>
  <si>
    <t xml:space="preserve">However, two of the defendants, Khoo Ee Bee and Dr Lee Keng Ho have settled the case with Larut.  </t>
  </si>
  <si>
    <t xml:space="preserve">Larut however, is still prosecuting the suit against Khoo Ee Liam, Teoh Say Lin and Ha Chi Kut for </t>
  </si>
  <si>
    <t xml:space="preserve">the balance of the losses Larut suffered.  The Mareva injunction obtained against Teoh Say Lin is still in </t>
  </si>
  <si>
    <t>force.  On 24 March 1999, Khoo Ee Liam and Ha Chi Kut successfully applied to Court to set aside the</t>
  </si>
  <si>
    <t xml:space="preserve">of jurisdiction and the consequential orders. The Court has further decided that it is more appropriate for </t>
  </si>
  <si>
    <t xml:space="preserve">this case to be filed and heard in China.  Larut has appealed to the Court of Appeal against the said decision. </t>
  </si>
  <si>
    <t xml:space="preserve">Larut’s associated company LTIMS had on 31 October 1994 commenced a civil suit in the Beijing </t>
  </si>
  <si>
    <t xml:space="preserve">Assistance Agreement for lottery operations in the Province of Jilin, the PRC, which was subsequently </t>
  </si>
  <si>
    <t xml:space="preserve">found not to be valid.  LTIMS has obtained judgement against Khoo Ee Liam for the US$5.0 million.   </t>
  </si>
  <si>
    <t xml:space="preserve">However, Khoo Ee Liam has now obtained an order for retrial of the said suit.  The judgement is now in </t>
  </si>
  <si>
    <t>abeyance.</t>
  </si>
  <si>
    <t xml:space="preserve">The suit between Perwira Indra Sakti Sdn Bhd (as Plaintiff) and Temen Joint Venture Sdn Bhd </t>
  </si>
  <si>
    <t xml:space="preserve">(as Defendant) is based on the Defendant’s failure to complete the project work which had been awarded </t>
  </si>
  <si>
    <t xml:space="preserve">by the Plaintiff to the Defendant  through a letter of award dated 7 April 1993 for the contract sum of </t>
  </si>
  <si>
    <t xml:space="preserve">RM8,702,404.13.  The Defendant did not complete the said project in time and despite two (2) extensions </t>
  </si>
  <si>
    <t xml:space="preserve">of time granted by the Plaintiff to the Defendant, the Defendant still failed and/or refused to complete the </t>
  </si>
  <si>
    <t>same.</t>
  </si>
  <si>
    <t xml:space="preserve">In the given premises, the Plaintiff commenced the present suit to claim against the Defendant for the </t>
  </si>
  <si>
    <t xml:space="preserve">sum of RM9,363,278.03 as compensation for loss and damages suffered by the Plaintiff as a result of the </t>
  </si>
  <si>
    <t xml:space="preserve">The legal adviser, Messrs. Yeap and Yong have filed the certificate of non-appearance and default </t>
  </si>
  <si>
    <t>judgement into Court on 25 August 1999 and are still awaiting the extraction of the said documents.</t>
  </si>
  <si>
    <t>Ho Hup Construction Company Berhad (as Plaintiff) has filed a writ of summons against Dirga Niaga</t>
  </si>
  <si>
    <t xml:space="preserve">Both parties have agreed to settle this matter amicably through a Settlement Agreement dated 6 December </t>
  </si>
  <si>
    <t>1999 wherein the Plaintiff has agreed to withdraw the suit against the Defendant upon the terms and</t>
  </si>
  <si>
    <t xml:space="preserve">A writ of summons was filed by Ho Hup Construction Company Berhad (as Plaintiff) against Perwira Indra </t>
  </si>
  <si>
    <t xml:space="preserve">Sakti Sdn Bhd (as Defendant) on 3 August 1999 claiming a sum RM460,021.53 alleged as due and owing </t>
  </si>
  <si>
    <t xml:space="preserve">by the Defendant to the Plaintiff for work done pursuant to two (2) contracts together with interests and </t>
  </si>
  <si>
    <t xml:space="preserve">costs. The Defendant filed a statement of defence on 14 October 1999 denying the claim. The Plaintiff has </t>
  </si>
  <si>
    <t xml:space="preserve">applied for summary judgement on 14 October 1999 and the next mentioned date is fixed on the 7 March </t>
  </si>
  <si>
    <t>2000 pending settlement.</t>
  </si>
  <si>
    <t xml:space="preserve">Ho Hup Construction Company Berhad (as Plaintiff) has filed a writ of summons against Europlus </t>
  </si>
  <si>
    <t xml:space="preserve">Corporation Sdn Bhd (as Defendant) on 4 August 1999 for an aggregate sum of RM6,623,482.66 alleged </t>
  </si>
  <si>
    <t xml:space="preserve">as due and owing by the Defendant to the Plaintiff for work done pursuant to various contracts together </t>
  </si>
  <si>
    <t xml:space="preserve">with interests and costs. The Defendant filed a statement of defence on 2 September 1999 stating in </t>
  </si>
  <si>
    <t xml:space="preserve">essence that sums claimed were not due and owing as they have yet to be finalised yet. The Plaintiff has </t>
  </si>
  <si>
    <t xml:space="preserve">obtained summary judgement against Defendant on 18 October 1999. The Defendant has filed an appeal </t>
  </si>
  <si>
    <t xml:space="preserve">with a coupon rate of 7.0% per annum for every one (1) existing RULS held together with free new </t>
  </si>
  <si>
    <t xml:space="preserve">Agreement with Permodalan Negeri Selangor Berhad (“PNSB”) by issuing 30,000,000 new ordinary </t>
  </si>
  <si>
    <t xml:space="preserve">shares of RM1.00 each representing 70% of the issued and paid-up capital of SRSB by LLE from </t>
  </si>
  <si>
    <t xml:space="preserve">value of RM1.00 with 17,523,750 free new warrants in the Company attached on the basis of three (3) </t>
  </si>
  <si>
    <t>and 11 January 2000 respectively.</t>
  </si>
  <si>
    <t xml:space="preserve">and validity of the Technical Assistance Agreement dated 4 January 1993 (entered into between LTIMS </t>
  </si>
  <si>
    <t xml:space="preserve">to Khoo Ee Bee.  The said representations were discovered to be false and untrue and in consequence </t>
  </si>
  <si>
    <t>for the recovery of the loan of RM171,500.</t>
  </si>
  <si>
    <t>Assistance Agreement was valid when it was not.  On 14 November 1996, the Court, inter-alia granted an</t>
  </si>
  <si>
    <t xml:space="preserve">Order against Khoo Ee Bee, Teoh Say Lin and Dr Lee Keng Ho who are within the jurisdiction of the </t>
  </si>
  <si>
    <t xml:space="preserve">from removing, selling, disposing or transferring their assets up to the limit of US$5.0 million pending the </t>
  </si>
  <si>
    <t xml:space="preserve">Order of Court granting leave to issue the Concurrent Writ and Notice thereof for service on them out </t>
  </si>
  <si>
    <t>The Appeal is pending.</t>
  </si>
  <si>
    <t xml:space="preserve">of US$5.0 million being procurement fee paid to him in respect of the procurement of the Technical </t>
  </si>
  <si>
    <t>conditions contained therein.</t>
  </si>
  <si>
    <t xml:space="preserve">As at end of </t>
  </si>
  <si>
    <t>current quarter</t>
  </si>
  <si>
    <t>As at preceding</t>
  </si>
  <si>
    <t>financial year end</t>
  </si>
  <si>
    <t>FIXED ASSETS</t>
  </si>
  <si>
    <t>INVESTMENT PROPERTIES</t>
  </si>
  <si>
    <t>INVESTMENT IN ASSOCIATED COMPANIES</t>
  </si>
  <si>
    <t>DEFERRED FOREIGN EXCHANGE LOSS</t>
  </si>
  <si>
    <t>CURRENT ASSETS</t>
  </si>
  <si>
    <t>Property development projects - current portion</t>
  </si>
  <si>
    <t>Stocks</t>
  </si>
  <si>
    <t>Trade debtors</t>
  </si>
  <si>
    <t>Other debtors,deposits and prepayments</t>
  </si>
  <si>
    <t>Short - term deposits</t>
  </si>
  <si>
    <t>Cash on hand and at banks</t>
  </si>
  <si>
    <t>Total Current Assets</t>
  </si>
  <si>
    <t>CURRENT LIABILITIES</t>
  </si>
  <si>
    <t>Trade creditors</t>
  </si>
  <si>
    <t>Retention monies</t>
  </si>
  <si>
    <t>Other creditors and accrued expenses</t>
  </si>
  <si>
    <t>Bank borrowings</t>
  </si>
  <si>
    <t>Bridging loan - current portion</t>
  </si>
  <si>
    <t>Provision for taxation</t>
  </si>
  <si>
    <t>Total Liabilities</t>
  </si>
  <si>
    <t>Hire purchase and lease creditors</t>
  </si>
  <si>
    <t>NET ASSETS</t>
  </si>
  <si>
    <t xml:space="preserve">Represented By : </t>
  </si>
  <si>
    <t>SHARE CAPITAL</t>
  </si>
  <si>
    <t>SHARE PREMIUM</t>
  </si>
  <si>
    <t>GENERAL RESERVE - Distributable</t>
  </si>
  <si>
    <t>FOREIGN EXCHANGE RESERVE</t>
  </si>
  <si>
    <t>CAPITAL RESERVE - non-distributable</t>
  </si>
  <si>
    <t>UNAPPROPRIATED PROFIT/(ACCUMULATED LOSS)</t>
  </si>
  <si>
    <t>TOTAL SHAREHOLDERS' FUNDS</t>
  </si>
  <si>
    <t>5% REDEEMABLE UNSECURED LOANSTOCKS</t>
  </si>
  <si>
    <t>MINORITY INTERESTS</t>
  </si>
  <si>
    <t>TOTAL CAPITAL EMPLOYED</t>
  </si>
  <si>
    <t>Total</t>
  </si>
  <si>
    <t>Unsecured</t>
  </si>
  <si>
    <t xml:space="preserve">Long Term loans - current portion </t>
  </si>
  <si>
    <t>Segmental results</t>
  </si>
  <si>
    <t>Recreational</t>
  </si>
  <si>
    <t>Others</t>
  </si>
  <si>
    <t>Turnover</t>
  </si>
  <si>
    <t xml:space="preserve">Profit </t>
  </si>
  <si>
    <t>1)</t>
  </si>
  <si>
    <t>in its quarterly financial statements as compared with the last audited statement of 31 March 1999.</t>
  </si>
  <si>
    <t>2)</t>
  </si>
  <si>
    <t>Exceptional items</t>
  </si>
  <si>
    <t>3)</t>
  </si>
  <si>
    <t>Extraordinary items</t>
  </si>
  <si>
    <t>4)</t>
  </si>
  <si>
    <t>Deferred Taxation</t>
  </si>
  <si>
    <t>Quarter</t>
  </si>
  <si>
    <t>Preceding</t>
  </si>
  <si>
    <t>Year</t>
  </si>
  <si>
    <t xml:space="preserve">Current </t>
  </si>
  <si>
    <t>Current</t>
  </si>
  <si>
    <t>Preceding Year</t>
  </si>
  <si>
    <t>Corresponding</t>
  </si>
  <si>
    <t>Period</t>
  </si>
  <si>
    <t>NA</t>
  </si>
  <si>
    <t>Todate</t>
  </si>
  <si>
    <t>Over/(under)provision in prior year</t>
  </si>
  <si>
    <t>5)</t>
  </si>
  <si>
    <t>Pre-acquisition profit /(loss)</t>
  </si>
  <si>
    <t>6)</t>
  </si>
  <si>
    <t>Profit/(loss) on sales of investment and/or properties for the current financial year</t>
  </si>
  <si>
    <t>7)</t>
  </si>
  <si>
    <t>8)</t>
  </si>
  <si>
    <t>Purchase or disposal of quoted securities.</t>
  </si>
  <si>
    <t>9)</t>
  </si>
  <si>
    <t>There is no purchase or disposal of quoted securities.</t>
  </si>
  <si>
    <t>Status of corporate proposals announced</t>
  </si>
  <si>
    <t>10)</t>
  </si>
  <si>
    <t>The business operations of the Group is not affected by any seasonality.</t>
  </si>
  <si>
    <t>11)</t>
  </si>
  <si>
    <t xml:space="preserve">cancellation, shares held as treasury shares and resale of treasury shares for the current financial </t>
  </si>
  <si>
    <t>year todate.</t>
  </si>
  <si>
    <t>12)</t>
  </si>
  <si>
    <t>Group Borrowings</t>
  </si>
  <si>
    <t>Short term borowings</t>
  </si>
  <si>
    <t>Long term borrowings</t>
  </si>
  <si>
    <t xml:space="preserve">Secured </t>
  </si>
  <si>
    <t>RM'000</t>
  </si>
  <si>
    <t>Currencies of debts</t>
  </si>
  <si>
    <t>In RM</t>
  </si>
  <si>
    <t>In USD</t>
  </si>
  <si>
    <t>RM</t>
  </si>
  <si>
    <t xml:space="preserve">USD </t>
  </si>
  <si>
    <t>13)</t>
  </si>
  <si>
    <t>Contingent liabilities</t>
  </si>
  <si>
    <t>facilities.</t>
  </si>
  <si>
    <t>14)</t>
  </si>
  <si>
    <t>Details of financial instruments with off  balance sheet risk.</t>
  </si>
  <si>
    <t>There is no financial instruments with off balance sheet risk.</t>
  </si>
  <si>
    <t>By activity</t>
  </si>
  <si>
    <t>Before</t>
  </si>
  <si>
    <t xml:space="preserve">Net </t>
  </si>
  <si>
    <t>Assets</t>
  </si>
  <si>
    <t>Employed</t>
  </si>
  <si>
    <t>RM '000</t>
  </si>
  <si>
    <t>16)</t>
  </si>
  <si>
    <t>17)</t>
  </si>
  <si>
    <t>Explanation on material changes in profit before taxation.</t>
  </si>
  <si>
    <t>18)</t>
  </si>
  <si>
    <t>Review of results</t>
  </si>
  <si>
    <t>19)</t>
  </si>
  <si>
    <t>20)</t>
  </si>
  <si>
    <t>21)</t>
  </si>
  <si>
    <t>22)</t>
  </si>
  <si>
    <t>Year 2000 compliance</t>
  </si>
  <si>
    <t>By Order of the Board</t>
  </si>
  <si>
    <t>Company Secretary</t>
  </si>
  <si>
    <t xml:space="preserve"> </t>
  </si>
  <si>
    <t>i)</t>
  </si>
  <si>
    <t>ii)</t>
  </si>
  <si>
    <t>iii)</t>
  </si>
  <si>
    <t>iv)</t>
  </si>
  <si>
    <t>v)</t>
  </si>
  <si>
    <t>vi)</t>
  </si>
  <si>
    <t>vii)</t>
  </si>
  <si>
    <t>viii)</t>
  </si>
  <si>
    <t>(a)</t>
  </si>
  <si>
    <t>Material Litigations</t>
  </si>
  <si>
    <t>(b)</t>
  </si>
  <si>
    <t>(c)</t>
  </si>
  <si>
    <t>-</t>
  </si>
  <si>
    <t>Accounting policies</t>
  </si>
  <si>
    <t>LARUT CONSOLIDATED BERHAD ( 520-H)</t>
  </si>
  <si>
    <t>PROPERTY DEVELOPMENT PROJECTS - non-current portion</t>
  </si>
  <si>
    <t>BANK BORROWINGS - non-current portion</t>
  </si>
  <si>
    <t>BRIDGING LOANS - non-current portion</t>
  </si>
  <si>
    <t>LONG TERMS LOANS - non-current portion</t>
  </si>
  <si>
    <t>LAND CREDITORS - non-current portion</t>
  </si>
  <si>
    <t>MEMBERS' SECURITY DEPOSITS</t>
  </si>
  <si>
    <t>DEFERRED MEMBERSHIP INCOME</t>
  </si>
  <si>
    <t>DEFERRED TAXATION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</si>
  <si>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</si>
  <si>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</si>
  <si>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</si>
  <si>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Dividends</t>
  </si>
  <si>
    <t>There is no profit forecast / guarantee.</t>
  </si>
  <si>
    <t>Variances on profit forecast and profit guarantee.</t>
  </si>
  <si>
    <t>Taxation</t>
  </si>
  <si>
    <t>Ching Yook Ling</t>
  </si>
  <si>
    <t xml:space="preserve">The Company ("Larut") and the Group has adopted the same accounting policies and method of computation </t>
  </si>
  <si>
    <t>Deferred taxation and / or adjustments for  under or over -provision in respect of prior years.</t>
  </si>
  <si>
    <t>Effects of changes in the composition of the Company</t>
  </si>
  <si>
    <t>There is no change in the composition of the Company during the current financial period.</t>
  </si>
  <si>
    <t>A)</t>
  </si>
  <si>
    <t>Comments about the seasonality or cyclicality of operations.</t>
  </si>
  <si>
    <t>Issuances and repayment of debts and equity securities, etc.</t>
  </si>
  <si>
    <t xml:space="preserve">There is no issuance and repayment of debt and equity securities, shares buy-backs , shares </t>
  </si>
  <si>
    <t xml:space="preserve">The Company has provided corporate guarantee of RM503,752,000 to subsidiaries for banking </t>
  </si>
  <si>
    <t>Development Co. Ltd. for total consideration of RMB27,421,209 out of which RMB10,000,000 has been paid and</t>
  </si>
  <si>
    <t>the expected loss arising is equivalent to RM6.9 m.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</si>
  <si>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</si>
  <si>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</si>
  <si>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</si>
  <si>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Prospects for current year</t>
  </si>
  <si>
    <t>NET CURRENT LIABILITIES</t>
  </si>
  <si>
    <t>There is no extraordinary item during this quarter.</t>
  </si>
  <si>
    <t>In relation to the acquisition of 70% of Sentosa Restu (M) Sdn Bhd there is a pre-acquisition loss of</t>
  </si>
  <si>
    <t>The Group is confident that the anticipated recovery in the national economy will see improved</t>
  </si>
  <si>
    <t>sentiments in the property sector.  The Group is  optimistic that the prospects for the remaining</t>
  </si>
  <si>
    <t>The Directors do not recommend any payment of interim dividend.</t>
  </si>
  <si>
    <t>year should improve because of benign interest rates and improved credit situation.</t>
  </si>
  <si>
    <t>Notes as at 31 December 1999</t>
  </si>
  <si>
    <t xml:space="preserve">Foreign subsidiary company </t>
  </si>
  <si>
    <t>31/12/99</t>
  </si>
  <si>
    <t>31/12/98</t>
  </si>
  <si>
    <t>N/A</t>
  </si>
  <si>
    <t>RM130,199 during the period under review.</t>
  </si>
  <si>
    <t xml:space="preserve">The exceptional items for this 3rd quarter are profit/(loss) on the disposal of an indirect wholly-owned  </t>
  </si>
  <si>
    <t>Property development</t>
  </si>
  <si>
    <t>B)</t>
  </si>
  <si>
    <t xml:space="preserve">that the Company comply with the requirements set out by the SC dated 30 October 1998 and the </t>
  </si>
  <si>
    <t>that the Company/the Corporate Adviser inform the SC of their decision whether or not to proceed</t>
  </si>
  <si>
    <t>that the final draft of the Circular to the Shareholders and the Supplemental Deed Poll be made available</t>
  </si>
  <si>
    <t>to the SC for their review.</t>
  </si>
  <si>
    <t xml:space="preserve">Subsequently, the Company obtained the approval of the SC via its letters dated 5 August 1999 and </t>
  </si>
  <si>
    <t>8 December 1999 to extend the implementation of the Proposed Extension of Warrants to 11 December 1999</t>
  </si>
  <si>
    <t>C)</t>
  </si>
  <si>
    <t>Loan Stock ("RULS") from 19 January 2000 to 19 July 2000 subject to the following conditions:-</t>
  </si>
  <si>
    <t>the Company providing detailed disclosure in the Circulars in respect of inter-alia the following :</t>
  </si>
  <si>
    <t>a.</t>
  </si>
  <si>
    <t>the approval from the SC of the proposed extension should not be taken as an indication</t>
  </si>
  <si>
    <t>that the SC has approved the Proposed of Debt Restructuring;</t>
  </si>
  <si>
    <t>b.</t>
  </si>
  <si>
    <t>based on the application by the Company, the proposed extension was approved by the SC</t>
  </si>
  <si>
    <t>(being 19 January 2000) and pending consideration by the SC of the Company's Proposed</t>
  </si>
  <si>
    <t>Debt Restructuring; and</t>
  </si>
  <si>
    <t>c.</t>
  </si>
  <si>
    <t>the steps to be undertaken by the Company in the event that the Proposed Debt Restructuring</t>
  </si>
  <si>
    <t>is not implemented by 19 July 2000.</t>
  </si>
  <si>
    <t>the Company shall ensure that the six (6) months extension can be implemented in accordance with</t>
  </si>
  <si>
    <t xml:space="preserve"> the law.</t>
  </si>
  <si>
    <t>D)</t>
  </si>
  <si>
    <t>Meeting and RULS Holders' Meeting respectively:-</t>
  </si>
  <si>
    <t>approval on the following corporate proposals at the Extraordinary General Meeting, Warrant Holders'</t>
  </si>
  <si>
    <t>on the basis of one (1) RM1.00 nominal value of ICULS with coupon rate of 7% per annum for every one (1)</t>
  </si>
  <si>
    <t xml:space="preserve">outstanding RULS held together with free new warrants attached on the basis of three (3) warrants for </t>
  </si>
  <si>
    <t>every four (4) ICULS; and</t>
  </si>
  <si>
    <t>19 July 2000.</t>
  </si>
  <si>
    <t>E)</t>
  </si>
  <si>
    <t>that the Company increases its Bumiputera equity to at least 30% by 31 December 2001;</t>
  </si>
  <si>
    <t>convened, where all interested parties will abstain from voting;</t>
  </si>
  <si>
    <t>by the FIC; and</t>
  </si>
  <si>
    <t>submitted to the FIC as soon as possible.</t>
  </si>
  <si>
    <t xml:space="preserve">that a detailed Independent Advice Circular in relation to the relevant acquisition would be circulated </t>
  </si>
  <si>
    <t>On 11 January 2000, the Company has obtained the shareholders', warrant holders' and RULS holders'</t>
  </si>
  <si>
    <t>the approvals of the shareholders and RULS holders;</t>
  </si>
  <si>
    <t xml:space="preserve">to the shareholders and the said circular must be approved by the FIC. The final draft circular should be </t>
  </si>
  <si>
    <t>d)</t>
  </si>
  <si>
    <t>e)</t>
  </si>
  <si>
    <t>f)</t>
  </si>
  <si>
    <t>foreign subsidairy company and of an associate company by a direct subsidiary company.</t>
  </si>
  <si>
    <t xml:space="preserve"> The analysis of the profit/(loss) on disposal of investments are as follows :</t>
  </si>
  <si>
    <t xml:space="preserve">Proposed private placement of up to 20,813,000 new ordinary shares of RM1.00 each in the  capital </t>
  </si>
  <si>
    <t xml:space="preserve">of the Company representing not more than ten (10) percent of the existing issued and paid-up </t>
  </si>
  <si>
    <t>share capital of the Company.</t>
  </si>
  <si>
    <t xml:space="preserve">Proposed rights issue of 69,379,620 new ordinary shares of RM1.00 each in the Company at par on the </t>
  </si>
  <si>
    <t xml:space="preserve">basis of one (1) new ordinary share for every three (3) existing ordinary shares held in the Company </t>
  </si>
  <si>
    <t xml:space="preserve">together with 52,034,715 free new warrants attached on the basis of three (3) warrants for every four (4) </t>
  </si>
  <si>
    <t>rights issue shares.</t>
  </si>
  <si>
    <t xml:space="preserve">Proposed extension of the exercise period of the Company’s outstanding warrants 1995/2000 from </t>
  </si>
  <si>
    <t xml:space="preserve">five years to ten years thereby extending the expiry date of the warrants from 19 January 2000 to </t>
  </si>
  <si>
    <t>19 January 2005.</t>
  </si>
  <si>
    <t xml:space="preserve">Proposed issue of up to 65,175,210 new warrants (or up to the additional number of warrants to be issued </t>
  </si>
  <si>
    <t xml:space="preserve">to the warrant holders as a result of the adjustment to be made in accordance with the terms of the </t>
  </si>
  <si>
    <t xml:space="preserve">Deed Poll dated 25 November 1994 as a result of the proposed rights issue with warrants) to the holders </t>
  </si>
  <si>
    <t xml:space="preserve">of the Company’s outstanding warrants in substitution and cancellation of the warrants on the basis of </t>
  </si>
  <si>
    <t xml:space="preserve">one (1) replacement warrant for every one (1) existing warrant held, at an issue price to be determined </t>
  </si>
  <si>
    <t>later.</t>
  </si>
  <si>
    <t>Convertible Unsecured Loan Stock (“ICULS”) on the basis of one (1) RM1.00 nominal value of ICULS</t>
  </si>
  <si>
    <t>warrants attached on the basis of three (3) warrants for every four (4) ICULS.</t>
  </si>
  <si>
    <t>Proposed part settlement of the Joint Venture Entitlement of RM30,000,000 pursuant to a Joint Venture</t>
  </si>
  <si>
    <t>shares of RM1.00 each in the Company at par to PNSB.</t>
  </si>
  <si>
    <t xml:space="preserve">Proposed acquisition of 150,000 ordinary shares of RM1.00 each representing 30% of the issued and </t>
  </si>
  <si>
    <t xml:space="preserve">paid-up share capital of Sentosa Restu (M) Sdn Bhd ("SRSB") by Larut Leisure Enterprise Sdn Bhd </t>
  </si>
  <si>
    <t xml:space="preserve">("LLE"), a wholly-owned subsidiary of the Company, for a consideration of RM11,500,000 to be satisfied </t>
  </si>
  <si>
    <t xml:space="preserve">by an issuance of 11,500,000 ICULS at nominal value of RM1.00 with 8,625,000 free new warrants in the </t>
  </si>
  <si>
    <t>Proposed revision of the balance 90% purchase consideration for the acquisition of 350,000 ordinary</t>
  </si>
  <si>
    <t>RM31,500,000 to RM23,365,000 to be settled by way of an  issuance of  23,365,000 ICULS at nominal</t>
  </si>
  <si>
    <t>warrants for every four (4) ICULS.</t>
  </si>
  <si>
    <t xml:space="preserve">Glory International Management Services &amp; Limited (now known as Larut Talam International Management </t>
  </si>
  <si>
    <t xml:space="preserve">and Jilin Social Welfare and Charity Foundations) and upon representations, warranties and undertakings </t>
  </si>
  <si>
    <t>made and given by the Defendants.  Pursuant to the Agreement, Larut also advanced a sum of RM171,500</t>
  </si>
  <si>
    <t xml:space="preserve">thereof a legal suit was filed on 16 February 1995 in Malaysia against the Defendants for general damages </t>
  </si>
  <si>
    <t xml:space="preserve">A separate legal suit has also been filed on 17 April 1996 against the Defendants  and Khoo Ee Liam, </t>
  </si>
  <si>
    <t xml:space="preserve">Proposed conversion of existing Redeemable Unsecured Loan Stocks ("RULS") into Irredeemable </t>
  </si>
  <si>
    <t>opinion by the legal adviser, Messrs. Zaid Ibrahim and Co. dated 9 December 1998;</t>
  </si>
  <si>
    <t>with the Proposed Extension of Warrants within fourteen (14) days from 19 October 1999; and</t>
  </si>
  <si>
    <t xml:space="preserve">proposed extension of the exercise period of the Company's outstanding warrants 1995/2000 from </t>
  </si>
  <si>
    <t xml:space="preserve">five (5) years to ten (10) years thereby extending the expiry date of the warrants from 19 January 2000 </t>
  </si>
  <si>
    <t>to 19 January 2005;</t>
  </si>
  <si>
    <t xml:space="preserve">that at least 50% of the new ordinary shares under the proposed private placement will be allocated to </t>
  </si>
  <si>
    <t xml:space="preserve">Bumiputra investors and the names and amount of shares allocated to the Bumiputera investors are to </t>
  </si>
  <si>
    <t>be disclosed to the FIC;</t>
  </si>
  <si>
    <t>that competent independent advice would be provided to the minority shareholders of the Company in</t>
  </si>
  <si>
    <t>relation to the relevant acquisition and that the appointment of the Independent Adviser should be aprroved</t>
  </si>
  <si>
    <t xml:space="preserve">Larut entered into an Agreement dated 18 February 1993 ("the Agreement") with Khoo Ee Bee and </t>
  </si>
  <si>
    <t xml:space="preserve">Ha Chi Kut (''the Defendants") wherein Larut invested US$2.5 million in the purchase of shares in Golden </t>
  </si>
  <si>
    <t>Services Ltd) ("LTIMS") after due enquiries and clarifications were undertaken in respect of the contents</t>
  </si>
  <si>
    <t>Intermediate Court of the People’s Republic of China ("PRC") against Khoo Ee Liam for the recovery</t>
  </si>
  <si>
    <t>Defendant's aforesaid breach of agreement.</t>
  </si>
  <si>
    <t>CONSOLIDATED BALANCE SHEET AS AT 31 DECEMBER 1999</t>
  </si>
  <si>
    <t>31/12/1999</t>
  </si>
  <si>
    <t>31/3/1999</t>
  </si>
  <si>
    <t>18.21 million</t>
  </si>
  <si>
    <t>items (iv) and (v) above to be waived based on the rationale that the relevant acquisition referred to by the FIC,</t>
  </si>
  <si>
    <t>F)</t>
  </si>
  <si>
    <t xml:space="preserve">On 14 February 2000, the Company announced that it has executed a Deed of Revocation with Getrich </t>
  </si>
  <si>
    <t>G)</t>
  </si>
  <si>
    <t>Associated company</t>
  </si>
  <si>
    <t>due to the Company's inability to redeem the outstanding RULS on the original expiry date</t>
  </si>
  <si>
    <t>proposed conversion of outstanding RM64,714,450 RULS with a coupon rate 5% per annum into ICULS</t>
  </si>
  <si>
    <t>The Board of Directors of the Company has on 14 January 2000 appealed to the FIC for the conditions under</t>
  </si>
  <si>
    <t>being the Proposed Acquisition of 30% of Sentosa Restu (M) Sdn Bhd, is not a related party transaction.</t>
  </si>
  <si>
    <t xml:space="preserve">Investments Limited ("GIL") and Biltradex Sdn Bhd to rescind and revoke the Share Swap Agreement dated  </t>
  </si>
  <si>
    <t xml:space="preserve">7,713 5% Cumulative Redeemable Preference Shares of RM1.00 each representing 20% of the issued and </t>
  </si>
  <si>
    <t xml:space="preserve">paid-up share capital of Capital Advace Coporation Sdn Bhd by GIL, a wholly-owned subsidiary of the </t>
  </si>
  <si>
    <t>issuance of 9,743,590 new shares in the Company at an issue price of RM1.95 per share.</t>
  </si>
  <si>
    <t xml:space="preserve">Company incorporated in Hong Kong, for a total consideration of RM19,000,000 to be satisfied by the </t>
  </si>
  <si>
    <t>On 2 December 1999, the SC approved the Proposed Extension of Maturity of Redeemable Unsecured</t>
  </si>
  <si>
    <t xml:space="preserve">(Selangor) Sdn Bhd (as Defendant) on 4 August 1999 for an aggregate sum of RM6,539,265.48 alleged as </t>
  </si>
  <si>
    <t>due and owing for work done pursuant to various contracts together with interests and costs. The Defendant</t>
  </si>
  <si>
    <t>filed a statement of defence on 2 September 1999 denying the claim. The Plaintiff has applied for summary</t>
  </si>
  <si>
    <t xml:space="preserve">to the High Court Judge In Chamber on 19 October 1999. An application for stay of execution of judgement </t>
  </si>
  <si>
    <t>495.0 million</t>
  </si>
  <si>
    <t xml:space="preserve">proposed Extension of Maturity of RULS for an additional six (6) months from 19 January 2000 until </t>
  </si>
  <si>
    <t>The Company has also announced on 14 February 2000 that it has entered into a Sale and Purchase of Shares</t>
  </si>
  <si>
    <t xml:space="preserve">representing the entire issued and paid-up share capital of Biltradex Sdn Bhd ("Proposed Biltradex Acquisition")  </t>
  </si>
  <si>
    <t>for a consideration of RM20,000,000 to be satisfied by the issuance of RM20,000,000 nominal value of 7%</t>
  </si>
  <si>
    <t>previous quarter is as explained in item 17.</t>
  </si>
  <si>
    <t xml:space="preserve">For the 3rd quarter results under review , the Group's turnover has increased by 68 % from RM120 million </t>
  </si>
  <si>
    <t>The material changes and reduction in profit before tax is largerly due to the exceptional loss amounting to RM5.946m  arising from</t>
  </si>
  <si>
    <t xml:space="preserve">the disposal of a foreign subsidiary and lower profit margin is due to the discount given during the group's home ownership </t>
  </si>
  <si>
    <t>The Company has submitted the following corporate proposals to the Securities Commission ("SC") and</t>
  </si>
  <si>
    <t xml:space="preserve">Foreign Investment Committee ("FIC") for their approval on 18 October 1999 ("Proposed Corporate </t>
  </si>
  <si>
    <t xml:space="preserve">On 11 February 1999, the Company had obtained the approval of the SC for the extension of the </t>
  </si>
  <si>
    <t>expiry date of the Company's outstanding warrants 1995/2000 for a period of five (5) years from</t>
  </si>
  <si>
    <t xml:space="preserve"> to the following :-</t>
  </si>
  <si>
    <t>19 January 2000 to 19 January 2005 ("Proposed Extension of Warrants"). The approval was subject</t>
  </si>
  <si>
    <t>subject to the following conditions:-</t>
  </si>
  <si>
    <t>that the Company obtains the approval of the shareholders at the Extraordinary General Meeting to be</t>
  </si>
  <si>
    <t>3 September 1997 in respect of the proposed acquisition of 100,000 ordinary shares of RM1.00 each and</t>
  </si>
  <si>
    <t xml:space="preserve">Agreeement on 11 February 2000 with various vendors to acquire 250,000 ordinary shares of RM1.00 each </t>
  </si>
  <si>
    <t>Proposed Biltradex Acquisition within three (3) months from the date of announcement.</t>
  </si>
  <si>
    <t>judgement on 13 September 1999 and the next mentioned date is fixed on 1 June 2000 pending settlement.</t>
  </si>
  <si>
    <t>has also been filed by the Defendant on 28 October 1999. The Notice of Appeal and the Application for stay of</t>
  </si>
  <si>
    <t>execution of judgement has been withdrawn on 14 January 2000 with no order as to cost.</t>
  </si>
  <si>
    <t>Exercises"):-</t>
  </si>
  <si>
    <t>Company attached on the basis of three (3) warrants for every four (4) ICULS ("Proposed Acquisition of</t>
  </si>
  <si>
    <t>On 12 January 2000, it  was announced that the FIC has approved the Proposed Corporate Exercises</t>
  </si>
  <si>
    <t>in 2nd quarter to RM 202 million in 3rd quarter . The pre-tax profit was RM16.3 million as compared with RM16.6 million</t>
  </si>
  <si>
    <t>campaign to boost the sales of completed or near completion units during the quarter under review</t>
  </si>
  <si>
    <t xml:space="preserve">in 2nd quarter . The reduction of pre-tax profit of RM0.3 million which represent 0.2%  decrease compared with the </t>
  </si>
  <si>
    <t>30% Sentosa Restu  (M) Sdn Bhd").</t>
  </si>
  <si>
    <t xml:space="preserve">be submitting the necessary applications to the relevant authorities' aprrovals for the </t>
  </si>
  <si>
    <t>Irredeemable Convertible Unsecured Loan Stocks. Barring unforseen circumstances, the Company will</t>
  </si>
</sst>
</file>

<file path=xl/styles.xml><?xml version="1.0" encoding="utf-8"?>
<styleSheet xmlns="http://schemas.openxmlformats.org/spreadsheetml/2006/main">
  <numFmts count="1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_)"/>
    <numFmt numFmtId="171" formatCode="0.00000_)"/>
    <numFmt numFmtId="172" formatCode="#,##0.0000_);\(#,##0.0000\)"/>
    <numFmt numFmtId="173" formatCode="0.0_)"/>
    <numFmt numFmtId="174" formatCode="#,##0.0_);\(#,##0.0\)"/>
    <numFmt numFmtId="175" formatCode="#,##0.000_);\(#,##0.000\)"/>
    <numFmt numFmtId="176" formatCode="0.0%"/>
    <numFmt numFmtId="177" formatCode="#,##0.000_);[Red]\(#,##0.000\)"/>
    <numFmt numFmtId="178" formatCode="#,##0.0000_);[Red]\(#,##0.0000\)"/>
    <numFmt numFmtId="179" formatCode="#,##0.0_);[Red]\(#,##0.0\)"/>
    <numFmt numFmtId="180" formatCode="#,##0.0"/>
    <numFmt numFmtId="181" formatCode="#,##0.000"/>
    <numFmt numFmtId="182" formatCode="#,##0.0000"/>
    <numFmt numFmtId="183" formatCode="_(* #,##0.000_);_(* \(#,##0.000\);_(* &quot;-&quot;??_);_(@_)"/>
    <numFmt numFmtId="184" formatCode="General_)"/>
    <numFmt numFmtId="185" formatCode="_(* #,##0_);_(* \(#,##0\);_(* &quot;-&quot;??_);_(@_)"/>
    <numFmt numFmtId="186" formatCode="_(* #,##0.0_);_(* \(#,##0.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_);_(* \(#,##0.0000\);_(* &quot;-&quot;????_);_(@_)"/>
    <numFmt numFmtId="192" formatCode="#,##0.00000_);\(#,##0.00000\)"/>
    <numFmt numFmtId="193" formatCode="#,##0.000000_);\(#,##0.000000\)"/>
    <numFmt numFmtId="194" formatCode="#,##0.0000000_);\(#,##0.0000000\)"/>
    <numFmt numFmtId="195" formatCode="#,##0.00000000_);\(#,##0.00000000\)"/>
    <numFmt numFmtId="196" formatCode="#,##0.000000000_);\(#,##0.000000000\)"/>
    <numFmt numFmtId="197" formatCode="#,##0.0000000000_);\(#,##0.0000000000\)"/>
    <numFmt numFmtId="198" formatCode="#,##0.00000000000_);\(#,##0.000000000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* #,##0_-;\-* #,##0_-;_-* &quot;-&quot;_-;_-@_-"/>
    <numFmt numFmtId="205" formatCode="_-&quot;£&quot;* #,##0.00_-;\-&quot;£&quot;* #,##0.00_-;_-&quot;£&quot;* &quot;-&quot;??_-;_-@_-"/>
    <numFmt numFmtId="206" formatCode="_-* #,##0.00_-;\-* #,##0.00_-;_-* &quot;-&quot;??_-;_-@_-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&quot;$&quot;* #,##0.00_-;\-&quot;$&quot;* #,##0.00_-;_-&quot;$&quot;* &quot;-&quot;??_-;_-@_-"/>
    <numFmt numFmtId="213" formatCode="&quot;RM&quot;#,##0;\-&quot;RM&quot;#,##0"/>
    <numFmt numFmtId="214" formatCode="&quot;RM&quot;#,##0;[Red]\-&quot;RM&quot;#,##0"/>
    <numFmt numFmtId="215" formatCode="&quot;RM&quot;#,##0.00;\-&quot;RM&quot;#,##0.00"/>
    <numFmt numFmtId="216" formatCode="&quot;RM&quot;#,##0.00;[Red]\-&quot;RM&quot;#,##0.00"/>
    <numFmt numFmtId="217" formatCode="_-&quot;RM&quot;* #,##0_-;\-&quot;RM&quot;* #,##0_-;_-&quot;RM&quot;* &quot;-&quot;_-;_-@_-"/>
    <numFmt numFmtId="218" formatCode="_-&quot;RM&quot;* #,##0.00_-;\-&quot;RM&quot;* #,##0.00_-;_-&quot;RM&quot;* &quot;-&quot;??_-;_-@_-"/>
    <numFmt numFmtId="219" formatCode="&quot;Rp&quot;#,##0_);\(&quot;Rp&quot;#,##0\)"/>
    <numFmt numFmtId="220" formatCode="&quot;Rp&quot;#,##0_);[Red]\(&quot;Rp&quot;#,##0\)"/>
    <numFmt numFmtId="221" formatCode="&quot;Rp&quot;#,##0.00_);\(&quot;Rp&quot;#,##0.00\)"/>
    <numFmt numFmtId="222" formatCode="&quot;Rp&quot;#,##0.00_);[Red]\(&quot;Rp&quot;#,##0.00\)"/>
    <numFmt numFmtId="223" formatCode="_(&quot;Rp&quot;* #,##0_);_(&quot;Rp&quot;* \(#,##0\);_(&quot;Rp&quot;* &quot;-&quot;_);_(@_)"/>
    <numFmt numFmtId="224" formatCode="_(&quot;Rp&quot;* #,##0.00_);_(&quot;Rp&quot;* \(#,##0.00\);_(&quot;Rp&quot;* &quot;-&quot;??_);_(@_)"/>
    <numFmt numFmtId="225" formatCode="\c\t\r\ \+\ sh\i\f\t\ \+\ \!"/>
    <numFmt numFmtId="226" formatCode="&quot;RM&quot;\ #,##0_);\(&quot;RM&quot;\ #,##0\)"/>
    <numFmt numFmtId="227" formatCode="&quot;RM&quot;\ #,##0_);[Red]\(&quot;RM&quot;\ #,##0\)"/>
    <numFmt numFmtId="228" formatCode="&quot;RM&quot;\ #,##0.00_);\(&quot;RM&quot;\ #,##0.00\)"/>
    <numFmt numFmtId="229" formatCode="&quot;RM&quot;\ #,##0.00_);[Red]\(&quot;RM&quot;\ #,##0.00\)"/>
    <numFmt numFmtId="230" formatCode="_(&quot;RM&quot;\ * #,##0_);_(&quot;RM&quot;\ * \(#,##0\);_(&quot;RM&quot;\ * &quot;-&quot;_);_(@_)"/>
    <numFmt numFmtId="231" formatCode="_(&quot;RM&quot;\ * #,##0.00_);_(&quot;RM&quot;\ * \(#,##0.00\);_(&quot;RM&quot;\ * &quot;-&quot;??_);_(@_)"/>
    <numFmt numFmtId="232" formatCode="#,##0&quot;£&quot;_);\(#,##0&quot;£&quot;\)"/>
    <numFmt numFmtId="233" formatCode="#,##0&quot;£&quot;_);[Red]\(#,##0&quot;£&quot;\)"/>
    <numFmt numFmtId="234" formatCode="#,##0.00&quot;£&quot;_);\(#,##0.00&quot;£&quot;\)"/>
    <numFmt numFmtId="235" formatCode="#,##0.00&quot;£&quot;_);[Red]\(#,##0.00&quot;£&quot;\)"/>
    <numFmt numFmtId="236" formatCode="_ * #,##0_)&quot;£&quot;_ ;_ * \(#,##0\)&quot;£&quot;_ ;_ * &quot;-&quot;_)&quot;£&quot;_ ;_ @_ "/>
    <numFmt numFmtId="237" formatCode="_ * #,##0_)_£_ ;_ * \(#,##0\)_£_ ;_ * &quot;-&quot;_)_£_ ;_ @_ "/>
    <numFmt numFmtId="238" formatCode="_ * #,##0.00_)&quot;£&quot;_ ;_ * \(#,##0.00\)&quot;£&quot;_ ;_ * &quot;-&quot;??_)&quot;£&quot;_ ;_ @_ "/>
    <numFmt numFmtId="239" formatCode="_ * #,##0.00_)_£_ ;_ * \(#,##0.00\)_£_ ;_ * &quot;-&quot;??_)_£_ ;_ @_ "/>
    <numFmt numFmtId="240" formatCode="dd\-mmm_)"/>
    <numFmt numFmtId="241" formatCode="hh:mm\ AM/PM_)"/>
    <numFmt numFmtId="242" formatCode="0_)"/>
    <numFmt numFmtId="243" formatCode="0.000000_)"/>
    <numFmt numFmtId="244" formatCode="_-* #,##0.0_-;\-* #,##0.0_-;_-* &quot;-&quot;??_-;_-@_-"/>
    <numFmt numFmtId="245" formatCode="_-* #,##0_-;\-* #,##0_-;_-* &quot;-&quot;??_-;_-@_-"/>
    <numFmt numFmtId="246" formatCode="&quot;L.&quot;\ #,##0;\-&quot;L.&quot;\ #,##0"/>
    <numFmt numFmtId="247" formatCode="&quot;L.&quot;\ #,##0;[Red]\-&quot;L.&quot;\ #,##0"/>
    <numFmt numFmtId="248" formatCode="&quot;L.&quot;\ #,##0.00;\-&quot;L.&quot;\ #,##0.00"/>
    <numFmt numFmtId="249" formatCode="&quot;L.&quot;\ #,##0.00;[Red]\-&quot;L.&quot;\ #,##0.00"/>
    <numFmt numFmtId="250" formatCode="_-&quot;L.&quot;\ * #,##0_-;\-&quot;L.&quot;\ * #,##0_-;_-&quot;L.&quot;\ * &quot;-&quot;_-;_-@_-"/>
    <numFmt numFmtId="251" formatCode="_-&quot;L.&quot;\ * #,##0.00_-;\-&quot;L.&quot;\ * #,##0.00_-;_-&quot;L.&quot;\ * &quot;-&quot;??_-;_-@_-"/>
    <numFmt numFmtId="252" formatCode="0.0"/>
    <numFmt numFmtId="253" formatCode="#,##0\ &quot;F&quot;;\-#,##0\ &quot;F&quot;"/>
    <numFmt numFmtId="254" formatCode="#,##0\ &quot;F&quot;;[Red]\-#,##0\ &quot;F&quot;"/>
    <numFmt numFmtId="255" formatCode="#,##0.00\ &quot;F&quot;;\-#,##0.00\ &quot;F&quot;"/>
    <numFmt numFmtId="256" formatCode="#,##0.00\ &quot;F&quot;;[Red]\-#,##0.00\ &quot;F&quot;"/>
    <numFmt numFmtId="257" formatCode="_-* #,##0\ &quot;F&quot;_-;\-* #,##0\ &quot;F&quot;_-;_-* &quot;-&quot;\ &quot;F&quot;_-;_-@_-"/>
    <numFmt numFmtId="258" formatCode="_-* #,##0\ _F_-;\-* #,##0\ _F_-;_-* &quot;-&quot;\ _F_-;_-@_-"/>
    <numFmt numFmtId="259" formatCode="_-* #,##0.00\ &quot;F&quot;_-;\-* #,##0.00\ &quot;F&quot;_-;_-* &quot;-&quot;??\ &quot;F&quot;_-;_-@_-"/>
    <numFmt numFmtId="260" formatCode="_-* #,##0.00\ _F_-;\-* #,##0.00\ _F_-;_-* &quot;-&quot;??\ _F_-;_-@_-"/>
    <numFmt numFmtId="261" formatCode="#,##0\ &quot;DM&quot;;\-#,##0\ &quot;DM&quot;"/>
    <numFmt numFmtId="262" formatCode="#,##0\ &quot;DM&quot;;[Red]\-#,##0\ &quot;DM&quot;"/>
    <numFmt numFmtId="263" formatCode="#,##0.00\ &quot;DM&quot;;\-#,##0.00\ &quot;DM&quot;"/>
    <numFmt numFmtId="264" formatCode="#,##0.00\ &quot;DM&quot;;[Red]\-#,##0.00\ &quot;DM&quot;"/>
    <numFmt numFmtId="265" formatCode="_-* #,##0\ &quot;DM&quot;_-;\-* #,##0\ &quot;DM&quot;_-;_-* &quot;-&quot;\ &quot;DM&quot;_-;_-@_-"/>
    <numFmt numFmtId="266" formatCode="_-* #,##0\ _D_M_-;\-* #,##0\ _D_M_-;_-* &quot;-&quot;\ _D_M_-;_-@_-"/>
    <numFmt numFmtId="267" formatCode="_-* #,##0.00\ &quot;DM&quot;_-;\-* #,##0.00\ &quot;DM&quot;_-;_-* &quot;-&quot;??\ &quot;DM&quot;_-;_-@_-"/>
    <numFmt numFmtId="268" formatCode="_-* #,##0.00\ _D_M_-;\-* #,##0.00\ _D_M_-;_-* &quot;-&quot;??\ _D_M_-;_-@_-"/>
    <numFmt numFmtId="269" formatCode="&quot;ß&quot;#,##0_);\(&quot;ß&quot;#,##0\)"/>
    <numFmt numFmtId="270" formatCode="&quot;ß&quot;#,##0_);[Red]\(&quot;ß&quot;#,##0\)"/>
    <numFmt numFmtId="271" formatCode="&quot;ß&quot;#,##0.00_);\(&quot;ß&quot;#,##0.00\)"/>
    <numFmt numFmtId="272" formatCode="&quot;ß&quot;#,##0.00_);[Red]\(&quot;ß&quot;#,##0.00\)"/>
    <numFmt numFmtId="273" formatCode="_(&quot;ß&quot;* #,##0_);_(&quot;ß&quot;* \(#,##0\);_(&quot;ß&quot;* &quot;-&quot;_);_(@_)"/>
    <numFmt numFmtId="274" formatCode="_(&quot;ß&quot;* #,##0.00_);_(&quot;ß&quot;* \(#,##0.00\);_(&quot;ß&quot;* &quot;-&quot;??_);_(@_)"/>
    <numFmt numFmtId="275" formatCode="\t0"/>
    <numFmt numFmtId="276" formatCode="\t0.00"/>
    <numFmt numFmtId="277" formatCode="\t#,##0"/>
    <numFmt numFmtId="278" formatCode="\t#,##0.00"/>
    <numFmt numFmtId="279" formatCode="\t#,##0_);\(\t#,##0\)"/>
    <numFmt numFmtId="280" formatCode="_(&quot;ß&quot;* \t#,##0_);_(&quot;ß&quot;* \(\t#,##0\);_(&quot;ß&quot;* &quot;-&quot;_);_(@_)"/>
    <numFmt numFmtId="281" formatCode="d\ \´\´\´\´\ &quot;¾.È.&quot;\ \b\b\b\b"/>
    <numFmt numFmtId="282" formatCode="\Ç\ \´\´\´\´\ &quot;¤.È.&quot;\ \¤\¤\¤\¤"/>
    <numFmt numFmtId="283" formatCode="&quot;ÇÑ¹·Õè&quot;\ \Ç\ \´\´\´\´\ \»\»\»\»"/>
    <numFmt numFmtId="284" formatCode="d\ \´\´\´\ \b\b"/>
    <numFmt numFmtId="285" formatCode="\Ç\ \´\´\´\ \»\»"/>
    <numFmt numFmtId="286" formatCode="\ª\:\¹\¹\:\·\·"/>
    <numFmt numFmtId="287" formatCode="\ª\ª\:\¹\¹\:\·\·"/>
    <numFmt numFmtId="288" formatCode="\ª\.\¹\¹\ &quot;¹.&quot;"/>
    <numFmt numFmtId="289" formatCode="\t0%"/>
    <numFmt numFmtId="290" formatCode="\t0.00%"/>
    <numFmt numFmtId="291" formatCode="\t#\ ?/?"/>
    <numFmt numFmtId="292" formatCode="\t#\ ??/??"/>
    <numFmt numFmtId="293" formatCode="\t0.00E+00"/>
    <numFmt numFmtId="294" formatCode="&quot;ß&quot;\t#,##0_);\(&quot;ß&quot;\t#,##0\)"/>
    <numFmt numFmtId="295" formatCode="0.000"/>
    <numFmt numFmtId="296" formatCode="0.00000"/>
    <numFmt numFmtId="297" formatCode="0.0000"/>
    <numFmt numFmtId="298" formatCode="0.000000"/>
    <numFmt numFmtId="299" formatCode="0.0000000"/>
    <numFmt numFmtId="300" formatCode="#,##0&quot; F&quot;_);\(#,##0&quot; F&quot;\)"/>
    <numFmt numFmtId="301" formatCode="#,##0&quot; F&quot;_);[Red]\(#,##0&quot; F&quot;\)"/>
    <numFmt numFmtId="302" formatCode="#,##0.00&quot; F&quot;_);\(#,##0.00&quot; F&quot;\)"/>
    <numFmt numFmtId="303" formatCode="#,##0.00&quot; F&quot;_);[Red]\(#,##0.00&quot; F&quot;\)"/>
    <numFmt numFmtId="304" formatCode="#,##0&quot; $&quot;;\-#,##0&quot; $&quot;"/>
    <numFmt numFmtId="305" formatCode="#,##0&quot; $&quot;;[Red]\-#,##0&quot; $&quot;"/>
    <numFmt numFmtId="306" formatCode="#,##0.00&quot; $&quot;;\-#,##0.00&quot; $&quot;"/>
    <numFmt numFmtId="307" formatCode="#,##0.00&quot; $&quot;;[Red]\-#,##0.00&quot; $&quot;"/>
    <numFmt numFmtId="308" formatCode="d\.m\.yy"/>
    <numFmt numFmtId="309" formatCode="d\.mmm\.yy"/>
    <numFmt numFmtId="310" formatCode="d\.mmm"/>
    <numFmt numFmtId="311" formatCode="mmm\.yy"/>
    <numFmt numFmtId="312" formatCode="d\.m\.yy\ h:mm"/>
    <numFmt numFmtId="313" formatCode="0&quot;  &quot;"/>
    <numFmt numFmtId="314" formatCode="0.00&quot;  &quot;"/>
    <numFmt numFmtId="315" formatCode="0.0&quot;  &quot;"/>
    <numFmt numFmtId="316" formatCode="0.000&quot;  &quot;"/>
    <numFmt numFmtId="317" formatCode="0.0000&quot;  &quot;"/>
    <numFmt numFmtId="318" formatCode="0.00000&quot;  &quot;"/>
    <numFmt numFmtId="319" formatCode="&quot;$&quot;#,##0.00;[Red]&quot;$&quot;#,##0.00"/>
    <numFmt numFmtId="320" formatCode="#,##0.00;[Red]#,##0.00"/>
    <numFmt numFmtId="321" formatCode="0.00_);\(0.00\)"/>
    <numFmt numFmtId="322" formatCode="0.0_);\(0.0\)"/>
    <numFmt numFmtId="323" formatCode="0_);\(0\)"/>
  </numFmts>
  <fonts count="12">
    <font>
      <sz val="10"/>
      <name val="Times New Roman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Helv"/>
      <family val="0"/>
    </font>
    <font>
      <sz val="12"/>
      <name val="Times New Roman"/>
      <family val="1"/>
    </font>
    <font>
      <sz val="10"/>
      <name val="Courier New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25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7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23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273" fontId="4" fillId="0" borderId="0" applyFont="0" applyFill="0" applyBorder="0" applyAlignment="0" applyProtection="0"/>
    <xf numFmtId="25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21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274" fontId="4" fillId="0" borderId="0" applyFont="0" applyFill="0" applyBorder="0" applyAlignment="0" applyProtection="0"/>
    <xf numFmtId="259" fontId="1" fillId="0" borderId="0" applyFont="0" applyFill="0" applyBorder="0" applyAlignment="0" applyProtection="0"/>
    <xf numFmtId="259" fontId="0" fillId="0" borderId="0" applyFont="0" applyFill="0" applyBorder="0" applyAlignment="0" applyProtection="0"/>
    <xf numFmtId="307" fontId="3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23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horizontal="left"/>
      <protection/>
    </xf>
    <xf numFmtId="0" fontId="1" fillId="0" borderId="0">
      <alignment/>
      <protection/>
    </xf>
    <xf numFmtId="0" fontId="0" fillId="0" borderId="0">
      <alignment/>
      <protection/>
    </xf>
    <xf numFmtId="37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7" fontId="10" fillId="0" borderId="0" xfId="15" applyNumberFormat="1" applyFont="1" applyAlignment="1">
      <alignment horizontal="center"/>
    </xf>
    <xf numFmtId="185" fontId="10" fillId="0" borderId="0" xfId="15" applyNumberFormat="1" applyFont="1" applyAlignment="1">
      <alignment/>
    </xf>
    <xf numFmtId="185" fontId="10" fillId="0" borderId="1" xfId="15" applyNumberFormat="1" applyFont="1" applyBorder="1" applyAlignment="1">
      <alignment/>
    </xf>
    <xf numFmtId="185" fontId="10" fillId="0" borderId="0" xfId="15" applyNumberFormat="1" applyFont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 horizontal="center"/>
    </xf>
    <xf numFmtId="185" fontId="10" fillId="0" borderId="2" xfId="15" applyNumberFormat="1" applyFont="1" applyBorder="1" applyAlignment="1">
      <alignment horizontal="center"/>
    </xf>
    <xf numFmtId="185" fontId="10" fillId="0" borderId="0" xfId="15" applyNumberFormat="1" applyFont="1" applyAlignment="1" quotePrefix="1">
      <alignment horizontal="center"/>
    </xf>
    <xf numFmtId="18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10" fillId="0" borderId="0" xfId="0" applyNumberFormat="1" applyFont="1" applyAlignment="1">
      <alignment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 quotePrefix="1">
      <alignment horizontal="center"/>
    </xf>
    <xf numFmtId="38" fontId="10" fillId="0" borderId="0" xfId="15" applyNumberFormat="1" applyFont="1" applyAlignment="1">
      <alignment/>
    </xf>
    <xf numFmtId="38" fontId="10" fillId="0" borderId="3" xfId="15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5" xfId="15" applyNumberFormat="1" applyFont="1" applyBorder="1" applyAlignment="1">
      <alignment/>
    </xf>
    <xf numFmtId="38" fontId="10" fillId="0" borderId="6" xfId="15" applyNumberFormat="1" applyFont="1" applyBorder="1" applyAlignment="1">
      <alignment/>
    </xf>
    <xf numFmtId="38" fontId="10" fillId="0" borderId="6" xfId="0" applyNumberFormat="1" applyFont="1" applyBorder="1" applyAlignment="1">
      <alignment/>
    </xf>
    <xf numFmtId="38" fontId="10" fillId="0" borderId="0" xfId="15" applyNumberFormat="1" applyFont="1" applyBorder="1" applyAlignment="1">
      <alignment/>
    </xf>
    <xf numFmtId="38" fontId="10" fillId="0" borderId="1" xfId="0" applyNumberFormat="1" applyFont="1" applyBorder="1" applyAlignment="1">
      <alignment/>
    </xf>
    <xf numFmtId="38" fontId="10" fillId="0" borderId="2" xfId="15" applyNumberFormat="1" applyFont="1" applyBorder="1" applyAlignment="1">
      <alignment/>
    </xf>
    <xf numFmtId="38" fontId="10" fillId="0" borderId="2" xfId="0" applyNumberFormat="1" applyFont="1" applyBorder="1" applyAlignment="1">
      <alignment/>
    </xf>
    <xf numFmtId="38" fontId="10" fillId="0" borderId="1" xfId="15" applyNumberFormat="1" applyFont="1" applyBorder="1" applyAlignment="1">
      <alignment/>
    </xf>
  </cellXfs>
  <cellStyles count="91">
    <cellStyle name="Normal" xfId="0"/>
    <cellStyle name="Comma" xfId="15"/>
    <cellStyle name="Comma [0]" xfId="16"/>
    <cellStyle name="Comma [0]_CmplInv" xfId="17"/>
    <cellStyle name="Comma [0]_DrlgInv" xfId="18"/>
    <cellStyle name="Comma [0]_FluidsInv" xfId="19"/>
    <cellStyle name="Comma [0]_laroux" xfId="20"/>
    <cellStyle name="Comma [0]_laroux_1" xfId="21"/>
    <cellStyle name="Comma [0]_laroux_2" xfId="22"/>
    <cellStyle name="Comma [0]_laroux_MATERAL2" xfId="23"/>
    <cellStyle name="Comma [0]_laroux_mud plant bolted" xfId="24"/>
    <cellStyle name="Comma [0]_MATERAL2" xfId="25"/>
    <cellStyle name="Comma [0]_mud plant bolted" xfId="26"/>
    <cellStyle name="Comma [0]_MudInv" xfId="27"/>
    <cellStyle name="Comma [0]_MwdInv" xfId="28"/>
    <cellStyle name="Comma [0]_MwdJob" xfId="29"/>
    <cellStyle name="Comma [0]_SurInv" xfId="30"/>
    <cellStyle name="Comma [0]_SurLog" xfId="31"/>
    <cellStyle name="Comma_CmplInv" xfId="32"/>
    <cellStyle name="Comma_DrlgInv" xfId="33"/>
    <cellStyle name="Comma_FluidsInv" xfId="34"/>
    <cellStyle name="Comma_laroux" xfId="35"/>
    <cellStyle name="Comma_laroux_1" xfId="36"/>
    <cellStyle name="Comma_laroux_2" xfId="37"/>
    <cellStyle name="Comma_MATERAL2" xfId="38"/>
    <cellStyle name="Comma_mud plant bolted" xfId="39"/>
    <cellStyle name="Comma_MudInv" xfId="40"/>
    <cellStyle name="Comma_MwdInv" xfId="41"/>
    <cellStyle name="Comma_MwdJob" xfId="42"/>
    <cellStyle name="Comma_SurInv" xfId="43"/>
    <cellStyle name="Comma_SurLog" xfId="44"/>
    <cellStyle name="Currency" xfId="45"/>
    <cellStyle name="Currency [0]" xfId="46"/>
    <cellStyle name="Currency [0]_CmplInv" xfId="47"/>
    <cellStyle name="Currency [0]_DrlgInv" xfId="48"/>
    <cellStyle name="Currency [0]_FluidsInv" xfId="49"/>
    <cellStyle name="Currency [0]_laroux" xfId="50"/>
    <cellStyle name="Currency [0]_laroux_1" xfId="51"/>
    <cellStyle name="Currency [0]_laroux_2" xfId="52"/>
    <cellStyle name="Currency [0]_laroux_3" xfId="53"/>
    <cellStyle name="Currency [0]_laroux_4" xfId="54"/>
    <cellStyle name="Currency [0]_laroux_5" xfId="55"/>
    <cellStyle name="Currency [0]_laroux_MATERAL2" xfId="56"/>
    <cellStyle name="Currency [0]_laroux_mud plant bolted" xfId="57"/>
    <cellStyle name="Currency [0]_MATERAL2" xfId="58"/>
    <cellStyle name="Currency [0]_mud plant bolted" xfId="59"/>
    <cellStyle name="Currency [0]_MudInv" xfId="60"/>
    <cellStyle name="Currency [0]_MwdInv" xfId="61"/>
    <cellStyle name="Currency [0]_MwdJob" xfId="62"/>
    <cellStyle name="Currency [0]_SurInv" xfId="63"/>
    <cellStyle name="Currency [0]_SurLog" xfId="64"/>
    <cellStyle name="Currency_CmplInv" xfId="65"/>
    <cellStyle name="Currency_DrlgInv" xfId="66"/>
    <cellStyle name="Currency_FluidsInv" xfId="67"/>
    <cellStyle name="Currency_laroux" xfId="68"/>
    <cellStyle name="Currency_laroux_1" xfId="69"/>
    <cellStyle name="Currency_laroux_2" xfId="70"/>
    <cellStyle name="Currency_laroux_3" xfId="71"/>
    <cellStyle name="Currency_laroux_4" xfId="72"/>
    <cellStyle name="Currency_laroux_5" xfId="73"/>
    <cellStyle name="Currency_MATERAL2" xfId="74"/>
    <cellStyle name="Currency_mud plant bolted" xfId="75"/>
    <cellStyle name="Currency_MudInv" xfId="76"/>
    <cellStyle name="Currency_MwdInv" xfId="77"/>
    <cellStyle name="Currency_MwdJob" xfId="78"/>
    <cellStyle name="Currency_SurInv" xfId="79"/>
    <cellStyle name="Currency_SurLog" xfId="80"/>
    <cellStyle name="Hyperlink" xfId="81"/>
    <cellStyle name="Normal_CmplInv" xfId="82"/>
    <cellStyle name="Normal_DrlgInv" xfId="83"/>
    <cellStyle name="Normal_FluidsInv" xfId="84"/>
    <cellStyle name="Normal_laroux" xfId="85"/>
    <cellStyle name="Normal_laroux_1" xfId="86"/>
    <cellStyle name="Normal_laroux_2" xfId="87"/>
    <cellStyle name="Normal_laroux_3" xfId="88"/>
    <cellStyle name="Normal_laroux_4" xfId="89"/>
    <cellStyle name="Normal_laroux_5" xfId="90"/>
    <cellStyle name="Normal_laroux_6" xfId="91"/>
    <cellStyle name="Normal_MATERAL2" xfId="92"/>
    <cellStyle name="Normal_mud plant bolted" xfId="93"/>
    <cellStyle name="Normal_MudInv" xfId="94"/>
    <cellStyle name="Normal_MwdInv" xfId="95"/>
    <cellStyle name="Normal_MwdJob" xfId="96"/>
    <cellStyle name="Normal_MwdJob_1" xfId="97"/>
    <cellStyle name="Normal_PERSONAL" xfId="98"/>
    <cellStyle name="Normal_PERSONAL_1" xfId="99"/>
    <cellStyle name="Normal_Sheet1 (2)" xfId="100"/>
    <cellStyle name="Normal_SUP96APR" xfId="101"/>
    <cellStyle name="Normal_SurInv" xfId="102"/>
    <cellStyle name="Normal_SurLog" xfId="103"/>
    <cellStyle name="Percen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workbookViewId="0" topLeftCell="A1">
      <selection activeCell="B7" sqref="B7"/>
    </sheetView>
  </sheetViews>
  <sheetFormatPr defaultColWidth="9.33203125" defaultRowHeight="12.75"/>
  <cols>
    <col min="1" max="1" width="4.33203125" style="17" customWidth="1"/>
    <col min="2" max="2" width="52.16015625" style="17" customWidth="1"/>
    <col min="3" max="3" width="18.83203125" style="17" customWidth="1"/>
    <col min="4" max="4" width="8.83203125" style="17" customWidth="1"/>
    <col min="5" max="5" width="18.83203125" style="17" customWidth="1"/>
    <col min="6" max="16384" width="9.33203125" style="17" customWidth="1"/>
  </cols>
  <sheetData>
    <row r="1" ht="12.75">
      <c r="A1" s="16" t="s">
        <v>185</v>
      </c>
    </row>
    <row r="2" ht="12.75">
      <c r="A2" s="16"/>
    </row>
    <row r="3" ht="12.75">
      <c r="A3" s="16" t="s">
        <v>323</v>
      </c>
    </row>
    <row r="5" spans="3:5" ht="12.75">
      <c r="C5" s="18" t="s">
        <v>56</v>
      </c>
      <c r="E5" s="18" t="s">
        <v>58</v>
      </c>
    </row>
    <row r="6" spans="3:5" ht="12.75">
      <c r="C6" s="18" t="s">
        <v>57</v>
      </c>
      <c r="E6" s="18" t="s">
        <v>59</v>
      </c>
    </row>
    <row r="7" spans="3:5" ht="12.75">
      <c r="C7" s="19" t="s">
        <v>324</v>
      </c>
      <c r="E7" s="19" t="s">
        <v>325</v>
      </c>
    </row>
    <row r="8" spans="3:5" ht="12.75">
      <c r="C8" s="18" t="s">
        <v>144</v>
      </c>
      <c r="E8" s="18" t="s">
        <v>144</v>
      </c>
    </row>
    <row r="9" ht="12.75">
      <c r="C9" s="18"/>
    </row>
    <row r="10" spans="1:5" ht="12.75">
      <c r="A10" s="17" t="s">
        <v>60</v>
      </c>
      <c r="C10" s="20">
        <v>119531499</v>
      </c>
      <c r="E10" s="20">
        <v>122547490</v>
      </c>
    </row>
    <row r="11" spans="1:5" ht="12.75">
      <c r="A11" s="17" t="s">
        <v>61</v>
      </c>
      <c r="C11" s="20">
        <v>103541595</v>
      </c>
      <c r="E11" s="20">
        <v>105096333</v>
      </c>
    </row>
    <row r="12" spans="1:5" ht="12.75">
      <c r="A12" s="17" t="s">
        <v>186</v>
      </c>
      <c r="C12" s="20">
        <v>1034989364</v>
      </c>
      <c r="E12" s="20">
        <v>1018235305</v>
      </c>
    </row>
    <row r="13" spans="1:5" ht="12.75">
      <c r="A13" s="17" t="s">
        <v>62</v>
      </c>
      <c r="C13" s="20">
        <f>72785270+25539061-16818107-1459400</f>
        <v>80046824</v>
      </c>
      <c r="E13" s="17">
        <f>87457700</f>
        <v>87457700</v>
      </c>
    </row>
    <row r="14" spans="1:5" ht="12.75">
      <c r="A14" s="17" t="s">
        <v>63</v>
      </c>
      <c r="C14" s="20">
        <v>3274149</v>
      </c>
      <c r="E14" s="17">
        <v>10422448</v>
      </c>
    </row>
    <row r="15" spans="3:5" ht="12.75">
      <c r="C15" s="21">
        <f>SUM(C10:C14)</f>
        <v>1341383431</v>
      </c>
      <c r="E15" s="22">
        <f>SUM(E10:E14)</f>
        <v>1343759276</v>
      </c>
    </row>
    <row r="16" ht="12.75">
      <c r="C16" s="20"/>
    </row>
    <row r="17" spans="1:3" ht="12.75">
      <c r="A17" s="17" t="s">
        <v>64</v>
      </c>
      <c r="C17" s="20"/>
    </row>
    <row r="18" spans="2:5" ht="12.75">
      <c r="B18" s="17" t="s">
        <v>65</v>
      </c>
      <c r="C18" s="20">
        <v>301216743</v>
      </c>
      <c r="E18" s="17">
        <v>171536254</v>
      </c>
    </row>
    <row r="19" spans="2:5" ht="12.75">
      <c r="B19" s="17" t="s">
        <v>66</v>
      </c>
      <c r="C19" s="20">
        <v>6557086</v>
      </c>
      <c r="E19" s="17">
        <v>6527693</v>
      </c>
    </row>
    <row r="20" spans="2:5" ht="12.75">
      <c r="B20" s="17" t="s">
        <v>67</v>
      </c>
      <c r="C20" s="20">
        <f>60176235-179377</f>
        <v>59996858</v>
      </c>
      <c r="E20" s="17">
        <v>129736756</v>
      </c>
    </row>
    <row r="21" spans="2:5" ht="12.75">
      <c r="B21" s="17" t="s">
        <v>68</v>
      </c>
      <c r="C21" s="20">
        <f>109065346</f>
        <v>109065346</v>
      </c>
      <c r="E21" s="17">
        <f>72540070</f>
        <v>72540070</v>
      </c>
    </row>
    <row r="22" spans="2:5" ht="12.75">
      <c r="B22" s="17" t="s">
        <v>69</v>
      </c>
      <c r="C22" s="20">
        <v>1830599</v>
      </c>
      <c r="E22" s="17">
        <f>1790256</f>
        <v>1790256</v>
      </c>
    </row>
    <row r="23" spans="2:5" ht="12.75">
      <c r="B23" s="17" t="s">
        <v>70</v>
      </c>
      <c r="C23" s="20">
        <v>22907035</v>
      </c>
      <c r="E23" s="17">
        <v>11387025</v>
      </c>
    </row>
    <row r="24" spans="2:5" ht="18" customHeight="1">
      <c r="B24" s="17" t="s">
        <v>71</v>
      </c>
      <c r="C24" s="21">
        <f>SUM(C18:C23)</f>
        <v>501573667</v>
      </c>
      <c r="E24" s="22">
        <f>SUM(E18:E23)</f>
        <v>393518054</v>
      </c>
    </row>
    <row r="25" ht="12.75">
      <c r="C25" s="20"/>
    </row>
    <row r="26" spans="1:3" ht="12.75">
      <c r="A26" s="17" t="s">
        <v>72</v>
      </c>
      <c r="C26" s="20"/>
    </row>
    <row r="27" spans="2:5" ht="12.75">
      <c r="B27" s="17" t="s">
        <v>73</v>
      </c>
      <c r="C27" s="20">
        <v>333221264</v>
      </c>
      <c r="E27" s="17">
        <v>313602384</v>
      </c>
    </row>
    <row r="28" spans="2:5" ht="12.75">
      <c r="B28" s="17" t="s">
        <v>74</v>
      </c>
      <c r="C28" s="20">
        <v>66553223</v>
      </c>
      <c r="E28" s="17">
        <v>50797555</v>
      </c>
    </row>
    <row r="29" spans="2:5" ht="12.75">
      <c r="B29" s="17" t="s">
        <v>75</v>
      </c>
      <c r="C29" s="20">
        <v>202484276</v>
      </c>
      <c r="E29" s="17">
        <v>109484645</v>
      </c>
    </row>
    <row r="30" spans="2:5" ht="12.75">
      <c r="B30" s="17" t="s">
        <v>80</v>
      </c>
      <c r="C30" s="20">
        <f>1084660+188277</f>
        <v>1272937</v>
      </c>
      <c r="E30" s="17">
        <f>679834+571919</f>
        <v>1251753</v>
      </c>
    </row>
    <row r="31" spans="2:5" ht="12.75">
      <c r="B31" s="17" t="s">
        <v>76</v>
      </c>
      <c r="C31" s="20">
        <f>128307280-5000000</f>
        <v>123307280</v>
      </c>
      <c r="E31" s="17">
        <v>130964376</v>
      </c>
    </row>
    <row r="32" spans="2:5" ht="12.75">
      <c r="B32" s="17" t="s">
        <v>77</v>
      </c>
      <c r="C32" s="20">
        <v>117097814</v>
      </c>
      <c r="E32" s="17">
        <f>35230833</f>
        <v>35230833</v>
      </c>
    </row>
    <row r="33" spans="2:5" ht="12.75">
      <c r="B33" s="17" t="s">
        <v>95</v>
      </c>
      <c r="C33" s="20">
        <v>37896364</v>
      </c>
      <c r="E33" s="17">
        <f>54657562</f>
        <v>54657562</v>
      </c>
    </row>
    <row r="34" spans="2:5" ht="12.75">
      <c r="B34" s="17" t="s">
        <v>78</v>
      </c>
      <c r="C34" s="20">
        <v>53952481</v>
      </c>
      <c r="E34" s="17">
        <v>59110017</v>
      </c>
    </row>
    <row r="35" spans="2:5" ht="16.5" customHeight="1">
      <c r="B35" s="17" t="s">
        <v>79</v>
      </c>
      <c r="C35" s="21">
        <f>SUM(C27:C34)</f>
        <v>935785639</v>
      </c>
      <c r="E35" s="21">
        <f>SUM(E27:E34)</f>
        <v>755099125</v>
      </c>
    </row>
    <row r="36" ht="12.75">
      <c r="C36" s="20"/>
    </row>
    <row r="37" spans="1:5" ht="12.75">
      <c r="A37" s="17" t="s">
        <v>217</v>
      </c>
      <c r="C37" s="17">
        <f>+C24-C35</f>
        <v>-434211972</v>
      </c>
      <c r="E37" s="17">
        <f>+E24-E35</f>
        <v>-361581071</v>
      </c>
    </row>
    <row r="39" spans="1:5" ht="12.75">
      <c r="A39" s="17" t="s">
        <v>187</v>
      </c>
      <c r="C39" s="23">
        <v>5000000</v>
      </c>
      <c r="D39" s="24"/>
      <c r="E39" s="23">
        <v>9500000</v>
      </c>
    </row>
    <row r="40" spans="1:5" ht="12.75">
      <c r="A40" s="17" t="s">
        <v>188</v>
      </c>
      <c r="C40" s="25">
        <v>138289130</v>
      </c>
      <c r="D40" s="24"/>
      <c r="E40" s="25">
        <v>203920047</v>
      </c>
    </row>
    <row r="41" spans="1:5" ht="12.75">
      <c r="A41" s="17" t="s">
        <v>189</v>
      </c>
      <c r="C41" s="26">
        <v>141824455</v>
      </c>
      <c r="D41" s="24"/>
      <c r="E41" s="25">
        <v>132248589</v>
      </c>
    </row>
    <row r="42" spans="1:5" ht="12.75">
      <c r="A42" s="17" t="s">
        <v>190</v>
      </c>
      <c r="C42" s="26">
        <v>15000000</v>
      </c>
      <c r="D42" s="24"/>
      <c r="E42" s="25">
        <v>27500000</v>
      </c>
    </row>
    <row r="43" spans="1:5" ht="12.75">
      <c r="A43" s="17" t="s">
        <v>191</v>
      </c>
      <c r="C43" s="26">
        <v>1416198</v>
      </c>
      <c r="D43" s="24"/>
      <c r="E43" s="25">
        <v>1720620</v>
      </c>
    </row>
    <row r="44" spans="1:5" ht="12.75">
      <c r="A44" s="17" t="s">
        <v>192</v>
      </c>
      <c r="C44" s="26">
        <v>22682729</v>
      </c>
      <c r="D44" s="24"/>
      <c r="E44" s="25">
        <v>23948616</v>
      </c>
    </row>
    <row r="45" spans="1:5" ht="12.75">
      <c r="A45" s="17" t="s">
        <v>193</v>
      </c>
      <c r="C45" s="27">
        <v>1718998</v>
      </c>
      <c r="D45" s="24"/>
      <c r="E45" s="28">
        <v>1308660</v>
      </c>
    </row>
    <row r="46" spans="3:5" ht="12.75">
      <c r="C46" s="29">
        <f>SUM(C39:C45)</f>
        <v>325931510</v>
      </c>
      <c r="D46" s="24"/>
      <c r="E46" s="29">
        <v>400146532</v>
      </c>
    </row>
    <row r="47" ht="12.75">
      <c r="C47" s="20"/>
    </row>
    <row r="48" spans="1:5" ht="13.5" thickBot="1">
      <c r="A48" s="17" t="s">
        <v>81</v>
      </c>
      <c r="C48" s="30">
        <f>+C15+C37-C46</f>
        <v>581239949</v>
      </c>
      <c r="E48" s="30">
        <f>+E15+E37-E46</f>
        <v>582031673</v>
      </c>
    </row>
    <row r="49" ht="13.5" thickTop="1">
      <c r="C49" s="20"/>
    </row>
    <row r="50" spans="1:3" ht="12.75">
      <c r="A50" s="17" t="s">
        <v>82</v>
      </c>
      <c r="C50" s="20"/>
    </row>
    <row r="51" ht="12.75">
      <c r="C51" s="20"/>
    </row>
    <row r="52" spans="1:5" ht="12.75">
      <c r="A52" s="17" t="s">
        <v>83</v>
      </c>
      <c r="C52" s="20">
        <v>208138858</v>
      </c>
      <c r="E52" s="17">
        <v>208138858</v>
      </c>
    </row>
    <row r="53" spans="1:5" ht="12.75">
      <c r="A53" s="17" t="s">
        <v>84</v>
      </c>
      <c r="C53" s="20">
        <v>152846683</v>
      </c>
      <c r="E53" s="17">
        <v>152846683</v>
      </c>
    </row>
    <row r="54" spans="1:5" ht="12.75">
      <c r="A54" s="17" t="s">
        <v>85</v>
      </c>
      <c r="C54" s="20">
        <v>403700</v>
      </c>
      <c r="E54" s="17">
        <v>403700</v>
      </c>
    </row>
    <row r="55" spans="1:5" ht="12.75">
      <c r="A55" s="17" t="s">
        <v>86</v>
      </c>
      <c r="C55" s="20">
        <v>13656363</v>
      </c>
      <c r="E55" s="17">
        <v>26171279</v>
      </c>
    </row>
    <row r="56" spans="1:5" ht="12.75">
      <c r="A56" s="17" t="s">
        <v>87</v>
      </c>
      <c r="C56" s="20">
        <v>1214333</v>
      </c>
      <c r="E56" s="17">
        <v>1214333</v>
      </c>
    </row>
    <row r="57" spans="1:5" ht="12.75">
      <c r="A57" s="17" t="s">
        <v>88</v>
      </c>
      <c r="C57" s="31">
        <v>110092442</v>
      </c>
      <c r="E57" s="32">
        <v>100639644</v>
      </c>
    </row>
    <row r="58" ht="7.5" customHeight="1">
      <c r="C58" s="20"/>
    </row>
    <row r="59" spans="1:5" ht="12.75">
      <c r="A59" s="17" t="s">
        <v>89</v>
      </c>
      <c r="C59" s="20">
        <f>SUM(C52:C57)</f>
        <v>486352379</v>
      </c>
      <c r="E59" s="17">
        <f>SUM(E52:E57)</f>
        <v>489414497</v>
      </c>
    </row>
    <row r="60" ht="12.75">
      <c r="C60" s="20"/>
    </row>
    <row r="61" spans="1:5" ht="12.75">
      <c r="A61" s="17" t="s">
        <v>90</v>
      </c>
      <c r="C61" s="20">
        <v>64714450</v>
      </c>
      <c r="E61" s="17">
        <v>64714450</v>
      </c>
    </row>
    <row r="62" spans="1:5" ht="12.75">
      <c r="A62" s="17" t="s">
        <v>91</v>
      </c>
      <c r="C62" s="20">
        <v>30173120</v>
      </c>
      <c r="E62" s="17">
        <v>27902726</v>
      </c>
    </row>
    <row r="63" ht="8.25" customHeight="1">
      <c r="C63" s="20"/>
    </row>
    <row r="64" spans="1:5" ht="13.5" thickBot="1">
      <c r="A64" s="17" t="s">
        <v>92</v>
      </c>
      <c r="C64" s="33">
        <f>SUM(C59:C62)</f>
        <v>581239949</v>
      </c>
      <c r="E64" s="30">
        <f>SUM(E59:E62)</f>
        <v>582031673</v>
      </c>
    </row>
    <row r="65" ht="13.5" thickTop="1">
      <c r="C65" s="20"/>
    </row>
    <row r="66" spans="3:5" ht="12.75">
      <c r="C66" s="20">
        <f>+C64-C48</f>
        <v>0</v>
      </c>
      <c r="E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</sheetData>
  <printOptions/>
  <pageMargins left="0.75" right="0.5" top="0.5" bottom="0.75" header="0.5" footer="0.5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2"/>
  <sheetViews>
    <sheetView tabSelected="1" zoomScale="75" zoomScaleNormal="75" workbookViewId="0" topLeftCell="A245">
      <selection activeCell="A252" sqref="A252"/>
    </sheetView>
  </sheetViews>
  <sheetFormatPr defaultColWidth="9.33203125" defaultRowHeight="12.75"/>
  <cols>
    <col min="1" max="1" width="7.83203125" style="2" customWidth="1"/>
    <col min="2" max="2" width="9.33203125" style="2" customWidth="1"/>
    <col min="3" max="3" width="7.83203125" style="2" customWidth="1"/>
    <col min="4" max="4" width="15.33203125" style="2" customWidth="1"/>
    <col min="5" max="8" width="15.83203125" style="7" customWidth="1"/>
    <col min="9" max="9" width="16.5" style="2" customWidth="1"/>
    <col min="10" max="10" width="90.83203125" style="2" customWidth="1"/>
    <col min="11" max="11" width="17.16015625" style="2" customWidth="1"/>
    <col min="12" max="16384" width="9.33203125" style="2" customWidth="1"/>
  </cols>
  <sheetData>
    <row r="1" ht="12.75">
      <c r="A1" s="1" t="s">
        <v>185</v>
      </c>
    </row>
    <row r="3" ht="12.75">
      <c r="A3" s="3" t="s">
        <v>224</v>
      </c>
    </row>
    <row r="5" spans="1:2" ht="12.75">
      <c r="A5" s="2" t="s">
        <v>101</v>
      </c>
      <c r="B5" s="3" t="s">
        <v>184</v>
      </c>
    </row>
    <row r="7" ht="12.75">
      <c r="B7" s="2" t="s">
        <v>202</v>
      </c>
    </row>
    <row r="8" ht="12.75">
      <c r="B8" s="2" t="s">
        <v>102</v>
      </c>
    </row>
    <row r="11" spans="1:2" ht="12.75">
      <c r="A11" s="2" t="s">
        <v>103</v>
      </c>
      <c r="B11" s="3" t="s">
        <v>104</v>
      </c>
    </row>
    <row r="13" ht="12.75">
      <c r="B13" s="2" t="s">
        <v>230</v>
      </c>
    </row>
    <row r="14" ht="12.75">
      <c r="B14" s="2" t="s">
        <v>273</v>
      </c>
    </row>
    <row r="15" ht="12.75">
      <c r="B15" s="2" t="s">
        <v>274</v>
      </c>
    </row>
    <row r="17" spans="5:8" ht="12.75">
      <c r="E17" s="10" t="s">
        <v>112</v>
      </c>
      <c r="F17" s="10" t="s">
        <v>110</v>
      </c>
      <c r="G17" s="10" t="s">
        <v>113</v>
      </c>
      <c r="H17" s="10" t="s">
        <v>114</v>
      </c>
    </row>
    <row r="18" spans="5:8" ht="12.75">
      <c r="E18" s="10" t="s">
        <v>111</v>
      </c>
      <c r="F18" s="10" t="s">
        <v>111</v>
      </c>
      <c r="G18" s="10" t="s">
        <v>111</v>
      </c>
      <c r="H18" s="10" t="s">
        <v>115</v>
      </c>
    </row>
    <row r="19" spans="5:8" ht="12.75">
      <c r="E19" s="10" t="s">
        <v>109</v>
      </c>
      <c r="F19" s="10" t="s">
        <v>109</v>
      </c>
      <c r="G19" s="10" t="s">
        <v>118</v>
      </c>
      <c r="H19" s="10" t="s">
        <v>116</v>
      </c>
    </row>
    <row r="20" spans="5:8" ht="12.75">
      <c r="E20" s="13" t="s">
        <v>226</v>
      </c>
      <c r="F20" s="13" t="s">
        <v>227</v>
      </c>
      <c r="G20" s="13" t="s">
        <v>226</v>
      </c>
      <c r="H20" s="13" t="s">
        <v>227</v>
      </c>
    </row>
    <row r="21" spans="5:8" ht="12.75">
      <c r="E21" s="10" t="s">
        <v>140</v>
      </c>
      <c r="F21" s="10" t="s">
        <v>140</v>
      </c>
      <c r="G21" s="10" t="s">
        <v>140</v>
      </c>
      <c r="H21" s="10" t="s">
        <v>140</v>
      </c>
    </row>
    <row r="22" spans="2:8" ht="12.75">
      <c r="B22" s="2" t="s">
        <v>225</v>
      </c>
      <c r="E22" s="7">
        <f>1854-7800</f>
        <v>-5946</v>
      </c>
      <c r="F22" s="10" t="s">
        <v>228</v>
      </c>
      <c r="G22" s="7">
        <f>+E22</f>
        <v>-5946</v>
      </c>
      <c r="H22" s="10" t="s">
        <v>228</v>
      </c>
    </row>
    <row r="23" spans="2:8" ht="12.75">
      <c r="B23" s="2" t="s">
        <v>331</v>
      </c>
      <c r="E23" s="7">
        <v>2228</v>
      </c>
      <c r="F23" s="10" t="s">
        <v>228</v>
      </c>
      <c r="G23" s="7">
        <f>+E23</f>
        <v>2228</v>
      </c>
      <c r="H23" s="10" t="s">
        <v>228</v>
      </c>
    </row>
    <row r="24" spans="5:8" ht="13.5" thickBot="1">
      <c r="E24" s="8">
        <f>SUM(E22:E23)</f>
        <v>-3718</v>
      </c>
      <c r="F24" s="8">
        <f>SUM(F22:F23)</f>
        <v>0</v>
      </c>
      <c r="G24" s="8">
        <f>SUM(G22:G23)</f>
        <v>-3718</v>
      </c>
      <c r="H24" s="8">
        <f>SUM(H22:H23)</f>
        <v>0</v>
      </c>
    </row>
    <row r="25" ht="13.5" thickTop="1"/>
    <row r="27" spans="1:2" ht="12.75">
      <c r="A27" s="2" t="s">
        <v>105</v>
      </c>
      <c r="B27" s="3" t="s">
        <v>106</v>
      </c>
    </row>
    <row r="29" ht="12.75">
      <c r="B29" s="2" t="s">
        <v>218</v>
      </c>
    </row>
    <row r="32" spans="1:2" ht="12.75">
      <c r="A32" s="2" t="s">
        <v>107</v>
      </c>
      <c r="B32" s="3" t="s">
        <v>108</v>
      </c>
    </row>
    <row r="33" ht="12.75">
      <c r="B33" s="3"/>
    </row>
    <row r="34" ht="12.75">
      <c r="B34" s="2" t="s">
        <v>203</v>
      </c>
    </row>
    <row r="36" spans="5:9" ht="12.75">
      <c r="E36" s="10" t="s">
        <v>112</v>
      </c>
      <c r="F36" s="10" t="s">
        <v>110</v>
      </c>
      <c r="G36" s="10" t="s">
        <v>113</v>
      </c>
      <c r="H36" s="10" t="s">
        <v>114</v>
      </c>
      <c r="I36" s="4"/>
    </row>
    <row r="37" spans="5:9" ht="12.75">
      <c r="E37" s="10" t="s">
        <v>111</v>
      </c>
      <c r="F37" s="10" t="s">
        <v>111</v>
      </c>
      <c r="G37" s="10" t="s">
        <v>111</v>
      </c>
      <c r="H37" s="10" t="s">
        <v>115</v>
      </c>
      <c r="I37" s="4"/>
    </row>
    <row r="38" spans="5:9" ht="12.75">
      <c r="E38" s="10" t="s">
        <v>109</v>
      </c>
      <c r="F38" s="10" t="s">
        <v>109</v>
      </c>
      <c r="G38" s="10" t="s">
        <v>118</v>
      </c>
      <c r="H38" s="10" t="s">
        <v>116</v>
      </c>
      <c r="I38" s="4"/>
    </row>
    <row r="39" spans="5:9" ht="12.75">
      <c r="E39" s="13" t="s">
        <v>226</v>
      </c>
      <c r="F39" s="13" t="s">
        <v>227</v>
      </c>
      <c r="G39" s="13" t="s">
        <v>226</v>
      </c>
      <c r="H39" s="13" t="s">
        <v>227</v>
      </c>
      <c r="I39" s="4"/>
    </row>
    <row r="40" spans="5:9" ht="12.75">
      <c r="E40" s="10" t="s">
        <v>140</v>
      </c>
      <c r="F40" s="10" t="s">
        <v>140</v>
      </c>
      <c r="G40" s="10" t="s">
        <v>140</v>
      </c>
      <c r="H40" s="10" t="s">
        <v>140</v>
      </c>
      <c r="I40" s="5"/>
    </row>
    <row r="41" spans="2:9" ht="12.75">
      <c r="B41" s="2" t="s">
        <v>108</v>
      </c>
      <c r="E41" s="10">
        <v>-201</v>
      </c>
      <c r="F41" s="10" t="s">
        <v>117</v>
      </c>
      <c r="G41" s="10">
        <v>-410</v>
      </c>
      <c r="H41" s="10">
        <v>1057</v>
      </c>
      <c r="I41" s="6"/>
    </row>
    <row r="42" spans="2:9" ht="12.75">
      <c r="B42" s="2" t="s">
        <v>119</v>
      </c>
      <c r="E42" s="10" t="s">
        <v>183</v>
      </c>
      <c r="F42" s="10" t="s">
        <v>117</v>
      </c>
      <c r="G42" s="10" t="s">
        <v>183</v>
      </c>
      <c r="H42" s="10">
        <v>6141</v>
      </c>
      <c r="I42" s="6"/>
    </row>
    <row r="43" spans="5:9" ht="12.75">
      <c r="E43" s="10"/>
      <c r="F43" s="10"/>
      <c r="G43" s="10"/>
      <c r="H43" s="10"/>
      <c r="I43" s="6"/>
    </row>
    <row r="44" spans="5:7" ht="12.75">
      <c r="E44" s="10"/>
      <c r="G44" s="10"/>
    </row>
    <row r="45" spans="1:2" ht="12.75">
      <c r="A45" s="2" t="s">
        <v>120</v>
      </c>
      <c r="B45" s="3" t="s">
        <v>121</v>
      </c>
    </row>
    <row r="47" ht="12.75">
      <c r="B47" s="2" t="s">
        <v>219</v>
      </c>
    </row>
    <row r="48" ht="12.75">
      <c r="B48" s="2" t="s">
        <v>229</v>
      </c>
    </row>
    <row r="50" spans="1:2" ht="12.75" hidden="1">
      <c r="A50" s="2" t="s">
        <v>122</v>
      </c>
      <c r="B50" s="3" t="s">
        <v>123</v>
      </c>
    </row>
    <row r="51" ht="12.75" hidden="1"/>
    <row r="52" ht="12.75" hidden="1">
      <c r="B52" s="2" t="s">
        <v>194</v>
      </c>
    </row>
    <row r="53" ht="12.75" hidden="1">
      <c r="B53" s="2" t="s">
        <v>195</v>
      </c>
    </row>
    <row r="54" ht="12.75" hidden="1">
      <c r="B54" s="2" t="s">
        <v>196</v>
      </c>
    </row>
    <row r="55" ht="12.75" hidden="1">
      <c r="B55" s="2" t="s">
        <v>211</v>
      </c>
    </row>
    <row r="56" ht="12.75" hidden="1">
      <c r="B56" s="2" t="s">
        <v>212</v>
      </c>
    </row>
    <row r="57" ht="12.75" hidden="1">
      <c r="B57" s="2" t="s">
        <v>170</v>
      </c>
    </row>
    <row r="59" spans="1:2" ht="12.75">
      <c r="A59" s="2" t="s">
        <v>122</v>
      </c>
      <c r="B59" s="3" t="s">
        <v>126</v>
      </c>
    </row>
    <row r="60" ht="12.75">
      <c r="B60" s="3"/>
    </row>
    <row r="61" ht="12.75">
      <c r="B61" s="2" t="s">
        <v>128</v>
      </c>
    </row>
    <row r="64" spans="1:2" ht="12.75">
      <c r="A64" s="2" t="s">
        <v>124</v>
      </c>
      <c r="B64" s="3" t="s">
        <v>204</v>
      </c>
    </row>
    <row r="66" ht="12.75">
      <c r="B66" s="2" t="s">
        <v>205</v>
      </c>
    </row>
    <row r="69" spans="1:2" ht="12.75">
      <c r="A69" s="2" t="s">
        <v>125</v>
      </c>
      <c r="B69" s="3" t="s">
        <v>129</v>
      </c>
    </row>
    <row r="70" ht="12.75">
      <c r="B70" s="3"/>
    </row>
    <row r="71" spans="1:2" ht="12.75">
      <c r="A71" s="2" t="s">
        <v>206</v>
      </c>
      <c r="B71" s="2" t="s">
        <v>355</v>
      </c>
    </row>
    <row r="72" ht="12.75">
      <c r="B72" s="2" t="s">
        <v>356</v>
      </c>
    </row>
    <row r="73" ht="12.75">
      <c r="B73" s="2" t="s">
        <v>369</v>
      </c>
    </row>
    <row r="76" spans="1:8" s="15" customFormat="1" ht="12.75">
      <c r="A76" s="15" t="s">
        <v>171</v>
      </c>
      <c r="B76" s="15" t="s">
        <v>275</v>
      </c>
      <c r="E76" s="9"/>
      <c r="F76" s="9"/>
      <c r="G76" s="9"/>
      <c r="H76" s="9"/>
    </row>
    <row r="77" spans="2:8" s="15" customFormat="1" ht="12.75">
      <c r="B77" s="15" t="s">
        <v>276</v>
      </c>
      <c r="E77" s="9"/>
      <c r="F77" s="9"/>
      <c r="G77" s="9"/>
      <c r="H77" s="9"/>
    </row>
    <row r="78" spans="2:8" s="15" customFormat="1" ht="12.75">
      <c r="B78" s="15" t="s">
        <v>277</v>
      </c>
      <c r="E78" s="9"/>
      <c r="F78" s="9"/>
      <c r="G78" s="9"/>
      <c r="H78" s="9"/>
    </row>
    <row r="79" spans="5:8" s="15" customFormat="1" ht="12.75">
      <c r="E79" s="9"/>
      <c r="F79" s="9"/>
      <c r="G79" s="9"/>
      <c r="H79" s="9"/>
    </row>
    <row r="80" spans="1:8" s="15" customFormat="1" ht="12.75">
      <c r="A80" s="15" t="s">
        <v>172</v>
      </c>
      <c r="B80" s="15" t="s">
        <v>278</v>
      </c>
      <c r="E80" s="9"/>
      <c r="F80" s="9"/>
      <c r="G80" s="9"/>
      <c r="H80" s="9"/>
    </row>
    <row r="81" spans="2:8" s="15" customFormat="1" ht="12.75">
      <c r="B81" s="15" t="s">
        <v>279</v>
      </c>
      <c r="E81" s="9"/>
      <c r="F81" s="9"/>
      <c r="G81" s="9"/>
      <c r="H81" s="9"/>
    </row>
    <row r="82" spans="2:8" s="15" customFormat="1" ht="12.75">
      <c r="B82" s="15" t="s">
        <v>280</v>
      </c>
      <c r="E82" s="9"/>
      <c r="F82" s="9"/>
      <c r="G82" s="9"/>
      <c r="H82" s="9"/>
    </row>
    <row r="83" spans="2:8" s="15" customFormat="1" ht="12.75">
      <c r="B83" s="15" t="s">
        <v>281</v>
      </c>
      <c r="E83" s="9"/>
      <c r="F83" s="9"/>
      <c r="G83" s="9"/>
      <c r="H83" s="9"/>
    </row>
    <row r="84" spans="5:8" s="15" customFormat="1" ht="12.75">
      <c r="E84" s="9"/>
      <c r="F84" s="9"/>
      <c r="G84" s="9"/>
      <c r="H84" s="9"/>
    </row>
    <row r="85" spans="1:8" s="15" customFormat="1" ht="12.75">
      <c r="A85" s="15" t="s">
        <v>173</v>
      </c>
      <c r="B85" s="15" t="s">
        <v>282</v>
      </c>
      <c r="E85" s="9"/>
      <c r="F85" s="9"/>
      <c r="G85" s="9"/>
      <c r="H85" s="9"/>
    </row>
    <row r="86" spans="2:8" s="15" customFormat="1" ht="12.75">
      <c r="B86" s="15" t="s">
        <v>283</v>
      </c>
      <c r="E86" s="9"/>
      <c r="F86" s="9"/>
      <c r="G86" s="9"/>
      <c r="H86" s="9"/>
    </row>
    <row r="87" spans="2:8" s="15" customFormat="1" ht="12.75">
      <c r="B87" s="15" t="s">
        <v>284</v>
      </c>
      <c r="E87" s="9"/>
      <c r="F87" s="9"/>
      <c r="G87" s="9"/>
      <c r="H87" s="9"/>
    </row>
    <row r="88" spans="5:8" s="15" customFormat="1" ht="12.75">
      <c r="E88" s="9"/>
      <c r="F88" s="9"/>
      <c r="G88" s="9"/>
      <c r="H88" s="9"/>
    </row>
    <row r="89" spans="1:8" s="15" customFormat="1" ht="12.75">
      <c r="A89" s="15" t="s">
        <v>174</v>
      </c>
      <c r="B89" s="15" t="s">
        <v>285</v>
      </c>
      <c r="E89" s="9"/>
      <c r="F89" s="9"/>
      <c r="G89" s="9"/>
      <c r="H89" s="9"/>
    </row>
    <row r="90" spans="2:8" s="15" customFormat="1" ht="12.75">
      <c r="B90" s="15" t="s">
        <v>286</v>
      </c>
      <c r="E90" s="9"/>
      <c r="F90" s="9"/>
      <c r="G90" s="9"/>
      <c r="H90" s="9"/>
    </row>
    <row r="91" spans="2:8" s="15" customFormat="1" ht="12.75">
      <c r="B91" s="15" t="s">
        <v>287</v>
      </c>
      <c r="E91" s="9"/>
      <c r="F91" s="9"/>
      <c r="G91" s="9"/>
      <c r="H91" s="9"/>
    </row>
    <row r="92" spans="2:8" s="15" customFormat="1" ht="12.75">
      <c r="B92" s="15" t="s">
        <v>288</v>
      </c>
      <c r="E92" s="9"/>
      <c r="F92" s="9"/>
      <c r="G92" s="9"/>
      <c r="H92" s="9"/>
    </row>
    <row r="93" spans="2:8" s="15" customFormat="1" ht="12.75">
      <c r="B93" s="15" t="s">
        <v>289</v>
      </c>
      <c r="E93" s="9"/>
      <c r="F93" s="9"/>
      <c r="G93" s="9"/>
      <c r="H93" s="9"/>
    </row>
    <row r="94" spans="2:8" s="15" customFormat="1" ht="12.75">
      <c r="B94" s="15" t="s">
        <v>290</v>
      </c>
      <c r="E94" s="9"/>
      <c r="F94" s="9"/>
      <c r="G94" s="9"/>
      <c r="H94" s="9"/>
    </row>
    <row r="95" spans="5:8" s="15" customFormat="1" ht="12.75">
      <c r="E95" s="9"/>
      <c r="F95" s="9"/>
      <c r="G95" s="9"/>
      <c r="H95" s="9"/>
    </row>
    <row r="96" spans="1:8" s="15" customFormat="1" ht="12.75">
      <c r="A96" s="15" t="s">
        <v>175</v>
      </c>
      <c r="B96" s="15" t="s">
        <v>307</v>
      </c>
      <c r="E96" s="9"/>
      <c r="F96" s="9"/>
      <c r="G96" s="9"/>
      <c r="H96" s="9"/>
    </row>
    <row r="97" spans="2:8" s="15" customFormat="1" ht="12.75">
      <c r="B97" s="15" t="s">
        <v>291</v>
      </c>
      <c r="E97" s="9"/>
      <c r="F97" s="9"/>
      <c r="G97" s="9"/>
      <c r="H97" s="9"/>
    </row>
    <row r="98" spans="2:8" s="15" customFormat="1" ht="12.75">
      <c r="B98" s="15" t="s">
        <v>41</v>
      </c>
      <c r="E98" s="9"/>
      <c r="F98" s="9"/>
      <c r="G98" s="9"/>
      <c r="H98" s="9"/>
    </row>
    <row r="99" spans="2:8" s="15" customFormat="1" ht="12.75">
      <c r="B99" s="15" t="s">
        <v>292</v>
      </c>
      <c r="E99" s="9"/>
      <c r="F99" s="9"/>
      <c r="G99" s="9"/>
      <c r="H99" s="9"/>
    </row>
    <row r="100" spans="5:8" s="15" customFormat="1" ht="12.75">
      <c r="E100" s="9"/>
      <c r="F100" s="9"/>
      <c r="G100" s="9"/>
      <c r="H100" s="9"/>
    </row>
    <row r="101" spans="1:8" s="15" customFormat="1" ht="12.75">
      <c r="A101" s="15" t="s">
        <v>176</v>
      </c>
      <c r="B101" s="15" t="s">
        <v>293</v>
      </c>
      <c r="E101" s="9"/>
      <c r="F101" s="9"/>
      <c r="G101" s="9"/>
      <c r="H101" s="9"/>
    </row>
    <row r="102" spans="2:8" s="15" customFormat="1" ht="12.75">
      <c r="B102" s="15" t="s">
        <v>42</v>
      </c>
      <c r="E102" s="9"/>
      <c r="F102" s="9"/>
      <c r="G102" s="9"/>
      <c r="H102" s="9"/>
    </row>
    <row r="103" spans="2:8" s="15" customFormat="1" ht="12.75">
      <c r="B103" s="15" t="s">
        <v>294</v>
      </c>
      <c r="E103" s="9"/>
      <c r="F103" s="9"/>
      <c r="G103" s="9"/>
      <c r="H103" s="9"/>
    </row>
    <row r="104" spans="5:8" s="15" customFormat="1" ht="12.75">
      <c r="E104" s="9"/>
      <c r="F104" s="9"/>
      <c r="G104" s="9"/>
      <c r="H104" s="9"/>
    </row>
    <row r="105" spans="1:8" s="15" customFormat="1" ht="12.75">
      <c r="A105" s="15" t="s">
        <v>177</v>
      </c>
      <c r="B105" s="15" t="s">
        <v>295</v>
      </c>
      <c r="E105" s="9"/>
      <c r="F105" s="9"/>
      <c r="G105" s="9"/>
      <c r="H105" s="9"/>
    </row>
    <row r="106" spans="2:8" s="15" customFormat="1" ht="12.75">
      <c r="B106" s="15" t="s">
        <v>296</v>
      </c>
      <c r="E106" s="9"/>
      <c r="F106" s="9"/>
      <c r="G106" s="9"/>
      <c r="H106" s="9"/>
    </row>
    <row r="107" spans="2:8" s="15" customFormat="1" ht="12.75">
      <c r="B107" s="15" t="s">
        <v>297</v>
      </c>
      <c r="E107" s="9"/>
      <c r="F107" s="9"/>
      <c r="G107" s="9"/>
      <c r="H107" s="9"/>
    </row>
    <row r="108" spans="2:8" s="15" customFormat="1" ht="12.75">
      <c r="B108" s="15" t="s">
        <v>298</v>
      </c>
      <c r="E108" s="9"/>
      <c r="F108" s="9"/>
      <c r="G108" s="9"/>
      <c r="H108" s="9"/>
    </row>
    <row r="109" spans="2:8" s="15" customFormat="1" ht="12.75">
      <c r="B109" s="15" t="s">
        <v>370</v>
      </c>
      <c r="E109" s="9"/>
      <c r="F109" s="9"/>
      <c r="G109" s="9"/>
      <c r="H109" s="9"/>
    </row>
    <row r="110" spans="2:8" s="15" customFormat="1" ht="12.75">
      <c r="B110" s="15" t="s">
        <v>375</v>
      </c>
      <c r="E110" s="9"/>
      <c r="F110" s="9"/>
      <c r="G110" s="9"/>
      <c r="H110" s="9"/>
    </row>
    <row r="111" spans="5:8" s="15" customFormat="1" ht="12.75">
      <c r="E111" s="9"/>
      <c r="F111" s="9"/>
      <c r="G111" s="9"/>
      <c r="H111" s="9"/>
    </row>
    <row r="112" spans="1:8" s="15" customFormat="1" ht="12.75">
      <c r="A112" s="15" t="s">
        <v>178</v>
      </c>
      <c r="B112" s="15" t="s">
        <v>299</v>
      </c>
      <c r="E112" s="9"/>
      <c r="F112" s="9"/>
      <c r="G112" s="9"/>
      <c r="H112" s="9"/>
    </row>
    <row r="113" spans="2:8" s="15" customFormat="1" ht="12.75">
      <c r="B113" s="15" t="s">
        <v>43</v>
      </c>
      <c r="E113" s="9"/>
      <c r="F113" s="9"/>
      <c r="G113" s="9"/>
      <c r="H113" s="9"/>
    </row>
    <row r="114" spans="2:8" s="15" customFormat="1" ht="12.75">
      <c r="B114" s="15" t="s">
        <v>300</v>
      </c>
      <c r="E114" s="9"/>
      <c r="F114" s="9"/>
      <c r="G114" s="9"/>
      <c r="H114" s="9"/>
    </row>
    <row r="115" spans="2:8" s="15" customFormat="1" ht="12.75">
      <c r="B115" s="15" t="s">
        <v>44</v>
      </c>
      <c r="E115" s="9"/>
      <c r="F115" s="9"/>
      <c r="G115" s="9"/>
      <c r="H115" s="9"/>
    </row>
    <row r="116" spans="2:8" s="15" customFormat="1" ht="12.75">
      <c r="B116" s="15" t="s">
        <v>301</v>
      </c>
      <c r="E116" s="9"/>
      <c r="F116" s="9"/>
      <c r="G116" s="9"/>
      <c r="H116" s="9"/>
    </row>
    <row r="118" spans="1:2" ht="12.75">
      <c r="A118" s="2" t="s">
        <v>232</v>
      </c>
      <c r="B118" s="2" t="s">
        <v>357</v>
      </c>
    </row>
    <row r="119" ht="12.75">
      <c r="B119" s="2" t="s">
        <v>358</v>
      </c>
    </row>
    <row r="120" ht="12.75">
      <c r="B120" s="2" t="s">
        <v>360</v>
      </c>
    </row>
    <row r="121" ht="12.75">
      <c r="B121" s="2" t="s">
        <v>359</v>
      </c>
    </row>
    <row r="123" spans="1:2" ht="12.75">
      <c r="A123" s="2" t="s">
        <v>171</v>
      </c>
      <c r="B123" s="2" t="s">
        <v>233</v>
      </c>
    </row>
    <row r="124" ht="12.75">
      <c r="B124" s="2" t="s">
        <v>308</v>
      </c>
    </row>
    <row r="126" spans="1:2" ht="12.75">
      <c r="A126" s="2" t="s">
        <v>172</v>
      </c>
      <c r="B126" s="2" t="s">
        <v>234</v>
      </c>
    </row>
    <row r="127" ht="12.75">
      <c r="B127" s="2" t="s">
        <v>309</v>
      </c>
    </row>
    <row r="129" spans="1:2" ht="12.75">
      <c r="A129" s="2" t="s">
        <v>173</v>
      </c>
      <c r="B129" s="2" t="s">
        <v>235</v>
      </c>
    </row>
    <row r="130" ht="12.75">
      <c r="B130" s="2" t="s">
        <v>236</v>
      </c>
    </row>
    <row r="132" ht="12.75">
      <c r="B132" s="2" t="s">
        <v>237</v>
      </c>
    </row>
    <row r="133" ht="12.75">
      <c r="B133" s="2" t="s">
        <v>238</v>
      </c>
    </row>
    <row r="134" ht="12.75">
      <c r="B134" s="2" t="s">
        <v>45</v>
      </c>
    </row>
    <row r="137" spans="1:2" ht="12.75">
      <c r="A137" s="2" t="s">
        <v>239</v>
      </c>
      <c r="B137" s="2" t="s">
        <v>341</v>
      </c>
    </row>
    <row r="138" ht="12.75">
      <c r="B138" s="2" t="s">
        <v>240</v>
      </c>
    </row>
    <row r="140" spans="1:2" ht="12.75">
      <c r="A140" s="2" t="s">
        <v>171</v>
      </c>
      <c r="B140" s="2" t="s">
        <v>268</v>
      </c>
    </row>
    <row r="142" spans="1:2" ht="12.75">
      <c r="A142" s="2" t="s">
        <v>172</v>
      </c>
      <c r="B142" s="2" t="s">
        <v>241</v>
      </c>
    </row>
    <row r="143" spans="2:3" ht="12.75">
      <c r="B143" s="2" t="s">
        <v>242</v>
      </c>
      <c r="C143" s="2" t="s">
        <v>243</v>
      </c>
    </row>
    <row r="144" ht="12.75">
      <c r="C144" s="2" t="s">
        <v>244</v>
      </c>
    </row>
    <row r="145" spans="2:3" ht="12.75">
      <c r="B145" s="2" t="s">
        <v>245</v>
      </c>
      <c r="C145" s="2" t="s">
        <v>246</v>
      </c>
    </row>
    <row r="146" ht="12.75">
      <c r="C146" s="2" t="s">
        <v>332</v>
      </c>
    </row>
    <row r="147" ht="12.75">
      <c r="C147" s="2" t="s">
        <v>247</v>
      </c>
    </row>
    <row r="148" ht="12.75">
      <c r="C148" s="2" t="s">
        <v>248</v>
      </c>
    </row>
    <row r="149" spans="2:3" ht="12.75">
      <c r="B149" s="2" t="s">
        <v>249</v>
      </c>
      <c r="C149" s="2" t="s">
        <v>250</v>
      </c>
    </row>
    <row r="150" ht="12.75">
      <c r="C150" s="2" t="s">
        <v>251</v>
      </c>
    </row>
    <row r="152" spans="1:2" ht="12.75">
      <c r="A152" s="2" t="s">
        <v>173</v>
      </c>
      <c r="B152" s="2" t="s">
        <v>252</v>
      </c>
    </row>
    <row r="153" ht="12.75">
      <c r="B153" s="2" t="s">
        <v>253</v>
      </c>
    </row>
    <row r="156" spans="1:2" ht="12.75">
      <c r="A156" s="2" t="s">
        <v>254</v>
      </c>
      <c r="B156" s="2" t="s">
        <v>267</v>
      </c>
    </row>
    <row r="157" ht="12.75">
      <c r="B157" s="2" t="s">
        <v>256</v>
      </c>
    </row>
    <row r="158" ht="12.75">
      <c r="B158" s="2" t="s">
        <v>255</v>
      </c>
    </row>
    <row r="160" spans="1:2" ht="12.75">
      <c r="A160" s="2" t="s">
        <v>171</v>
      </c>
      <c r="B160" s="2" t="s">
        <v>310</v>
      </c>
    </row>
    <row r="161" ht="12.75">
      <c r="B161" s="2" t="s">
        <v>311</v>
      </c>
    </row>
    <row r="162" ht="12.75">
      <c r="B162" s="2" t="s">
        <v>312</v>
      </c>
    </row>
    <row r="164" spans="1:2" ht="12.75">
      <c r="A164" s="2" t="s">
        <v>172</v>
      </c>
      <c r="B164" s="2" t="s">
        <v>333</v>
      </c>
    </row>
    <row r="165" ht="12.75">
      <c r="B165" s="2" t="s">
        <v>257</v>
      </c>
    </row>
    <row r="166" ht="12.75">
      <c r="B166" s="2" t="s">
        <v>258</v>
      </c>
    </row>
    <row r="167" ht="12.75">
      <c r="B167" s="2" t="s">
        <v>259</v>
      </c>
    </row>
    <row r="169" spans="1:2" ht="12.75">
      <c r="A169" s="2" t="s">
        <v>173</v>
      </c>
      <c r="B169" s="2" t="s">
        <v>347</v>
      </c>
    </row>
    <row r="170" ht="12.75">
      <c r="B170" s="2" t="s">
        <v>260</v>
      </c>
    </row>
    <row r="173" spans="1:2" ht="12.75">
      <c r="A173" s="2" t="s">
        <v>261</v>
      </c>
      <c r="B173" s="2" t="s">
        <v>371</v>
      </c>
    </row>
    <row r="174" ht="12.75">
      <c r="B174" s="2" t="s">
        <v>361</v>
      </c>
    </row>
    <row r="176" spans="1:2" ht="12.75">
      <c r="A176" s="2" t="s">
        <v>171</v>
      </c>
      <c r="B176" s="2" t="s">
        <v>313</v>
      </c>
    </row>
    <row r="177" ht="12.75">
      <c r="B177" s="2" t="s">
        <v>314</v>
      </c>
    </row>
    <row r="178" ht="12.75">
      <c r="B178" s="2" t="s">
        <v>315</v>
      </c>
    </row>
    <row r="180" spans="1:2" ht="12.75">
      <c r="A180" s="2" t="s">
        <v>172</v>
      </c>
      <c r="B180" s="2" t="s">
        <v>262</v>
      </c>
    </row>
    <row r="182" spans="1:2" ht="12.75">
      <c r="A182" s="2" t="s">
        <v>173</v>
      </c>
      <c r="B182" s="2" t="s">
        <v>362</v>
      </c>
    </row>
    <row r="183" ht="12.75">
      <c r="B183" s="2" t="s">
        <v>263</v>
      </c>
    </row>
    <row r="185" spans="1:2" ht="12.75">
      <c r="A185" s="2" t="s">
        <v>174</v>
      </c>
      <c r="B185" s="2" t="s">
        <v>316</v>
      </c>
    </row>
    <row r="186" ht="12.75">
      <c r="B186" s="2" t="s">
        <v>317</v>
      </c>
    </row>
    <row r="187" ht="12.75">
      <c r="B187" s="2" t="s">
        <v>264</v>
      </c>
    </row>
    <row r="189" spans="1:2" ht="12.75">
      <c r="A189" s="2" t="s">
        <v>175</v>
      </c>
      <c r="B189" s="2" t="s">
        <v>266</v>
      </c>
    </row>
    <row r="190" ht="12.75">
      <c r="B190" s="2" t="s">
        <v>269</v>
      </c>
    </row>
    <row r="191" ht="12.75">
      <c r="B191" s="2" t="s">
        <v>265</v>
      </c>
    </row>
    <row r="193" ht="12.75">
      <c r="B193" s="2" t="s">
        <v>334</v>
      </c>
    </row>
    <row r="194" ht="12.75">
      <c r="B194" s="2" t="s">
        <v>327</v>
      </c>
    </row>
    <row r="195" ht="12.75">
      <c r="B195" s="2" t="s">
        <v>335</v>
      </c>
    </row>
    <row r="198" spans="1:2" ht="12.75">
      <c r="A198" s="2" t="s">
        <v>328</v>
      </c>
      <c r="B198" s="2" t="s">
        <v>329</v>
      </c>
    </row>
    <row r="199" ht="12.75">
      <c r="B199" s="2" t="s">
        <v>336</v>
      </c>
    </row>
    <row r="200" ht="12.75">
      <c r="B200" s="2" t="s">
        <v>363</v>
      </c>
    </row>
    <row r="201" ht="12.75">
      <c r="B201" s="2" t="s">
        <v>337</v>
      </c>
    </row>
    <row r="202" ht="12.75">
      <c r="B202" s="2" t="s">
        <v>338</v>
      </c>
    </row>
    <row r="203" ht="12.75">
      <c r="B203" s="2" t="s">
        <v>340</v>
      </c>
    </row>
    <row r="204" ht="12.75">
      <c r="B204" s="2" t="s">
        <v>339</v>
      </c>
    </row>
    <row r="207" spans="1:2" ht="12.75">
      <c r="A207" s="2" t="s">
        <v>330</v>
      </c>
      <c r="B207" s="2" t="s">
        <v>348</v>
      </c>
    </row>
    <row r="208" ht="12.75">
      <c r="B208" s="2" t="s">
        <v>364</v>
      </c>
    </row>
    <row r="209" ht="12.75">
      <c r="B209" s="2" t="s">
        <v>349</v>
      </c>
    </row>
    <row r="210" ht="12.75">
      <c r="B210" s="2" t="s">
        <v>350</v>
      </c>
    </row>
    <row r="211" ht="12.75">
      <c r="B211" s="2" t="s">
        <v>377</v>
      </c>
    </row>
    <row r="212" ht="12.75">
      <c r="B212" s="2" t="s">
        <v>376</v>
      </c>
    </row>
    <row r="213" ht="12.75">
      <c r="B213" s="2" t="s">
        <v>365</v>
      </c>
    </row>
    <row r="216" spans="1:2" ht="12.75">
      <c r="A216" s="2" t="s">
        <v>127</v>
      </c>
      <c r="B216" s="3" t="s">
        <v>207</v>
      </c>
    </row>
    <row r="218" ht="12.75">
      <c r="B218" s="2" t="s">
        <v>131</v>
      </c>
    </row>
    <row r="221" spans="1:2" ht="12.75">
      <c r="A221" s="2" t="s">
        <v>130</v>
      </c>
      <c r="B221" s="3" t="s">
        <v>208</v>
      </c>
    </row>
    <row r="223" ht="12.75">
      <c r="B223" s="2" t="s">
        <v>209</v>
      </c>
    </row>
    <row r="224" ht="12.75">
      <c r="B224" s="2" t="s">
        <v>133</v>
      </c>
    </row>
    <row r="225" ht="12.75">
      <c r="B225" s="2" t="s">
        <v>134</v>
      </c>
    </row>
    <row r="228" spans="1:2" ht="12.75">
      <c r="A228" s="2" t="s">
        <v>132</v>
      </c>
      <c r="B228" s="3" t="s">
        <v>136</v>
      </c>
    </row>
    <row r="229" spans="5:7" ht="12.75">
      <c r="E229" s="10" t="s">
        <v>139</v>
      </c>
      <c r="F229" s="10" t="s">
        <v>94</v>
      </c>
      <c r="G229" s="10" t="s">
        <v>93</v>
      </c>
    </row>
    <row r="230" spans="5:7" ht="12.75">
      <c r="E230" s="10" t="s">
        <v>140</v>
      </c>
      <c r="F230" s="10" t="s">
        <v>140</v>
      </c>
      <c r="G230" s="10" t="s">
        <v>140</v>
      </c>
    </row>
    <row r="231" spans="5:7" ht="12.75">
      <c r="E231" s="10"/>
      <c r="F231" s="10"/>
      <c r="G231" s="10"/>
    </row>
    <row r="232" spans="2:7" ht="12.75">
      <c r="B232" s="2" t="s">
        <v>137</v>
      </c>
      <c r="E232" s="7">
        <v>237422</v>
      </c>
      <c r="F232" s="10">
        <v>42152</v>
      </c>
      <c r="G232" s="10">
        <v>279574</v>
      </c>
    </row>
    <row r="233" spans="2:7" ht="12.75">
      <c r="B233" s="2" t="s">
        <v>138</v>
      </c>
      <c r="E233" s="7">
        <v>285114</v>
      </c>
      <c r="F233" s="10">
        <v>0</v>
      </c>
      <c r="G233" s="10">
        <f>+F233+E233</f>
        <v>285114</v>
      </c>
    </row>
    <row r="234" spans="5:7" ht="13.5" thickBot="1">
      <c r="E234" s="8">
        <f>SUM(E232:E233)</f>
        <v>522536</v>
      </c>
      <c r="F234" s="11">
        <f>SUM(F232:F233)</f>
        <v>42152</v>
      </c>
      <c r="G234" s="11">
        <f>SUM(G232:G233)</f>
        <v>564688</v>
      </c>
    </row>
    <row r="235" ht="13.5" thickTop="1"/>
    <row r="236" ht="12.75">
      <c r="B236" s="3" t="s">
        <v>141</v>
      </c>
    </row>
    <row r="238" spans="2:6" ht="12.75">
      <c r="B238" s="2" t="s">
        <v>142</v>
      </c>
      <c r="E238" s="7" t="s">
        <v>144</v>
      </c>
      <c r="F238" s="7" t="s">
        <v>346</v>
      </c>
    </row>
    <row r="239" spans="2:6" ht="12.75">
      <c r="B239" s="2" t="s">
        <v>143</v>
      </c>
      <c r="E239" s="7" t="s">
        <v>145</v>
      </c>
      <c r="F239" s="7" t="s">
        <v>326</v>
      </c>
    </row>
    <row r="242" spans="1:2" ht="12.75">
      <c r="A242" s="2" t="s">
        <v>135</v>
      </c>
      <c r="B242" s="3" t="s">
        <v>147</v>
      </c>
    </row>
    <row r="244" ht="12.75">
      <c r="B244" s="2" t="s">
        <v>210</v>
      </c>
    </row>
    <row r="245" ht="12.75">
      <c r="B245" s="2" t="s">
        <v>148</v>
      </c>
    </row>
    <row r="248" spans="1:2" ht="12.75">
      <c r="A248" s="2" t="s">
        <v>146</v>
      </c>
      <c r="B248" s="3" t="s">
        <v>150</v>
      </c>
    </row>
    <row r="249" ht="12.75">
      <c r="B249" s="3"/>
    </row>
    <row r="250" ht="12.75">
      <c r="B250" s="2" t="s">
        <v>151</v>
      </c>
    </row>
    <row r="253" spans="1:3" ht="12.75">
      <c r="A253" s="2" t="s">
        <v>149</v>
      </c>
      <c r="B253" s="3" t="s">
        <v>180</v>
      </c>
      <c r="C253" s="3"/>
    </row>
    <row r="255" spans="1:2" ht="12.75">
      <c r="A255" s="2" t="s">
        <v>179</v>
      </c>
      <c r="B255" s="2" t="s">
        <v>318</v>
      </c>
    </row>
    <row r="256" ht="12.75">
      <c r="B256" s="2" t="s">
        <v>319</v>
      </c>
    </row>
    <row r="257" ht="12.75">
      <c r="B257" s="2" t="s">
        <v>302</v>
      </c>
    </row>
    <row r="258" ht="12.75">
      <c r="B258" s="2" t="s">
        <v>320</v>
      </c>
    </row>
    <row r="259" ht="12.75">
      <c r="B259" s="2" t="s">
        <v>46</v>
      </c>
    </row>
    <row r="260" ht="12.75">
      <c r="B260" s="2" t="s">
        <v>303</v>
      </c>
    </row>
    <row r="261" ht="12.75">
      <c r="B261" s="2" t="s">
        <v>304</v>
      </c>
    </row>
    <row r="262" ht="12.75">
      <c r="B262" s="2" t="s">
        <v>47</v>
      </c>
    </row>
    <row r="263" ht="12.75">
      <c r="B263" s="2" t="s">
        <v>305</v>
      </c>
    </row>
    <row r="264" ht="12.75">
      <c r="B264" s="2" t="s">
        <v>48</v>
      </c>
    </row>
    <row r="266" ht="12.75">
      <c r="B266" s="2" t="s">
        <v>306</v>
      </c>
    </row>
    <row r="267" ht="12.75">
      <c r="B267" s="2" t="s">
        <v>0</v>
      </c>
    </row>
    <row r="268" ht="12.75">
      <c r="B268" s="2" t="s">
        <v>49</v>
      </c>
    </row>
    <row r="269" ht="12.75">
      <c r="B269" s="2" t="s">
        <v>50</v>
      </c>
    </row>
    <row r="270" ht="12.75">
      <c r="B270" s="2" t="s">
        <v>1</v>
      </c>
    </row>
    <row r="271" ht="12.75">
      <c r="B271" s="2" t="s">
        <v>51</v>
      </c>
    </row>
    <row r="272" ht="12.75">
      <c r="B272" s="2" t="s">
        <v>2</v>
      </c>
    </row>
    <row r="273" ht="12.75">
      <c r="B273" s="2" t="s">
        <v>3</v>
      </c>
    </row>
    <row r="274" ht="12.75">
      <c r="B274" s="2" t="s">
        <v>4</v>
      </c>
    </row>
    <row r="276" ht="12.75">
      <c r="B276" s="2" t="s">
        <v>5</v>
      </c>
    </row>
    <row r="278" ht="12.75">
      <c r="B278" s="2" t="s">
        <v>6</v>
      </c>
    </row>
    <row r="279" ht="12.75">
      <c r="B279" s="2" t="s">
        <v>7</v>
      </c>
    </row>
    <row r="280" ht="12.75">
      <c r="B280" s="2" t="s">
        <v>8</v>
      </c>
    </row>
    <row r="281" ht="12.75">
      <c r="B281" s="2" t="s">
        <v>52</v>
      </c>
    </row>
    <row r="282" ht="12.75">
      <c r="B282" s="2" t="s">
        <v>9</v>
      </c>
    </row>
    <row r="283" ht="12.75">
      <c r="B283" s="2" t="s">
        <v>10</v>
      </c>
    </row>
    <row r="284" ht="12.75">
      <c r="B284" s="2" t="s">
        <v>53</v>
      </c>
    </row>
    <row r="286" spans="1:2" ht="12.75">
      <c r="A286" s="2" t="s">
        <v>181</v>
      </c>
      <c r="B286" s="2" t="s">
        <v>11</v>
      </c>
    </row>
    <row r="287" ht="12.75">
      <c r="B287" s="2" t="s">
        <v>321</v>
      </c>
    </row>
    <row r="288" ht="12.75">
      <c r="B288" s="2" t="s">
        <v>54</v>
      </c>
    </row>
    <row r="289" ht="12.75">
      <c r="B289" s="2" t="s">
        <v>12</v>
      </c>
    </row>
    <row r="290" ht="12.75">
      <c r="B290" s="2" t="s">
        <v>13</v>
      </c>
    </row>
    <row r="291" ht="12.75">
      <c r="B291" s="2" t="s">
        <v>14</v>
      </c>
    </row>
    <row r="292" ht="12.75">
      <c r="B292" s="2" t="s">
        <v>15</v>
      </c>
    </row>
    <row r="294" spans="1:2" ht="12.75">
      <c r="A294" s="2" t="s">
        <v>182</v>
      </c>
      <c r="B294" s="2" t="s">
        <v>16</v>
      </c>
    </row>
    <row r="295" ht="12.75">
      <c r="B295" s="2" t="s">
        <v>17</v>
      </c>
    </row>
    <row r="296" ht="12.75">
      <c r="B296" s="2" t="s">
        <v>18</v>
      </c>
    </row>
    <row r="297" ht="12.75">
      <c r="B297" s="2" t="s">
        <v>19</v>
      </c>
    </row>
    <row r="298" ht="12.75">
      <c r="B298" s="2" t="s">
        <v>20</v>
      </c>
    </row>
    <row r="299" ht="12.75">
      <c r="B299" s="2" t="s">
        <v>21</v>
      </c>
    </row>
    <row r="301" ht="12.75">
      <c r="B301" s="2" t="s">
        <v>22</v>
      </c>
    </row>
    <row r="302" ht="12.75">
      <c r="B302" s="2" t="s">
        <v>23</v>
      </c>
    </row>
    <row r="303" ht="12.75">
      <c r="B303" s="2" t="s">
        <v>322</v>
      </c>
    </row>
    <row r="305" ht="12.75">
      <c r="B305" s="2" t="s">
        <v>24</v>
      </c>
    </row>
    <row r="306" ht="12.75">
      <c r="B306" s="2" t="s">
        <v>25</v>
      </c>
    </row>
    <row r="308" spans="1:2" ht="12.75">
      <c r="A308" s="2" t="s">
        <v>270</v>
      </c>
      <c r="B308" s="2" t="s">
        <v>26</v>
      </c>
    </row>
    <row r="309" ht="12.75">
      <c r="B309" s="2" t="s">
        <v>342</v>
      </c>
    </row>
    <row r="310" ht="12.75">
      <c r="B310" s="2" t="s">
        <v>343</v>
      </c>
    </row>
    <row r="311" ht="12.75">
      <c r="B311" s="2" t="s">
        <v>344</v>
      </c>
    </row>
    <row r="312" ht="12.75">
      <c r="B312" s="2" t="s">
        <v>366</v>
      </c>
    </row>
    <row r="314" ht="12.75">
      <c r="B314" s="2" t="s">
        <v>27</v>
      </c>
    </row>
    <row r="315" ht="12.75">
      <c r="B315" s="2" t="s">
        <v>28</v>
      </c>
    </row>
    <row r="316" ht="12.75">
      <c r="B316" s="2" t="s">
        <v>55</v>
      </c>
    </row>
    <row r="318" spans="1:2" ht="12.75">
      <c r="A318" s="2" t="s">
        <v>271</v>
      </c>
      <c r="B318" s="2" t="s">
        <v>29</v>
      </c>
    </row>
    <row r="319" ht="12.75">
      <c r="B319" s="2" t="s">
        <v>30</v>
      </c>
    </row>
    <row r="320" ht="12.75">
      <c r="B320" s="2" t="s">
        <v>31</v>
      </c>
    </row>
    <row r="321" ht="12.75">
      <c r="B321" s="2" t="s">
        <v>32</v>
      </c>
    </row>
    <row r="322" ht="12.75">
      <c r="B322" s="2" t="s">
        <v>33</v>
      </c>
    </row>
    <row r="323" ht="12.75">
      <c r="B323" s="2" t="s">
        <v>34</v>
      </c>
    </row>
    <row r="325" ht="12.75">
      <c r="B325" s="2" t="s">
        <v>27</v>
      </c>
    </row>
    <row r="326" ht="12.75">
      <c r="B326" s="2" t="s">
        <v>28</v>
      </c>
    </row>
    <row r="327" ht="12.75">
      <c r="B327" s="2" t="s">
        <v>55</v>
      </c>
    </row>
    <row r="329" spans="1:2" ht="12.75">
      <c r="A329" s="2" t="s">
        <v>272</v>
      </c>
      <c r="B329" s="2" t="s">
        <v>35</v>
      </c>
    </row>
    <row r="330" ht="12.75">
      <c r="B330" s="2" t="s">
        <v>36</v>
      </c>
    </row>
    <row r="331" ht="12.75">
      <c r="B331" s="2" t="s">
        <v>37</v>
      </c>
    </row>
    <row r="332" ht="12.75">
      <c r="B332" s="2" t="s">
        <v>38</v>
      </c>
    </row>
    <row r="333" ht="12.75">
      <c r="B333" s="2" t="s">
        <v>39</v>
      </c>
    </row>
    <row r="334" ht="12.75">
      <c r="B334" s="2" t="s">
        <v>40</v>
      </c>
    </row>
    <row r="335" ht="12.75">
      <c r="B335" s="2" t="s">
        <v>345</v>
      </c>
    </row>
    <row r="336" ht="12.75">
      <c r="B336" s="2" t="s">
        <v>367</v>
      </c>
    </row>
    <row r="337" ht="12.75">
      <c r="B337" s="2" t="s">
        <v>368</v>
      </c>
    </row>
    <row r="339" ht="12.75">
      <c r="B339" s="2" t="s">
        <v>27</v>
      </c>
    </row>
    <row r="340" ht="12.75">
      <c r="B340" s="2" t="s">
        <v>28</v>
      </c>
    </row>
    <row r="341" ht="12.75">
      <c r="B341" s="2" t="s">
        <v>55</v>
      </c>
    </row>
    <row r="344" spans="1:2" ht="12.75">
      <c r="A344" s="2" t="s">
        <v>158</v>
      </c>
      <c r="B344" s="3" t="s">
        <v>96</v>
      </c>
    </row>
    <row r="345" spans="5:6" ht="12.75">
      <c r="E345" s="10"/>
      <c r="F345" s="10" t="s">
        <v>100</v>
      </c>
    </row>
    <row r="346" spans="2:7" ht="12.75">
      <c r="B346" s="3" t="s">
        <v>152</v>
      </c>
      <c r="E346" s="10"/>
      <c r="F346" s="10" t="s">
        <v>153</v>
      </c>
      <c r="G346" s="10" t="s">
        <v>154</v>
      </c>
    </row>
    <row r="347" spans="5:7" ht="12.75">
      <c r="E347" s="10" t="s">
        <v>99</v>
      </c>
      <c r="F347" s="10" t="s">
        <v>200</v>
      </c>
      <c r="G347" s="10" t="s">
        <v>155</v>
      </c>
    </row>
    <row r="348" spans="5:7" ht="12.75">
      <c r="E348" s="12"/>
      <c r="F348" s="12"/>
      <c r="G348" s="12" t="s">
        <v>156</v>
      </c>
    </row>
    <row r="349" spans="5:7" ht="12.75">
      <c r="E349" s="10" t="s">
        <v>157</v>
      </c>
      <c r="F349" s="10" t="s">
        <v>157</v>
      </c>
      <c r="G349" s="10" t="s">
        <v>157</v>
      </c>
    </row>
    <row r="351" spans="2:7" ht="12.75">
      <c r="B351" s="2" t="s">
        <v>231</v>
      </c>
      <c r="E351" s="9">
        <v>435957</v>
      </c>
      <c r="F351" s="7">
        <v>70394</v>
      </c>
      <c r="G351" s="7">
        <v>1662307</v>
      </c>
    </row>
    <row r="352" spans="2:7" ht="12.75">
      <c r="B352" s="2" t="s">
        <v>97</v>
      </c>
      <c r="E352" s="7">
        <v>4129</v>
      </c>
      <c r="F352" s="7">
        <v>-214</v>
      </c>
      <c r="G352" s="7">
        <v>88440</v>
      </c>
    </row>
    <row r="353" spans="2:7" ht="12.75">
      <c r="B353" s="2" t="s">
        <v>98</v>
      </c>
      <c r="E353" s="7">
        <v>305</v>
      </c>
      <c r="F353" s="7">
        <v>-31065</v>
      </c>
      <c r="G353" s="7">
        <v>8889</v>
      </c>
    </row>
    <row r="354" spans="5:7" ht="13.5" thickBot="1">
      <c r="E354" s="8">
        <f>SUM(E351:E353)</f>
        <v>440391</v>
      </c>
      <c r="F354" s="8">
        <f>SUM(F351:F353)</f>
        <v>39115</v>
      </c>
      <c r="G354" s="8">
        <f>SUM(G351:G353)</f>
        <v>1759636</v>
      </c>
    </row>
    <row r="355" spans="5:7" ht="13.5" thickTop="1">
      <c r="E355" s="14"/>
      <c r="F355" s="14"/>
      <c r="G355" s="14"/>
    </row>
    <row r="357" spans="1:2" ht="12.75">
      <c r="A357" s="2" t="s">
        <v>159</v>
      </c>
      <c r="B357" s="3" t="s">
        <v>160</v>
      </c>
    </row>
    <row r="359" ht="12.75">
      <c r="B359" s="2" t="s">
        <v>353</v>
      </c>
    </row>
    <row r="360" ht="12.75">
      <c r="B360" s="2" t="s">
        <v>354</v>
      </c>
    </row>
    <row r="361" ht="12.75">
      <c r="B361" s="2" t="s">
        <v>373</v>
      </c>
    </row>
    <row r="364" spans="1:2" ht="12.75">
      <c r="A364" s="2" t="s">
        <v>161</v>
      </c>
      <c r="B364" s="3" t="s">
        <v>162</v>
      </c>
    </row>
    <row r="366" ht="12.75">
      <c r="B366" s="2" t="s">
        <v>352</v>
      </c>
    </row>
    <row r="367" ht="12.75">
      <c r="B367" s="2" t="s">
        <v>372</v>
      </c>
    </row>
    <row r="368" ht="12.75">
      <c r="B368" s="2" t="s">
        <v>374</v>
      </c>
    </row>
    <row r="369" ht="12.75">
      <c r="B369" s="2" t="s">
        <v>351</v>
      </c>
    </row>
    <row r="372" spans="1:2" ht="12.75">
      <c r="A372" s="2" t="s">
        <v>163</v>
      </c>
      <c r="B372" s="3" t="s">
        <v>216</v>
      </c>
    </row>
    <row r="373" ht="12.75">
      <c r="B373" s="3"/>
    </row>
    <row r="374" ht="12.75">
      <c r="B374" s="2" t="s">
        <v>220</v>
      </c>
    </row>
    <row r="375" ht="12.75">
      <c r="B375" s="2" t="s">
        <v>221</v>
      </c>
    </row>
    <row r="376" ht="12.75">
      <c r="B376" s="2" t="s">
        <v>223</v>
      </c>
    </row>
    <row r="379" spans="1:2" ht="12.75">
      <c r="A379" s="2" t="s">
        <v>164</v>
      </c>
      <c r="B379" s="3" t="s">
        <v>199</v>
      </c>
    </row>
    <row r="381" ht="12.75">
      <c r="B381" s="2" t="s">
        <v>198</v>
      </c>
    </row>
    <row r="384" spans="1:2" ht="12.75">
      <c r="A384" s="2" t="s">
        <v>165</v>
      </c>
      <c r="B384" s="3" t="s">
        <v>197</v>
      </c>
    </row>
    <row r="386" ht="12.75">
      <c r="B386" s="2" t="s">
        <v>222</v>
      </c>
    </row>
    <row r="389" spans="1:2" ht="12.75" hidden="1">
      <c r="A389" s="2" t="s">
        <v>166</v>
      </c>
      <c r="B389" s="3" t="s">
        <v>167</v>
      </c>
    </row>
    <row r="390" ht="12.75" hidden="1"/>
    <row r="391" ht="12.75" hidden="1">
      <c r="B391" s="2" t="s">
        <v>213</v>
      </c>
    </row>
    <row r="392" ht="12.75" hidden="1">
      <c r="B392" s="2" t="s">
        <v>214</v>
      </c>
    </row>
    <row r="393" ht="12.75" hidden="1">
      <c r="B393" s="2" t="s">
        <v>215</v>
      </c>
    </row>
    <row r="394" ht="12.75" hidden="1">
      <c r="B394" s="2" t="s">
        <v>170</v>
      </c>
    </row>
    <row r="397" ht="12.75">
      <c r="B397" s="2" t="s">
        <v>168</v>
      </c>
    </row>
    <row r="401" ht="12.75">
      <c r="B401" s="2" t="s">
        <v>201</v>
      </c>
    </row>
    <row r="402" ht="12.75">
      <c r="B402" s="2" t="s">
        <v>169</v>
      </c>
    </row>
  </sheetData>
  <printOptions/>
  <pageMargins left="0.25" right="0.25" top="0.25" bottom="0.25" header="0.25" footer="0.25"/>
  <pageSetup fitToHeight="6" fitToWidth="1" horizontalDpi="300" verticalDpi="300" orientation="portrait" paperSize="9" scale="90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LARUT CONSOLIDATED BERHAD</cp:lastModifiedBy>
  <cp:lastPrinted>2000-02-29T21:14:42Z</cp:lastPrinted>
  <dcterms:created xsi:type="dcterms:W3CDTF">1999-10-25T16:10:18Z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