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0"/>
  </bookViews>
  <sheets>
    <sheet name="notes" sheetId="1" r:id="rId1"/>
    <sheet name="BSheet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externalReferences>
    <externalReference r:id="rId1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<sst xmlns="http://schemas.openxmlformats.org/spreadsheetml/2006/main" count="434" uniqueCount="392">
  <si>
    <t>Cumulative Quarter</t>
  </si>
  <si>
    <t>(Unaudited)</t>
  </si>
  <si>
    <t>Current</t>
  </si>
  <si>
    <t>Quarter</t>
  </si>
  <si>
    <t>RM'000</t>
  </si>
  <si>
    <t>1(a)</t>
  </si>
  <si>
    <t xml:space="preserve">  (b)</t>
  </si>
  <si>
    <t>Exceptional Items</t>
  </si>
  <si>
    <t>Taxation</t>
  </si>
  <si>
    <t>4</t>
  </si>
  <si>
    <t>Net tangible assets (NTA) per share  (RM)</t>
  </si>
  <si>
    <t>KUMPULAN EMAS BERHAD</t>
  </si>
  <si>
    <t>NOTES</t>
  </si>
  <si>
    <t>Accounting Policies</t>
  </si>
  <si>
    <t>Extraordinary Items</t>
  </si>
  <si>
    <t>Profit on Sale of Investments and/or Properties</t>
  </si>
  <si>
    <t>Quoted Securities</t>
  </si>
  <si>
    <t>(a)</t>
  </si>
  <si>
    <t>(b)</t>
  </si>
  <si>
    <t>(i)</t>
  </si>
  <si>
    <t>At cost</t>
  </si>
  <si>
    <t>Provision for diminution in value</t>
  </si>
  <si>
    <t>(ii)</t>
  </si>
  <si>
    <t>At book value</t>
  </si>
  <si>
    <t>(iii)</t>
  </si>
  <si>
    <t>At market value</t>
  </si>
  <si>
    <t>Changes in the composition of the Group</t>
  </si>
  <si>
    <t>Status of Corporate Proposals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</si>
  <si>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</si>
  <si>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</si>
  <si>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</si>
  <si>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</si>
  <si>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</si>
  <si>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</si>
  <si>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</si>
  <si>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</si>
  <si>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</si>
  <si>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Bankers acceptances</t>
  </si>
  <si>
    <t>Current portion of long term</t>
  </si>
  <si>
    <t xml:space="preserve">  loans</t>
  </si>
  <si>
    <t>Total Group Borrowings</t>
  </si>
  <si>
    <t>Contingent Liabilities</t>
  </si>
  <si>
    <t>Off Balance Sheet Financial Instruments</t>
  </si>
  <si>
    <t>Material Litigation</t>
  </si>
  <si>
    <t>Segmental Reporting</t>
  </si>
  <si>
    <t>Total Assets</t>
  </si>
  <si>
    <t>Engineering</t>
  </si>
  <si>
    <t>Property</t>
  </si>
  <si>
    <t>Plantations/Palm oil mills</t>
  </si>
  <si>
    <t>Forestry</t>
  </si>
  <si>
    <t>Review of Performance of the Company and its Principal Subsidiaries</t>
  </si>
  <si>
    <t>Variance of Actual Profit from Forecast Profit</t>
  </si>
  <si>
    <t>Not applicable.</t>
  </si>
  <si>
    <t>Dividend</t>
  </si>
  <si>
    <t>(Audited)</t>
  </si>
  <si>
    <t>As at End</t>
  </si>
  <si>
    <t>of Current</t>
  </si>
  <si>
    <t>Timber Concessions</t>
  </si>
  <si>
    <t>2</t>
  </si>
  <si>
    <t>Investment in Associated Companies</t>
  </si>
  <si>
    <t>3</t>
  </si>
  <si>
    <t>Long Term Investments</t>
  </si>
  <si>
    <t>Intangible Assets</t>
  </si>
  <si>
    <t>5</t>
  </si>
  <si>
    <t>Current Assets</t>
  </si>
  <si>
    <t>Property Development Expenditure</t>
  </si>
  <si>
    <t>Deposits with Licensed Banks</t>
  </si>
  <si>
    <t>Cash and bank balances</t>
  </si>
  <si>
    <t>6</t>
  </si>
  <si>
    <t>Current Liabilities</t>
  </si>
  <si>
    <t xml:space="preserve">Short-term borrowings </t>
  </si>
  <si>
    <t>Provision for taxation</t>
  </si>
  <si>
    <t>7</t>
  </si>
  <si>
    <t>8</t>
  </si>
  <si>
    <t>Shareholders' Funds</t>
  </si>
  <si>
    <t>Share Capital</t>
  </si>
  <si>
    <t>Reserves</t>
  </si>
  <si>
    <t>Share Premium</t>
  </si>
  <si>
    <t>Revaluation Reserve</t>
  </si>
  <si>
    <t>Exchange Equalisation Reserve</t>
  </si>
  <si>
    <t>9</t>
  </si>
  <si>
    <t>Irredeemable Convertible Unsecured Loan Stocks</t>
  </si>
  <si>
    <t>10</t>
  </si>
  <si>
    <t>11</t>
  </si>
  <si>
    <t>Minority Interests</t>
  </si>
  <si>
    <t>12</t>
  </si>
  <si>
    <t>Long Term Borrowings</t>
  </si>
  <si>
    <t>Other Long Term Liabilities</t>
  </si>
  <si>
    <t>Net financing costs</t>
  </si>
  <si>
    <t>Group elimination</t>
  </si>
  <si>
    <t>Share of associates' profit</t>
  </si>
  <si>
    <t>Investment in associates</t>
  </si>
  <si>
    <t>Reserve arising on consolidation</t>
  </si>
  <si>
    <t>There was no material impact on the Group's performance due to seasonal or cyclical factors.</t>
  </si>
  <si>
    <t>(the last practicable date which is not earlier than 7 days from the date of issue of this quarterly report).</t>
  </si>
  <si>
    <t>The Group will continue to strengthen its core businesses and barring any unforeseen circumstances</t>
  </si>
  <si>
    <t>should perform within expectations.</t>
  </si>
  <si>
    <t>The Board of Directors, at this juncture, do not recommend the payment of dividends for the current</t>
  </si>
  <si>
    <t xml:space="preserve">The financial statements of the Group are prepared using the same accounting policies, method of </t>
  </si>
  <si>
    <t>financial statements.</t>
  </si>
  <si>
    <t xml:space="preserve">computation and basis of consolidation as those used in the preparation of the most recent annual </t>
  </si>
  <si>
    <t xml:space="preserve">                                                                          KUMPULAN EMAS BERHAD</t>
  </si>
  <si>
    <t xml:space="preserve">                                                                                                             (Company No: 15379-V)</t>
  </si>
  <si>
    <t xml:space="preserve">                                                                                                              (Incorporated in Malaysia)</t>
  </si>
  <si>
    <t>As at</t>
  </si>
  <si>
    <t>Issue of Securities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</si>
  <si>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</si>
  <si>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</si>
  <si>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</si>
  <si>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(c)</t>
  </si>
  <si>
    <t>Revenue</t>
  </si>
  <si>
    <t>Property, plant and equipment</t>
  </si>
  <si>
    <t>Goodwill on consolidation</t>
  </si>
  <si>
    <t>Inventories</t>
  </si>
  <si>
    <t>Other Receivables, Deposits and Prepayments</t>
  </si>
  <si>
    <t>Trade Payables</t>
  </si>
  <si>
    <t>Other Payables</t>
  </si>
  <si>
    <t>Retained Profit</t>
  </si>
  <si>
    <t xml:space="preserve"> 14</t>
  </si>
  <si>
    <t>Deferred Taxation</t>
  </si>
  <si>
    <t>7 days from the date of issue of this quarterly report).</t>
  </si>
  <si>
    <t>Material Events Subsequent to Financial Period Todate</t>
  </si>
  <si>
    <t>practicable date which is not earlier than 7 days from the date of issue of this quarterly report) other than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</si>
  <si>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</si>
  <si>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</si>
  <si>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</si>
  <si>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</si>
  <si>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</si>
  <si>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</si>
  <si>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</si>
  <si>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</si>
  <si>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implementation of the balance special issue of 3.25 million new ordinary shares of RM0.50 each at par to</t>
  </si>
  <si>
    <t>an approved Bumiputra investor.</t>
  </si>
  <si>
    <t xml:space="preserve">Financial </t>
  </si>
  <si>
    <t>There were no extraordinary items for the financial period todate.</t>
  </si>
  <si>
    <t>Current Quarter</t>
  </si>
  <si>
    <t>Year End</t>
  </si>
  <si>
    <t>31.07.01</t>
  </si>
  <si>
    <t>Preceeding</t>
  </si>
  <si>
    <t>Short Term Borrowings</t>
  </si>
  <si>
    <t>Hire purchase liabilities</t>
  </si>
  <si>
    <t>Secured Borrowings :</t>
  </si>
  <si>
    <t>Foreign Currency</t>
  </si>
  <si>
    <t>SBD'000</t>
  </si>
  <si>
    <t>and Solomon Dollar (SBD) :</t>
  </si>
  <si>
    <t xml:space="preserve">Included in the above Group borrowings are the following loans denominated in Indian Rupee (RS) </t>
  </si>
  <si>
    <t xml:space="preserve">Contribution from the Engineering operations dipped slightly during the quarter due to lower percentage of </t>
  </si>
  <si>
    <t>(d)</t>
  </si>
  <si>
    <t>The Company had entered into a conditional sale of shares agreement dated 19 November 1999 and</t>
  </si>
  <si>
    <t>amalgamation, re-organisation or restructuring of SEB for a cash sale consideration of RM9.956 million.</t>
  </si>
  <si>
    <t>The sale of SEB shares to ETSB is conditional  upon fulfillment of the following conditions :</t>
  </si>
  <si>
    <t xml:space="preserve"> (ii) the official quotation of the SEB shares, on the official list of the main board or the second board of the</t>
  </si>
  <si>
    <t xml:space="preserve">      KLSE through initial public offering or the completion of the acquisition of the SEB shares and/or the</t>
  </si>
  <si>
    <t xml:space="preserve">      assets and/or the businesses and/or the interest belonging to SEB by a public listed company through</t>
  </si>
  <si>
    <t xml:space="preserve">      a reverse take-over, back-door listing or such other corporate exercise, as the case may be; and</t>
  </si>
  <si>
    <t xml:space="preserve"> (i) the approval of Ministry of International Trade and Industry  which was obtained on 20 December 1999;</t>
  </si>
  <si>
    <t>Investment &amp; Others</t>
  </si>
  <si>
    <t>The exceptional items for the financial period todate are as follows :</t>
  </si>
  <si>
    <t>Provision for diminution in investments</t>
  </si>
  <si>
    <t>Effective</t>
  </si>
  <si>
    <t>Name of company disposed</t>
  </si>
  <si>
    <t>equity held</t>
  </si>
  <si>
    <t>Principal activity</t>
  </si>
  <si>
    <t>Cultivation of oil palm</t>
  </si>
  <si>
    <t>Genting Unggul Sdn Bhd</t>
  </si>
  <si>
    <t>Property development</t>
  </si>
  <si>
    <t>Impressive Performance Sdn Bhd</t>
  </si>
  <si>
    <t>Property investment</t>
  </si>
  <si>
    <t>Everlasting Growth Sdn Bhd</t>
  </si>
  <si>
    <t>were alloted to the Group based on a consideration of RM 59.8 million for the disposal of subsidiaries as</t>
  </si>
  <si>
    <t>The Company has completed the implementation of special issue shares to Bumiputra investors.</t>
  </si>
  <si>
    <t xml:space="preserve">       Berhad which is under the beneficial ownership of HRSB;</t>
  </si>
  <si>
    <t xml:space="preserve"> (ii)   the consent of the Company's lender which has a charge over 6.0 million shares in Salcon Engineering</t>
  </si>
  <si>
    <t>affiliated companies and RM1.6 million relating to guarantees given to third parties including state</t>
  </si>
  <si>
    <t>works completed for on-going projects whilst new projects were in the initial stage of works. Included in</t>
  </si>
  <si>
    <t>guarantee arrangement are also included in the results of the investment operations.</t>
  </si>
  <si>
    <t>the plantation/palm oil mill  and investment operations results for the current quarter are exceptional gains</t>
  </si>
  <si>
    <t>of RM33.1 million and loss of RM2.4 million respectively on the sale of subsidiaries. Exceptional items of</t>
  </si>
  <si>
    <t>RM18.0 million being provision for diminution in investments as well as RM1.4 million payable under a profit</t>
  </si>
  <si>
    <t>Nandex Development Sdn Bhd</t>
  </si>
  <si>
    <t>(formerly known as Nandex Trading Sdn Bhd)</t>
  </si>
  <si>
    <t>supplementary sale of shares agreements dated 3 January 2000 and 15 November 2001 to divest 19% of</t>
  </si>
  <si>
    <t xml:space="preserve"> (iii) the approval of the shareholders of the Company pursuant to an extraordinary general meeting to be</t>
  </si>
  <si>
    <t xml:space="preserve">      convened.</t>
  </si>
  <si>
    <t>to dispose 100% equity interest in HRSB to Mampu Alam Sdn Bhd (MASB) for a disposal consideration of</t>
  </si>
  <si>
    <t>Subsequent to the acquisition, the Company had entered into a Share Sale Agreement dated 6 March 2002</t>
  </si>
  <si>
    <t>RM16.4 million. Apart from the said disposal consideration, MASB is required to settle advances provided</t>
  </si>
  <si>
    <t xml:space="preserve">by the Company to HRSB which currently amounts to approximately RM10.6 million, upon the completion </t>
  </si>
  <si>
    <t>of the disposal.</t>
  </si>
  <si>
    <t>A circular to shareholders of the Company will be sent in due course in relation to the above.</t>
  </si>
  <si>
    <t>(e)</t>
  </si>
  <si>
    <t>The issue price of the Placement Shares will be determined based on the weighted average market share</t>
  </si>
  <si>
    <t xml:space="preserve">price of the Company share for the prevailing five (5) days prior to the price-fixing date, without or with a </t>
  </si>
  <si>
    <t>discount of not more than 10% at a price-fixing date to be determined later.</t>
  </si>
  <si>
    <t>Assuming an issue price of RM0.50 for each Placement Share, the proposed private placement is expected</t>
  </si>
  <si>
    <t>The proposed private placement requires the approval of the following :</t>
  </si>
  <si>
    <t xml:space="preserve"> (iii)</t>
  </si>
  <si>
    <t xml:space="preserve">the Kuala Lumpur Stock Exchange for the listing of and quotation for the Placement Shares to be </t>
  </si>
  <si>
    <t xml:space="preserve"> (i)</t>
  </si>
  <si>
    <t xml:space="preserve"> (ii)</t>
  </si>
  <si>
    <t xml:space="preserve"> (iv)</t>
  </si>
  <si>
    <t>issued pursuant to the proposed private placement.</t>
  </si>
  <si>
    <t>Approval was obtained from the shareholders of the Company at the Annual General Meeting held on 26th</t>
  </si>
  <si>
    <t>The Company entered into an Agreement dated 14 March 2002 to formalise the settlement of a Put Option</t>
  </si>
  <si>
    <t xml:space="preserve">by Suez Asia Holdings Pte Ltd (Suez) to the Company of a 19% equity interest or 3,800,000 ordinary </t>
  </si>
  <si>
    <t>shares in Salcon, a subsidiary company, as held by Suez. Suez's rights to the Put Option is pursuant to a</t>
  </si>
  <si>
    <t>governed the terms of Suez's acquisition of the said 19% stake in Salcon from the Company.</t>
  </si>
  <si>
    <t>The disposal of the Group's entire equity interest in subsidiary companies namely Genting Unggul Sdn Bhd,</t>
  </si>
  <si>
    <t xml:space="preserve">Sri Lingga Sdn Bhd, Nandex Development Sdn Bhd, Everlasting Growth Sdn Bhd and Impressive </t>
  </si>
  <si>
    <t>a Sales and Purchase Agreement dated 18 November 1998 between the Company and Suez, which</t>
  </si>
  <si>
    <t>to raise gross proceeds of RM20.9 million which will be utilised as working capital of the Company and its</t>
  </si>
  <si>
    <t>subsidiaries.</t>
  </si>
  <si>
    <t>December 2001 for the issuance and allotment of new shares of the Company not exceeding 10% of the</t>
  </si>
  <si>
    <t>total issued and paid-up share capital of the Company in accordance with Section 132D of the Companies</t>
  </si>
  <si>
    <t>Act, 1965.</t>
  </si>
  <si>
    <t>The Company's employees' share option scheme (ESOS) for the executive directors and eligible employees</t>
  </si>
  <si>
    <t>of the Company and its subsidiaries, which grants them options to subscribe for new ordinary shares in the</t>
  </si>
  <si>
    <t>The increase in the current quarter profit before tax compared to the results of the preceeding quarter is</t>
  </si>
  <si>
    <t xml:space="preserve">mainly due to exceptional items referred to in Note 2. The total exceptional gains of RM11.289 million is  </t>
  </si>
  <si>
    <t>reflected as RM33.088 million gain under the Plantation/Palm Oil Mills segment and RM21.799 million loss</t>
  </si>
  <si>
    <t>under the Investment segment.</t>
  </si>
  <si>
    <t>Other than the exceptional gains, there was a significant increase in the current quarter profit contribution</t>
  </si>
  <si>
    <t>The Engineering Division continued to be the main contributor to the Group in terms of revenue although in</t>
  </si>
  <si>
    <t>terms of profit before tax contribution (before exceptional items), the Property Division emerged as the main</t>
  </si>
  <si>
    <t>The decrease in the Engineering Division's profit contribution despite the increase in turnover was mainly</t>
  </si>
  <si>
    <t>due to lower cost savings and increase in manpower costs in preparation for handling of new projects.</t>
  </si>
  <si>
    <t>contributor to the Group for the financial period todate.</t>
  </si>
  <si>
    <t>Performance of the Plantation/Palm Oil Mills Division improved slightly as compared to the preceeding year</t>
  </si>
  <si>
    <t xml:space="preserve">corresponding period. Cost savings arising from major overhead rationalisation exercise were a contributing </t>
  </si>
  <si>
    <t>activities and areas planted by the Group's overseas venture in India.</t>
  </si>
  <si>
    <t>been contained through various cost cutting exercises which included the shutting down of several logging</t>
  </si>
  <si>
    <t>camps.</t>
  </si>
  <si>
    <t>The inclusion of the equity results of associate company, Systematic Education Group Bhd in this current</t>
  </si>
  <si>
    <t xml:space="preserve">contribution from another associate company, Emas Utilities Corporation Sdn Bhd was higher during the </t>
  </si>
  <si>
    <t>costs as a result of a corresponding reduction in borrowings and  increase in bulk water sales.</t>
  </si>
  <si>
    <t xml:space="preserve">  {</t>
  </si>
  <si>
    <t>or</t>
  </si>
  <si>
    <t>to the preceeding year with the inclusion of Systematic Education Group Bhd's results in the current</t>
  </si>
  <si>
    <t>period as well as improved results from Emas Utilities Corporation Sdn Bhd.</t>
  </si>
  <si>
    <t>in the higher overall profit before tax of the Group.</t>
  </si>
  <si>
    <t>Contribution from associate companies improved during the current financial period todate as compared</t>
  </si>
  <si>
    <t>Higher profits arising from exceptional items during the current financial period todate also resulted</t>
  </si>
  <si>
    <t>financial period todate was another contributory factor to the improved results for the said period. In addition,</t>
  </si>
  <si>
    <t>current financial period todate as compared to the preceeding year mainly due to reduction in financing</t>
  </si>
  <si>
    <t>The Forestry Division continued to incur losses in the current financial period todate. Losses have however</t>
  </si>
  <si>
    <t>contributor in the current financial period todate followed by the Engineering Division.</t>
  </si>
  <si>
    <t>financial year todate.</t>
  </si>
  <si>
    <t>Prospects for the Current Financial Year</t>
  </si>
  <si>
    <t>With the award of more than RM200 million worth of water engineering projects to Salcon during the current</t>
  </si>
  <si>
    <t xml:space="preserve">financial period, the Engineering Division should record a better performance in the current financial year. </t>
  </si>
  <si>
    <t>The Group's residential property development project in Sarawak is expected to continue to contribute</t>
  </si>
  <si>
    <t>positively based on encouraging market sentiments in the property market prevailing in the region. The</t>
  </si>
  <si>
    <t>other property projects of the Group are however dependent heavily on the economic climate as well as</t>
  </si>
  <si>
    <t>property market sentiments of the coming period.</t>
  </si>
  <si>
    <t xml:space="preserve">The performance of the other divisions are not expected to improve in the current financial year. </t>
  </si>
  <si>
    <t xml:space="preserve">from the Property operations mainly due to a gain on an enbloc disposal of property. </t>
  </si>
  <si>
    <t>Increased sales mainly from an enbloc sale of property resulted in the Property Division being the main profit</t>
  </si>
  <si>
    <t>factor to the improved performance as well as improved crude palm oil prices and improvement in planting</t>
  </si>
  <si>
    <t>its equity interest in Salcon Engineering Bhd (SEB), comprising 3.8 million shares to Eminent Triumph Sdn</t>
  </si>
  <si>
    <t>Bhd (ETSB) together with any further shares, stocks or other securities in SEB which are derived from the</t>
  </si>
  <si>
    <t xml:space="preserve">shares or which are distributed by SEB in respect of shares and any shares, stocks or other securities for </t>
  </si>
  <si>
    <t>the time being representing the same by reason of any alteration in the share capital of  SEB or any</t>
  </si>
  <si>
    <t>a purchase consideration of RM7.4 million. HRSB is currently the beneficial owner of 30% equity in SEB</t>
  </si>
  <si>
    <t xml:space="preserve">through its rights to a call option, which HRSB has exercised, to acquire 5,750,000 ordinary shares of </t>
  </si>
  <si>
    <t>28.75% equity interest in SEB from Perbadanan Nasional Berhad and its acquisition of 250,000 ordinary</t>
  </si>
  <si>
    <t>was funded through advances of approximately RM10.6 million from the Company.</t>
  </si>
  <si>
    <t>shares or 1.25% equity interest in SEB from Encik Hassan Bin Hussain. The acquisition of the 30% interest</t>
  </si>
  <si>
    <t>The aggregate purchase consideration to the Company pursuant to the Put Option is as follows:</t>
  </si>
  <si>
    <t xml:space="preserve">An aggregate of RM24.2 million or approximately RM6.37 per SEB share which represents a </t>
  </si>
  <si>
    <t xml:space="preserve">An aggregate of RM24.5 million or approximately RM6.45 per SEB share which represents a </t>
  </si>
  <si>
    <t>premium of RM2.12 per SEB share in the event the Put Option proce is settled on 31 March 2002;</t>
  </si>
  <si>
    <t>premium of RM2.20 per SEB share in the event the Put Option proce is settled on 30 April 2002.</t>
  </si>
  <si>
    <t>the Securities Commission (SC);</t>
  </si>
  <si>
    <t>the Foreign Investment Committee (FIC); and</t>
  </si>
  <si>
    <t>The performance of the Property Division is contributed by increased sales revenue from the Group's</t>
  </si>
  <si>
    <t>For the period under review, the Property Division, followed by the Engineering Division, have emerged as</t>
  </si>
  <si>
    <t>the main contributors to the profitability of the Group (on a before exceptional items basis).</t>
  </si>
  <si>
    <t>Aside from the exceptional gain, the Plantations/Palm Oil Mills Division also improved its performance</t>
  </si>
  <si>
    <t>The Forestry Division continued to incur losses in the period under review. However, this has been</t>
  </si>
  <si>
    <t>logging camps. The extent of re-activation of full operations will be evaluated in the event of improvement in</t>
  </si>
  <si>
    <t>log prices.</t>
  </si>
  <si>
    <t>The outlook for the Engineering Division remains positive especially in light of the allocation of RM3.9 billlion</t>
  </si>
  <si>
    <t>of water supply projects by the 8th Malaysian Plan. Additionally, this Division has successfully procured</t>
  </si>
  <si>
    <t>With the completion of the sale of certain companies in the Group to Meda, the Group's future business</t>
  </si>
  <si>
    <t>emphasis will be moving away from the property sector. As such, future contributions for the Property</t>
  </si>
  <si>
    <t>Division will mainly be from our existing projects in Segamat, Kuching and Seri Kembangan.</t>
  </si>
  <si>
    <t>with the improvement in crude palm oil prices (CPO). Improvement in planting and production activities,</t>
  </si>
  <si>
    <t>performance from this Division.</t>
  </si>
  <si>
    <t xml:space="preserve">together with  cost savings from overhead rationalisation exercise, also contributed to the improved </t>
  </si>
  <si>
    <t>accordingly through improved performance.</t>
  </si>
  <si>
    <t>With the sustainability of improved CPO prices, the Plantations/Palm Oil Mills Division should benefit</t>
  </si>
  <si>
    <t>The Group remains optimistic of the education industry and expects its education associate company to</t>
  </si>
  <si>
    <t>perform in line with the overall growth in this industry.</t>
  </si>
  <si>
    <t>the Ministry of International Trade and Industry (MITI);</t>
  </si>
  <si>
    <t>Applications to the SC, FIC and MITI were submitted on 18 March 2002.</t>
  </si>
  <si>
    <t>The Company has proposed to undertake a private placement of 41,766,000 new ordinary shares of RM0.50</t>
  </si>
  <si>
    <t>as mentioned in Note 8 above.</t>
  </si>
  <si>
    <t>projects in Segamat, Kuching and Larkin Jaya, Johor.</t>
  </si>
  <si>
    <t xml:space="preserve">  (Note)</t>
  </si>
  <si>
    <t>The above companies were disposed to Meda Inc. The purchase consideration was satisfied through</t>
  </si>
  <si>
    <t>enlarged Meda Inc share capital.</t>
  </si>
  <si>
    <t xml:space="preserve">the allotment of new ordinary shares in Meda Inc to the Group comprising approximately 16% in the </t>
  </si>
  <si>
    <t>Performance Sdn Bhd to Meda Inc for a total sale consideration of RM59.8 million has been completed with</t>
  </si>
  <si>
    <t xml:space="preserve">Included in the loss before taxation is an exceptional loss of RM2.424 million due to loss on </t>
  </si>
  <si>
    <t>Net gain on disposal of subsidiaries as stated Note 7</t>
  </si>
  <si>
    <t>Net Current Assets/(Liabilities)</t>
  </si>
  <si>
    <t>Arising from the disposal of subsidiaries as mentioned above, the Group has realised land revaluation</t>
  </si>
  <si>
    <t>reserves of RM31 million.</t>
  </si>
  <si>
    <t>For the period 1 January  2001 to 31 December 2001, the Company was not liable for any profit guarantee</t>
  </si>
  <si>
    <t>shortfall.</t>
  </si>
  <si>
    <t>30.04.02</t>
  </si>
  <si>
    <t>Quarterly Report on Consolidated Results for the Third Quarter Ended 30 April 2002</t>
  </si>
  <si>
    <t>Other Investments</t>
  </si>
  <si>
    <t>Share Application Money</t>
  </si>
  <si>
    <t>13</t>
  </si>
  <si>
    <t xml:space="preserve"> 15</t>
  </si>
  <si>
    <t>Gain on disposal of investment</t>
  </si>
  <si>
    <t>Overprovision in respect of previous years</t>
  </si>
  <si>
    <t>Other than the gain on disposal of investments of RM31.838 million as mentioned in Note 2 above,</t>
  </si>
  <si>
    <t>Total investments in quoted securities as at 30 April 2002 are as follows :</t>
  </si>
  <si>
    <t xml:space="preserve">mentioned in Note 2 above. </t>
  </si>
  <si>
    <t>Name of company acquired</t>
  </si>
  <si>
    <t>Envitech Sdn Bhd</t>
  </si>
  <si>
    <t xml:space="preserve"> (owned via a 51% subsidiary)</t>
  </si>
  <si>
    <t>There were no changes in the composition of the Group during the financial period todate except for the</t>
  </si>
  <si>
    <t>acquisition and disposal of the following subsidiaries :</t>
  </si>
  <si>
    <t>Total Group borrowings as at 30 April 2002 are as follows :</t>
  </si>
  <si>
    <t>the Group had disposed a property at a gain of RM531,000 during the financial period todate.</t>
  </si>
  <si>
    <t>The effective rate of taxation is higher than the statutory rate applicable for the current quarter as</t>
  </si>
  <si>
    <t>losses of certain subsdiary companies cannot be set-off against profits of other Group companies.</t>
  </si>
  <si>
    <t>Civil engineering contractors</t>
  </si>
  <si>
    <t>The Company had acquired 100% equity interest in Hasil Rezeki (M) Sdn Bhd (HRSB) in January 2002 for</t>
  </si>
  <si>
    <t>a purchase consideration of RM7.4 million. HRSB subsequently acquired 30% equity in SEB comprising</t>
  </si>
  <si>
    <t>6,000,000 ordinary shares for the sum of RM17.98 million.</t>
  </si>
  <si>
    <t>The sale of SEB shares to MASB is conditional  upon fulfillment of the following conditions :</t>
  </si>
  <si>
    <t xml:space="preserve"> (iii)  the approval of the shareholders of the Company being obtained at a general meeting to be convened;</t>
  </si>
  <si>
    <t xml:space="preserve"> (iv)  the approval, if required, of any other relevant authorities being obtained.</t>
  </si>
  <si>
    <t>Included in the profit before taxation is an exceptional gain of RM34.262 million due to gain on</t>
  </si>
  <si>
    <t>disposal of investments.</t>
  </si>
  <si>
    <t>disposal of investments and a RM18 million provision for diminution in investments.</t>
  </si>
  <si>
    <t xml:space="preserve"> (a)</t>
  </si>
  <si>
    <t>ordinary share; and</t>
  </si>
  <si>
    <t>3,250,000 ordinary shares of RM0.50 each to approved Bumiputra investors at RM0.50 per new</t>
  </si>
  <si>
    <t xml:space="preserve"> (b)</t>
  </si>
  <si>
    <t>There were no issuance and repayment of debt and equity securities, share buy-backs, share cancellations</t>
  </si>
  <si>
    <t>shares held as treasury shares and resale of  treasury shares during the financial period to date except</t>
  </si>
  <si>
    <t>for the following :</t>
  </si>
  <si>
    <t>approximately 16% equity interest in Meda Inc.</t>
  </si>
  <si>
    <t>the issuance of new shares in Meda Inc. As at the end of the financial period, the Group holds</t>
  </si>
  <si>
    <t>The aggregate purchase consideration to the Company pursuant to the Put Option is RM24.5 million or</t>
  </si>
  <si>
    <t>The proposed private placement has been approved by the relevant authorities namely the Securities</t>
  </si>
  <si>
    <t xml:space="preserve"> (i)   the approval of the Ministry of International Trade and Industry (MITI), which has already been obtained;</t>
  </si>
  <si>
    <t>The above acquisition is subject to the approval of MITI.</t>
  </si>
  <si>
    <t>Commission, MITI, Foreign Investment Committee and KLSE.</t>
  </si>
  <si>
    <t xml:space="preserve">Trade Receivables </t>
  </si>
  <si>
    <t>80,000 ordinary shares of RM0.50 each under the ESOS at RM0.50 per new ordinary share.</t>
  </si>
  <si>
    <t>Profit contributions for this quarter came mainly from the Engineering Division with the completion of</t>
  </si>
  <si>
    <t xml:space="preserve">The Plantations/Palm Oil Mills Division registered an exceptional gain of RM1.2 million from the disposal of </t>
  </si>
  <si>
    <t>additional works on existing projects and commencement of new projects.</t>
  </si>
  <si>
    <t>In the previous quarter, 70.4 million unquoted new ordinary shares in Meda Inc Berhad (Meda Inc)</t>
  </si>
  <si>
    <t>Investment holding</t>
  </si>
  <si>
    <t>Sri Lingga Sendirian Bhd</t>
  </si>
  <si>
    <t>Company of RM0.50 each, as approved by the Securities Commission and shareholders of the Company</t>
  </si>
  <si>
    <t>commenced on 25 January 2002 and shall be in force for a period of five years.</t>
  </si>
  <si>
    <t xml:space="preserve">Hasil Rezeki (M) Sdn Bhd (HRSB), a wholly owned subsidiary, had entered into a Share Sale Agreement </t>
  </si>
  <si>
    <t>representing 30% equity of the company, for a disposal consideration of RM27.0 million.</t>
  </si>
  <si>
    <t>on 8 May 2002 with Mampu Alam Sdn Bhd (MASB) to dispose 6,000,000 ordinary shares in SEB,</t>
  </si>
  <si>
    <t xml:space="preserve">The disposal of SEB shares to MASB requires the approval of the Ministry of International Trade and </t>
  </si>
  <si>
    <t>Industry (MITI) which has already been obtained and the approval of the shareholders of the Company which</t>
  </si>
  <si>
    <t>will be obtained at a forthcoming general meeting.</t>
  </si>
  <si>
    <t>investments.</t>
  </si>
  <si>
    <t>more than RM300 million of additional projects since the last financial year.</t>
  </si>
  <si>
    <t>substantially contained through various cost cutting  exercise.</t>
  </si>
  <si>
    <t>In consideration of the disposal of Genting Unggul Sdn Bhd (GUSB) to Meda Inc, the Company has agreed</t>
  </si>
  <si>
    <t>to guarantee that the aggregate audited profit after taxation of GUSB for the three financial periods</t>
  </si>
  <si>
    <t xml:space="preserve">commencing from 1 January 2002 or until the termination of the development agreement with Kumpulan </t>
  </si>
  <si>
    <t>Prasarana Rakyat Johor Sdn Bhd, whichever is earlier, shall not be less than RM6 milllion.</t>
  </si>
  <si>
    <t>approximately RM6.45 per SEB share.</t>
  </si>
  <si>
    <t>each in the Company (Placement Shares).</t>
  </si>
  <si>
    <t>government and utility authorities as at 21 June 2002 (the last practicable date which is not earlier than</t>
  </si>
  <si>
    <t>As part of the reverse take-over of SEG International Bhd (SEGI) last financial year, the Company had</t>
  </si>
  <si>
    <t>year period  from 1 January 2001 to 31 December 2003 of the Berrington Bay Corporation Sdn Bhd Group</t>
  </si>
  <si>
    <t>and Summit Education Sdn Bhd Group together with Summit Montessori Edu-Care Sdn Bhd Group shall</t>
  </si>
  <si>
    <t>not be less than RM23,700,000 and RM13,300,000 respectively.</t>
  </si>
  <si>
    <t>entered into agreements with SEGI to guarantee that the aggregate profit before taxation for the three year</t>
  </si>
  <si>
    <t>The Group does not have any financial instruments with off balance sheet risk as at 21 June 2002</t>
  </si>
  <si>
    <t>The Group is not engaged in any material litigation as at 21 June 2002 (the last practicable date which</t>
  </si>
  <si>
    <t xml:space="preserve">There were no material events subsequent to the financial period todate up to 21 June 2002 (the last </t>
  </si>
  <si>
    <t>27 June 2002</t>
  </si>
  <si>
    <t>The Group has given guarantees amounting to RM97.5 million relating to borrowings of associate and</t>
  </si>
  <si>
    <t>Hasil Rezeki (M) Sdn Bhd</t>
  </si>
  <si>
    <t>During the current quarter, certain quoted shares were disposed at a gain of RM1.174 million.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</si>
</sst>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 horizontal="centerContinuous"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Border="1" applyAlignment="1">
      <alignment horizontal="right"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173" fontId="0" fillId="0" borderId="3" xfId="15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173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15" applyNumberFormat="1" applyFont="1" applyBorder="1" applyAlignment="1">
      <alignment horizontal="center"/>
    </xf>
    <xf numFmtId="173" fontId="7" fillId="0" borderId="0" xfId="15" applyNumberFormat="1" applyFont="1" applyAlignment="1">
      <alignment/>
    </xf>
    <xf numFmtId="173" fontId="7" fillId="0" borderId="1" xfId="15" applyNumberFormat="1" applyFont="1" applyBorder="1" applyAlignment="1">
      <alignment/>
    </xf>
    <xf numFmtId="173" fontId="7" fillId="0" borderId="4" xfId="15" applyNumberFormat="1" applyFont="1" applyBorder="1" applyAlignment="1">
      <alignment/>
    </xf>
    <xf numFmtId="173" fontId="7" fillId="0" borderId="5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173" fontId="7" fillId="0" borderId="2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171" fontId="7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Continuous"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 quotePrefix="1">
      <alignment horizontal="left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171" fontId="0" fillId="0" borderId="0" xfId="15" applyFont="1" applyAlignment="1" quotePrefix="1">
      <alignment horizontal="left"/>
    </xf>
    <xf numFmtId="17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5" fontId="6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73" fontId="0" fillId="0" borderId="0" xfId="15" applyNumberFormat="1" applyFont="1" applyAlignment="1" quotePrefix="1">
      <alignment horizontal="center"/>
    </xf>
    <xf numFmtId="173" fontId="0" fillId="0" borderId="1" xfId="15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1" fontId="4" fillId="0" borderId="0" xfId="15" applyNumberFormat="1" applyFont="1" applyAlignment="1">
      <alignment/>
    </xf>
    <xf numFmtId="173" fontId="4" fillId="0" borderId="5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19050</xdr:rowOff>
    </xdr:from>
    <xdr:to>
      <xdr:col>4</xdr:col>
      <xdr:colOff>495300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9050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pics\BOD-Unaudited7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799"/>
      <sheetName val="notes"/>
      <sheetName val="P&amp;L499"/>
      <sheetName val="CBS-bod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0" customWidth="1"/>
    <col min="2" max="2" width="2.8515625" style="2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5.7109375" style="0" customWidth="1"/>
    <col min="8" max="8" width="12.57421875" style="0" customWidth="1"/>
    <col min="9" max="9" width="7.7109375" style="0" customWidth="1"/>
    <col min="10" max="10" width="14.28125" style="0" customWidth="1"/>
    <col min="11" max="11" width="11.57421875" style="0" customWidth="1"/>
  </cols>
  <sheetData>
    <row r="1" ht="12.75">
      <c r="A1" s="19" t="s">
        <v>11</v>
      </c>
    </row>
    <row r="2" spans="1:2" ht="12.75">
      <c r="A2" s="19" t="s">
        <v>12</v>
      </c>
      <c r="B2" s="19"/>
    </row>
    <row r="4" spans="1:3" ht="12.75">
      <c r="A4" s="20">
        <v>1</v>
      </c>
      <c r="C4" s="18" t="s">
        <v>13</v>
      </c>
    </row>
    <row r="5" spans="3:10" ht="12.75">
      <c r="C5" s="20" t="s">
        <v>98</v>
      </c>
      <c r="D5" s="21"/>
      <c r="E5" s="21"/>
      <c r="F5" s="21"/>
      <c r="G5" s="21"/>
      <c r="H5" s="21"/>
      <c r="I5" s="21"/>
      <c r="J5" s="20"/>
    </row>
    <row r="6" spans="3:9" ht="12.75">
      <c r="C6" s="20" t="s">
        <v>100</v>
      </c>
      <c r="D6" s="21"/>
      <c r="E6" s="21"/>
      <c r="F6" s="21"/>
      <c r="G6" s="21"/>
      <c r="H6" s="21"/>
      <c r="I6" s="21"/>
    </row>
    <row r="7" ht="12.75">
      <c r="C7" t="s">
        <v>99</v>
      </c>
    </row>
    <row r="9" spans="1:3" ht="12.75">
      <c r="A9" s="20">
        <v>2</v>
      </c>
      <c r="C9" s="18" t="s">
        <v>7</v>
      </c>
    </row>
    <row r="10" spans="3:10" ht="12.75">
      <c r="C10" t="s">
        <v>157</v>
      </c>
      <c r="J10" s="10" t="s">
        <v>4</v>
      </c>
    </row>
    <row r="12" spans="4:10" ht="12.75">
      <c r="D12" t="s">
        <v>304</v>
      </c>
      <c r="J12" s="3">
        <f>30664</f>
        <v>30664</v>
      </c>
    </row>
    <row r="13" spans="4:10" ht="12.75">
      <c r="D13" t="s">
        <v>316</v>
      </c>
      <c r="J13" s="3">
        <v>1174</v>
      </c>
    </row>
    <row r="14" spans="4:10" ht="12.75">
      <c r="D14" t="s">
        <v>158</v>
      </c>
      <c r="J14" s="3">
        <v>-18000</v>
      </c>
    </row>
    <row r="15" ht="12.75">
      <c r="J15" s="22">
        <f>SUM(J12:J14)</f>
        <v>13838</v>
      </c>
    </row>
    <row r="16" spans="3:10" ht="12.75">
      <c r="C16" t="s">
        <v>306</v>
      </c>
      <c r="J16" s="6"/>
    </row>
    <row r="17" spans="3:10" ht="12.75">
      <c r="C17" t="s">
        <v>307</v>
      </c>
      <c r="J17" s="6"/>
    </row>
    <row r="18" ht="12.75">
      <c r="J18" s="6"/>
    </row>
    <row r="19" spans="1:3" ht="12.75">
      <c r="A19" s="20">
        <v>3</v>
      </c>
      <c r="C19" s="18" t="s">
        <v>14</v>
      </c>
    </row>
    <row r="20" ht="12.75">
      <c r="C20" t="s">
        <v>134</v>
      </c>
    </row>
    <row r="22" spans="1:3" ht="12.75">
      <c r="A22" s="20">
        <v>4</v>
      </c>
      <c r="C22" s="18" t="s">
        <v>8</v>
      </c>
    </row>
    <row r="23" spans="3:10" ht="12.75">
      <c r="C23" s="18"/>
      <c r="H23" s="10"/>
      <c r="J23" s="10"/>
    </row>
    <row r="24" spans="3:10" ht="12.75">
      <c r="C24" s="18"/>
      <c r="H24" s="10" t="s">
        <v>135</v>
      </c>
      <c r="I24" s="10"/>
      <c r="J24" s="10" t="s">
        <v>0</v>
      </c>
    </row>
    <row r="25" spans="8:10" ht="12.75">
      <c r="H25" s="73" t="s">
        <v>4</v>
      </c>
      <c r="J25" s="73" t="s">
        <v>4</v>
      </c>
    </row>
    <row r="26" ht="12.75">
      <c r="I26" s="73"/>
    </row>
    <row r="27" spans="3:10" ht="12.75">
      <c r="C27" t="s">
        <v>2</v>
      </c>
      <c r="H27" s="70">
        <f>+J27-3970</f>
        <v>576</v>
      </c>
      <c r="I27" s="70"/>
      <c r="J27" s="70">
        <v>4546</v>
      </c>
    </row>
    <row r="28" spans="3:10" ht="12.75">
      <c r="C28" t="s">
        <v>317</v>
      </c>
      <c r="H28" s="70">
        <f>+J28--119</f>
        <v>-860</v>
      </c>
      <c r="I28" s="70"/>
      <c r="J28" s="70">
        <v>-979</v>
      </c>
    </row>
    <row r="29" spans="8:10" ht="12.75">
      <c r="H29" s="72">
        <f>SUM(H27:H28)</f>
        <v>-284</v>
      </c>
      <c r="I29" s="70"/>
      <c r="J29" s="72">
        <f>SUM(J27:J28)</f>
        <v>3567</v>
      </c>
    </row>
    <row r="30" spans="8:10" ht="12.75">
      <c r="H30" s="70"/>
      <c r="I30" s="70"/>
      <c r="J30" s="70"/>
    </row>
    <row r="31" spans="8:10" ht="12.75">
      <c r="H31" s="76"/>
      <c r="I31" s="76"/>
      <c r="J31" s="76"/>
    </row>
    <row r="32" spans="3:11" ht="12.75">
      <c r="C32" s="66" t="s">
        <v>328</v>
      </c>
      <c r="D32" s="66"/>
      <c r="E32" s="68"/>
      <c r="F32" s="68"/>
      <c r="G32" s="68"/>
      <c r="H32" s="69"/>
      <c r="I32" s="68"/>
      <c r="J32" s="68"/>
      <c r="K32" s="68"/>
    </row>
    <row r="33" spans="3:11" ht="12.75">
      <c r="C33" s="66" t="s">
        <v>329</v>
      </c>
      <c r="D33" s="66"/>
      <c r="E33" s="68"/>
      <c r="F33" s="68"/>
      <c r="G33" s="68"/>
      <c r="H33" s="69"/>
      <c r="I33" s="68"/>
      <c r="J33" s="68"/>
      <c r="K33" s="68"/>
    </row>
    <row r="34" spans="3:11" ht="12.75">
      <c r="C34" s="66"/>
      <c r="D34" s="68"/>
      <c r="E34" s="68"/>
      <c r="F34" s="68"/>
      <c r="G34" s="68"/>
      <c r="H34" s="69"/>
      <c r="I34" s="68"/>
      <c r="J34" s="68"/>
      <c r="K34" s="68"/>
    </row>
    <row r="35" spans="1:9" ht="12.75">
      <c r="A35" s="20">
        <v>5</v>
      </c>
      <c r="C35" s="18" t="s">
        <v>15</v>
      </c>
      <c r="G35" s="10"/>
      <c r="I35" s="10"/>
    </row>
    <row r="36" spans="3:8" ht="12.75">
      <c r="C36" s="2" t="s">
        <v>318</v>
      </c>
      <c r="D36" s="2"/>
      <c r="E36" s="2"/>
      <c r="F36" s="2"/>
      <c r="G36" s="26"/>
      <c r="H36" s="2"/>
    </row>
    <row r="37" spans="3:8" ht="12.75">
      <c r="C37" s="83" t="s">
        <v>327</v>
      </c>
      <c r="D37" s="2"/>
      <c r="E37" s="2"/>
      <c r="F37" s="2"/>
      <c r="G37" s="2"/>
      <c r="H37" s="2"/>
    </row>
    <row r="39" spans="1:3" ht="12.75">
      <c r="A39" s="20">
        <v>6</v>
      </c>
      <c r="C39" s="18" t="s">
        <v>16</v>
      </c>
    </row>
    <row r="40" spans="2:9" ht="12.75">
      <c r="B40" s="23" t="s">
        <v>17</v>
      </c>
      <c r="C40" t="s">
        <v>359</v>
      </c>
      <c r="H40" s="6"/>
      <c r="I40" s="2"/>
    </row>
    <row r="41" spans="2:9" ht="12.75">
      <c r="B41" s="23"/>
      <c r="C41" t="s">
        <v>169</v>
      </c>
      <c r="H41" s="6"/>
      <c r="I41" s="2"/>
    </row>
    <row r="42" spans="2:9" ht="12.75">
      <c r="B42" s="23"/>
      <c r="C42" t="s">
        <v>320</v>
      </c>
      <c r="H42" s="6"/>
      <c r="I42" s="2"/>
    </row>
    <row r="43" spans="2:9" ht="12.75">
      <c r="B43" s="23"/>
      <c r="C43" s="66"/>
      <c r="H43" s="6"/>
      <c r="I43" s="2"/>
    </row>
    <row r="44" spans="2:9" ht="12.75">
      <c r="B44" s="23"/>
      <c r="C44" s="66" t="s">
        <v>391</v>
      </c>
      <c r="H44" s="6"/>
      <c r="I44" s="2"/>
    </row>
    <row r="45" spans="2:9" ht="12.75">
      <c r="B45" s="23"/>
      <c r="C45" s="66"/>
      <c r="H45" s="6"/>
      <c r="I45" s="2"/>
    </row>
    <row r="46" spans="2:3" ht="14.25" customHeight="1">
      <c r="B46" s="23" t="s">
        <v>18</v>
      </c>
      <c r="C46" t="s">
        <v>319</v>
      </c>
    </row>
    <row r="47" ht="12.75">
      <c r="H47" s="10" t="s">
        <v>4</v>
      </c>
    </row>
    <row r="48" spans="3:8" ht="16.5" customHeight="1">
      <c r="C48" s="24" t="s">
        <v>19</v>
      </c>
      <c r="D48" t="s">
        <v>20</v>
      </c>
      <c r="H48" s="70">
        <v>125221</v>
      </c>
    </row>
    <row r="49" spans="4:8" ht="12.75">
      <c r="D49" t="s">
        <v>21</v>
      </c>
      <c r="H49" s="70">
        <v>0</v>
      </c>
    </row>
    <row r="50" spans="3:8" ht="12.75">
      <c r="C50" s="24" t="s">
        <v>22</v>
      </c>
      <c r="D50" t="s">
        <v>23</v>
      </c>
      <c r="H50" s="72">
        <f>+H48+H49</f>
        <v>125221</v>
      </c>
    </row>
    <row r="51" spans="3:8" ht="15" customHeight="1">
      <c r="C51" s="24" t="s">
        <v>24</v>
      </c>
      <c r="D51" t="s">
        <v>25</v>
      </c>
      <c r="H51" s="70">
        <v>92883</v>
      </c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spans="1:3" ht="12.75">
      <c r="A56" s="20">
        <v>7</v>
      </c>
      <c r="C56" s="18" t="s">
        <v>26</v>
      </c>
    </row>
    <row r="57" ht="12.75">
      <c r="C57" s="25" t="s">
        <v>324</v>
      </c>
    </row>
    <row r="58" ht="12.75">
      <c r="C58" s="20" t="s">
        <v>325</v>
      </c>
    </row>
    <row r="59" spans="3:8" ht="12.75">
      <c r="C59" s="25"/>
      <c r="H59" s="10" t="s">
        <v>159</v>
      </c>
    </row>
    <row r="60" spans="3:10" ht="12.75">
      <c r="C60" s="79" t="s">
        <v>321</v>
      </c>
      <c r="D60" s="63"/>
      <c r="E60" s="63"/>
      <c r="H60" s="80" t="s">
        <v>161</v>
      </c>
      <c r="J60" s="63" t="s">
        <v>162</v>
      </c>
    </row>
    <row r="61" spans="3:10" ht="12.75">
      <c r="C61" s="20" t="s">
        <v>390</v>
      </c>
      <c r="H61" s="82">
        <v>1</v>
      </c>
      <c r="J61" t="s">
        <v>360</v>
      </c>
    </row>
    <row r="62" ht="12.75">
      <c r="C62" s="20"/>
    </row>
    <row r="63" spans="3:10" ht="12.75">
      <c r="C63" s="20" t="s">
        <v>322</v>
      </c>
      <c r="H63" s="82">
        <v>0.31</v>
      </c>
      <c r="J63" t="s">
        <v>330</v>
      </c>
    </row>
    <row r="64" ht="12.75">
      <c r="C64" s="20" t="s">
        <v>323</v>
      </c>
    </row>
    <row r="65" spans="3:8" ht="12.75">
      <c r="C65" s="25"/>
      <c r="H65" s="10" t="s">
        <v>159</v>
      </c>
    </row>
    <row r="66" spans="3:10" ht="12.75">
      <c r="C66" s="79" t="s">
        <v>160</v>
      </c>
      <c r="D66" s="63"/>
      <c r="E66" s="63"/>
      <c r="H66" s="80" t="s">
        <v>161</v>
      </c>
      <c r="J66" s="63" t="s">
        <v>162</v>
      </c>
    </row>
    <row r="67" ht="12.75">
      <c r="C67" s="18"/>
    </row>
    <row r="68" spans="1:10" s="66" customFormat="1" ht="12.75">
      <c r="A68" s="81"/>
      <c r="B68" s="81"/>
      <c r="C68" s="66" t="s">
        <v>361</v>
      </c>
      <c r="H68" s="82">
        <v>0.9</v>
      </c>
      <c r="J68" s="66" t="s">
        <v>163</v>
      </c>
    </row>
    <row r="69" spans="1:2" s="66" customFormat="1" ht="12.75">
      <c r="A69" s="81"/>
      <c r="B69" s="81"/>
    </row>
    <row r="70" spans="1:10" s="66" customFormat="1" ht="12.75">
      <c r="A70" s="81"/>
      <c r="B70" s="81"/>
      <c r="C70" s="66" t="s">
        <v>164</v>
      </c>
      <c r="H70" s="82">
        <v>0.6</v>
      </c>
      <c r="J70" s="66" t="s">
        <v>165</v>
      </c>
    </row>
    <row r="71" spans="1:3" s="66" customFormat="1" ht="12.75">
      <c r="A71" s="81"/>
      <c r="B71" s="81"/>
      <c r="C71" s="81"/>
    </row>
    <row r="72" spans="1:10" s="66" customFormat="1" ht="12.75">
      <c r="A72" s="81"/>
      <c r="B72" s="81"/>
      <c r="C72" s="81" t="s">
        <v>166</v>
      </c>
      <c r="H72" s="82">
        <v>1</v>
      </c>
      <c r="J72" s="66" t="s">
        <v>167</v>
      </c>
    </row>
    <row r="73" spans="1:8" s="66" customFormat="1" ht="12.75">
      <c r="A73" s="81"/>
      <c r="B73" s="81"/>
      <c r="C73" s="81"/>
      <c r="H73" s="82"/>
    </row>
    <row r="74" spans="1:10" s="66" customFormat="1" ht="12.75">
      <c r="A74" s="81"/>
      <c r="B74" s="81"/>
      <c r="C74" s="81" t="s">
        <v>179</v>
      </c>
      <c r="H74" s="82">
        <v>1</v>
      </c>
      <c r="J74" s="66" t="s">
        <v>167</v>
      </c>
    </row>
    <row r="75" spans="1:8" s="66" customFormat="1" ht="12.75">
      <c r="A75" s="81"/>
      <c r="B75" s="81"/>
      <c r="C75" s="84" t="s">
        <v>180</v>
      </c>
      <c r="H75" s="82"/>
    </row>
    <row r="76" spans="1:8" s="66" customFormat="1" ht="12.75">
      <c r="A76" s="81"/>
      <c r="B76" s="81"/>
      <c r="C76" s="81"/>
      <c r="H76" s="82"/>
    </row>
    <row r="77" spans="1:10" s="66" customFormat="1" ht="12.75">
      <c r="A77" s="81"/>
      <c r="B77" s="81"/>
      <c r="C77" s="81" t="s">
        <v>168</v>
      </c>
      <c r="H77" s="82">
        <v>1</v>
      </c>
      <c r="J77" s="66" t="s">
        <v>167</v>
      </c>
    </row>
    <row r="78" spans="1:8" s="66" customFormat="1" ht="12.75">
      <c r="A78" s="81"/>
      <c r="B78" s="81"/>
      <c r="C78" s="81"/>
      <c r="H78" s="82"/>
    </row>
    <row r="79" spans="1:8" s="66" customFormat="1" ht="12.75" hidden="1">
      <c r="A79" s="81"/>
      <c r="B79" s="81"/>
      <c r="C79" s="87" t="s">
        <v>299</v>
      </c>
      <c r="H79" s="82"/>
    </row>
    <row r="80" spans="1:8" s="66" customFormat="1" ht="12.75" hidden="1">
      <c r="A80" s="81"/>
      <c r="B80" s="81"/>
      <c r="C80" s="68" t="s">
        <v>301</v>
      </c>
      <c r="D80"/>
      <c r="H80" s="82"/>
    </row>
    <row r="81" spans="1:8" s="66" customFormat="1" ht="12.75" hidden="1">
      <c r="A81" s="81"/>
      <c r="B81" s="81"/>
      <c r="C81" s="68" t="s">
        <v>300</v>
      </c>
      <c r="D81"/>
      <c r="H81" s="82"/>
    </row>
    <row r="82" spans="1:8" s="66" customFormat="1" ht="12.75" hidden="1">
      <c r="A82" s="81"/>
      <c r="B82" s="81"/>
      <c r="C82" s="81"/>
      <c r="H82" s="82"/>
    </row>
    <row r="83" spans="1:3" ht="12.75">
      <c r="A83" s="20">
        <v>8</v>
      </c>
      <c r="C83" s="18" t="s">
        <v>27</v>
      </c>
    </row>
    <row r="84" spans="1:3" s="25" customFormat="1" ht="12.75" hidden="1">
      <c r="A84" s="50"/>
      <c r="B84" s="23" t="s">
        <v>17</v>
      </c>
      <c r="C84" s="25" t="s">
        <v>207</v>
      </c>
    </row>
    <row r="85" spans="1:3" s="25" customFormat="1" ht="12.75" hidden="1">
      <c r="A85" s="50"/>
      <c r="B85" s="50"/>
      <c r="C85" s="25" t="s">
        <v>208</v>
      </c>
    </row>
    <row r="86" spans="1:3" s="25" customFormat="1" ht="12.75" hidden="1">
      <c r="A86" s="50"/>
      <c r="B86" s="50"/>
      <c r="C86" s="25" t="s">
        <v>302</v>
      </c>
    </row>
    <row r="87" spans="1:3" s="25" customFormat="1" ht="12.75" hidden="1">
      <c r="A87" s="50"/>
      <c r="B87" s="50"/>
      <c r="C87" s="25" t="s">
        <v>348</v>
      </c>
    </row>
    <row r="88" spans="1:3" s="25" customFormat="1" ht="12.75" hidden="1">
      <c r="A88" s="50"/>
      <c r="B88" s="50"/>
      <c r="C88" s="25" t="s">
        <v>347</v>
      </c>
    </row>
    <row r="89" spans="1:2" s="25" customFormat="1" ht="12.75" hidden="1">
      <c r="A89" s="50"/>
      <c r="B89" s="50"/>
    </row>
    <row r="90" spans="1:3" s="25" customFormat="1" ht="12.75" hidden="1">
      <c r="A90" s="50"/>
      <c r="B90" s="65" t="s">
        <v>18</v>
      </c>
      <c r="C90" s="25" t="s">
        <v>215</v>
      </c>
    </row>
    <row r="91" spans="1:3" s="25" customFormat="1" ht="12.75" hidden="1">
      <c r="A91" s="50"/>
      <c r="B91" s="65"/>
      <c r="C91" s="25" t="s">
        <v>216</v>
      </c>
    </row>
    <row r="92" spans="1:3" s="25" customFormat="1" ht="12.75" hidden="1">
      <c r="A92" s="50"/>
      <c r="B92" s="65"/>
      <c r="C92" s="25" t="s">
        <v>362</v>
      </c>
    </row>
    <row r="93" spans="1:3" s="25" customFormat="1" ht="12.75" hidden="1">
      <c r="A93" s="50"/>
      <c r="B93" s="65"/>
      <c r="C93" s="66" t="s">
        <v>363</v>
      </c>
    </row>
    <row r="94" spans="1:2" s="25" customFormat="1" ht="12.75" hidden="1">
      <c r="A94" s="50"/>
      <c r="B94" s="65"/>
    </row>
    <row r="95" spans="1:3" s="25" customFormat="1" ht="12.75" hidden="1">
      <c r="A95" s="50"/>
      <c r="B95" s="65" t="s">
        <v>109</v>
      </c>
      <c r="C95" s="25" t="s">
        <v>170</v>
      </c>
    </row>
    <row r="96" spans="1:3" s="25" customFormat="1" ht="12.75" hidden="1">
      <c r="A96" s="50"/>
      <c r="B96" s="65"/>
      <c r="C96" s="25" t="s">
        <v>131</v>
      </c>
    </row>
    <row r="97" spans="1:3" s="25" customFormat="1" ht="12.75" hidden="1">
      <c r="A97" s="50"/>
      <c r="B97" s="65"/>
      <c r="C97" s="25" t="s">
        <v>132</v>
      </c>
    </row>
    <row r="98" spans="1:2" s="25" customFormat="1" ht="12.75" hidden="1">
      <c r="A98" s="50"/>
      <c r="B98" s="65"/>
    </row>
    <row r="99" spans="1:3" s="25" customFormat="1" ht="12.75">
      <c r="A99" s="50"/>
      <c r="B99" s="50" t="s">
        <v>17</v>
      </c>
      <c r="C99" s="25" t="s">
        <v>148</v>
      </c>
    </row>
    <row r="100" spans="1:3" s="25" customFormat="1" ht="12.75">
      <c r="A100" s="50"/>
      <c r="B100" s="65"/>
      <c r="C100" s="25" t="s">
        <v>181</v>
      </c>
    </row>
    <row r="101" spans="1:3" s="25" customFormat="1" ht="12.75">
      <c r="A101" s="50"/>
      <c r="B101" s="65"/>
      <c r="C101" s="25" t="s">
        <v>258</v>
      </c>
    </row>
    <row r="102" spans="1:3" s="25" customFormat="1" ht="12.75">
      <c r="A102" s="50"/>
      <c r="B102" s="65"/>
      <c r="C102" s="25" t="s">
        <v>259</v>
      </c>
    </row>
    <row r="103" spans="1:3" s="25" customFormat="1" ht="12.75">
      <c r="A103" s="50"/>
      <c r="B103" s="65"/>
      <c r="C103" s="25" t="s">
        <v>260</v>
      </c>
    </row>
    <row r="104" spans="1:3" s="25" customFormat="1" ht="12.75">
      <c r="A104" s="50"/>
      <c r="B104" s="65"/>
      <c r="C104" s="25" t="s">
        <v>261</v>
      </c>
    </row>
    <row r="105" spans="1:3" s="25" customFormat="1" ht="12.75">
      <c r="A105" s="50"/>
      <c r="B105" s="65"/>
      <c r="C105" s="25" t="s">
        <v>149</v>
      </c>
    </row>
    <row r="106" spans="1:2" s="25" customFormat="1" ht="12.75">
      <c r="A106" s="50"/>
      <c r="B106" s="65"/>
    </row>
    <row r="107" spans="1:3" s="25" customFormat="1" ht="12.75">
      <c r="A107" s="50"/>
      <c r="B107" s="65"/>
      <c r="C107" s="25" t="s">
        <v>150</v>
      </c>
    </row>
    <row r="108" spans="1:3" s="25" customFormat="1" ht="12.75">
      <c r="A108" s="50"/>
      <c r="B108" s="65"/>
      <c r="C108" s="25" t="s">
        <v>155</v>
      </c>
    </row>
    <row r="109" spans="1:3" s="25" customFormat="1" ht="12.75">
      <c r="A109" s="50"/>
      <c r="B109" s="65"/>
      <c r="C109" s="25" t="s">
        <v>151</v>
      </c>
    </row>
    <row r="110" spans="1:3" s="25" customFormat="1" ht="12.75">
      <c r="A110" s="50"/>
      <c r="B110" s="65"/>
      <c r="C110" s="25" t="s">
        <v>152</v>
      </c>
    </row>
    <row r="111" spans="1:3" s="25" customFormat="1" ht="12.75">
      <c r="A111" s="50"/>
      <c r="B111" s="65"/>
      <c r="C111" s="25" t="s">
        <v>153</v>
      </c>
    </row>
    <row r="112" spans="1:3" s="25" customFormat="1" ht="12.75">
      <c r="A112" s="50"/>
      <c r="B112" s="65"/>
      <c r="C112" s="25" t="s">
        <v>154</v>
      </c>
    </row>
    <row r="113" spans="1:3" s="25" customFormat="1" ht="12.75">
      <c r="A113" s="50"/>
      <c r="B113" s="65"/>
      <c r="C113" s="25" t="s">
        <v>182</v>
      </c>
    </row>
    <row r="114" spans="1:3" s="25" customFormat="1" ht="12.75">
      <c r="A114" s="50"/>
      <c r="B114" s="65"/>
      <c r="C114" s="25" t="s">
        <v>183</v>
      </c>
    </row>
    <row r="115" spans="1:2" s="25" customFormat="1" ht="12.75">
      <c r="A115" s="50"/>
      <c r="B115" s="65"/>
    </row>
    <row r="116" spans="1:3" s="25" customFormat="1" ht="12.75">
      <c r="A116" s="50"/>
      <c r="B116" s="65"/>
      <c r="C116" s="25" t="s">
        <v>189</v>
      </c>
    </row>
    <row r="117" spans="1:2" s="25" customFormat="1" ht="12.75">
      <c r="A117" s="50"/>
      <c r="B117" s="65"/>
    </row>
    <row r="118" spans="1:3" s="25" customFormat="1" ht="12.75" hidden="1">
      <c r="A118" s="50"/>
      <c r="C118" s="25" t="s">
        <v>331</v>
      </c>
    </row>
    <row r="119" spans="1:3" s="25" customFormat="1" ht="12.75" hidden="1">
      <c r="A119" s="50"/>
      <c r="B119" s="65"/>
      <c r="C119" s="25" t="s">
        <v>332</v>
      </c>
    </row>
    <row r="120" spans="1:3" s="25" customFormat="1" ht="12.75" hidden="1">
      <c r="A120" s="50"/>
      <c r="B120" s="65"/>
      <c r="C120" s="25" t="s">
        <v>333</v>
      </c>
    </row>
    <row r="121" spans="1:2" s="25" customFormat="1" ht="12.75" hidden="1">
      <c r="A121" s="50"/>
      <c r="B121" s="65"/>
    </row>
    <row r="122" spans="1:3" s="68" customFormat="1" ht="12.75" hidden="1">
      <c r="A122" s="87"/>
      <c r="B122" s="87" t="s">
        <v>190</v>
      </c>
      <c r="C122" s="68" t="s">
        <v>331</v>
      </c>
    </row>
    <row r="123" spans="1:3" s="68" customFormat="1" ht="12.75" hidden="1">
      <c r="A123" s="87"/>
      <c r="B123" s="88"/>
      <c r="C123" s="68" t="s">
        <v>262</v>
      </c>
    </row>
    <row r="124" spans="1:3" s="68" customFormat="1" ht="12.75" hidden="1">
      <c r="A124" s="87"/>
      <c r="B124" s="88"/>
      <c r="C124" s="68" t="s">
        <v>263</v>
      </c>
    </row>
    <row r="125" spans="1:3" s="68" customFormat="1" ht="12.75" hidden="1">
      <c r="A125" s="87"/>
      <c r="B125" s="88"/>
      <c r="C125" s="68" t="s">
        <v>264</v>
      </c>
    </row>
    <row r="126" spans="1:3" s="68" customFormat="1" ht="12.75" hidden="1">
      <c r="A126" s="87"/>
      <c r="B126" s="88"/>
      <c r="C126" s="68" t="s">
        <v>266</v>
      </c>
    </row>
    <row r="127" spans="1:3" s="68" customFormat="1" ht="12.75" hidden="1">
      <c r="A127" s="87"/>
      <c r="B127" s="88"/>
      <c r="C127" s="68" t="s">
        <v>265</v>
      </c>
    </row>
    <row r="128" spans="1:3" s="25" customFormat="1" ht="12.75" hidden="1">
      <c r="A128" s="50"/>
      <c r="B128" s="65"/>
      <c r="C128" s="66"/>
    </row>
    <row r="129" spans="1:3" s="66" customFormat="1" ht="12.75">
      <c r="A129" s="81"/>
      <c r="B129" s="50" t="s">
        <v>18</v>
      </c>
      <c r="C129" s="66" t="s">
        <v>364</v>
      </c>
    </row>
    <row r="130" spans="1:3" s="66" customFormat="1" ht="12.75">
      <c r="A130" s="81"/>
      <c r="B130" s="89"/>
      <c r="C130" s="66" t="s">
        <v>366</v>
      </c>
    </row>
    <row r="131" spans="1:3" s="66" customFormat="1" ht="12.75">
      <c r="A131" s="81"/>
      <c r="B131" s="89"/>
      <c r="C131" s="66" t="s">
        <v>365</v>
      </c>
    </row>
    <row r="132" spans="1:2" s="66" customFormat="1" ht="12.75" hidden="1">
      <c r="A132" s="81"/>
      <c r="B132" s="89"/>
    </row>
    <row r="133" spans="1:3" s="68" customFormat="1" ht="12.75" hidden="1">
      <c r="A133" s="87"/>
      <c r="C133" s="68" t="s">
        <v>185</v>
      </c>
    </row>
    <row r="134" spans="1:3" s="68" customFormat="1" ht="12.75" hidden="1">
      <c r="A134" s="87"/>
      <c r="B134" s="88"/>
      <c r="C134" s="68" t="s">
        <v>184</v>
      </c>
    </row>
    <row r="135" spans="1:3" s="68" customFormat="1" ht="12.75" hidden="1">
      <c r="A135" s="87"/>
      <c r="B135" s="88"/>
      <c r="C135" s="68" t="s">
        <v>186</v>
      </c>
    </row>
    <row r="136" spans="1:3" s="68" customFormat="1" ht="12.75" hidden="1">
      <c r="A136" s="87"/>
      <c r="B136" s="88"/>
      <c r="C136" s="68" t="s">
        <v>187</v>
      </c>
    </row>
    <row r="137" spans="1:3" s="68" customFormat="1" ht="12.75" hidden="1">
      <c r="A137" s="87"/>
      <c r="B137" s="88"/>
      <c r="C137" s="68" t="s">
        <v>188</v>
      </c>
    </row>
    <row r="138" spans="1:2" s="25" customFormat="1" ht="12.75">
      <c r="A138" s="50"/>
      <c r="B138" s="65"/>
    </row>
    <row r="139" spans="1:3" s="25" customFormat="1" ht="12.75" hidden="1">
      <c r="A139" s="50"/>
      <c r="B139" s="65"/>
      <c r="C139" s="25" t="s">
        <v>334</v>
      </c>
    </row>
    <row r="140" spans="1:3" s="25" customFormat="1" ht="12.75" hidden="1">
      <c r="A140" s="50"/>
      <c r="B140" s="65"/>
      <c r="C140" s="25" t="s">
        <v>351</v>
      </c>
    </row>
    <row r="141" spans="1:3" s="25" customFormat="1" ht="12.75" hidden="1">
      <c r="A141" s="50"/>
      <c r="B141" s="65"/>
      <c r="C141" s="25" t="s">
        <v>172</v>
      </c>
    </row>
    <row r="142" spans="1:3" s="25" customFormat="1" ht="12.75" hidden="1">
      <c r="A142" s="50"/>
      <c r="B142" s="65"/>
      <c r="C142" s="25" t="s">
        <v>171</v>
      </c>
    </row>
    <row r="143" spans="1:3" s="25" customFormat="1" ht="12.75" hidden="1">
      <c r="A143" s="50"/>
      <c r="B143" s="65"/>
      <c r="C143" s="25" t="s">
        <v>335</v>
      </c>
    </row>
    <row r="144" spans="1:3" s="25" customFormat="1" ht="12.75" hidden="1">
      <c r="A144" s="50"/>
      <c r="B144" s="65"/>
      <c r="C144" s="25" t="s">
        <v>336</v>
      </c>
    </row>
    <row r="145" spans="1:2" s="25" customFormat="1" ht="12.75" hidden="1">
      <c r="A145" s="50"/>
      <c r="B145" s="65"/>
    </row>
    <row r="146" spans="1:3" s="25" customFormat="1" ht="12.75">
      <c r="A146" s="50"/>
      <c r="B146" s="65"/>
      <c r="C146" s="25" t="s">
        <v>367</v>
      </c>
    </row>
    <row r="147" spans="1:3" s="25" customFormat="1" ht="12.75">
      <c r="A147" s="50"/>
      <c r="B147" s="65"/>
      <c r="C147" s="25" t="s">
        <v>368</v>
      </c>
    </row>
    <row r="148" spans="1:3" s="25" customFormat="1" ht="12.75">
      <c r="A148" s="50"/>
      <c r="B148" s="65"/>
      <c r="C148" s="25" t="s">
        <v>369</v>
      </c>
    </row>
    <row r="149" spans="1:2" s="25" customFormat="1" ht="12.75">
      <c r="A149" s="50"/>
      <c r="B149" s="65"/>
    </row>
    <row r="150" spans="1:3" s="25" customFormat="1" ht="12.75">
      <c r="A150" s="50"/>
      <c r="B150" s="65"/>
      <c r="C150" s="25" t="s">
        <v>189</v>
      </c>
    </row>
    <row r="151" spans="1:2" s="25" customFormat="1" ht="12.75">
      <c r="A151" s="50"/>
      <c r="B151" s="65"/>
    </row>
    <row r="152" spans="1:2" s="25" customFormat="1" ht="12.75">
      <c r="A152" s="50"/>
      <c r="B152" s="65"/>
    </row>
    <row r="153" spans="1:2" s="25" customFormat="1" ht="12.75">
      <c r="A153" s="50"/>
      <c r="B153" s="65"/>
    </row>
    <row r="154" spans="1:2" s="25" customFormat="1" ht="12.75">
      <c r="A154" s="50"/>
      <c r="B154" s="65"/>
    </row>
    <row r="155" spans="1:3" s="25" customFormat="1" ht="12.75">
      <c r="A155" s="50"/>
      <c r="B155" s="50" t="s">
        <v>109</v>
      </c>
      <c r="C155" s="25" t="s">
        <v>203</v>
      </c>
    </row>
    <row r="156" spans="1:3" s="25" customFormat="1" ht="12.75">
      <c r="A156" s="50"/>
      <c r="B156" s="65"/>
      <c r="C156" s="25" t="s">
        <v>204</v>
      </c>
    </row>
    <row r="157" spans="1:3" s="25" customFormat="1" ht="12.75">
      <c r="A157" s="50"/>
      <c r="B157" s="65"/>
      <c r="C157" s="25" t="s">
        <v>205</v>
      </c>
    </row>
    <row r="158" spans="1:3" s="25" customFormat="1" ht="12.75">
      <c r="A158" s="50"/>
      <c r="B158" s="65"/>
      <c r="C158" s="25" t="s">
        <v>209</v>
      </c>
    </row>
    <row r="159" spans="1:3" s="25" customFormat="1" ht="12.75">
      <c r="A159" s="50"/>
      <c r="B159" s="65"/>
      <c r="C159" s="25" t="s">
        <v>206</v>
      </c>
    </row>
    <row r="160" spans="1:2" s="25" customFormat="1" ht="12.75">
      <c r="A160" s="50"/>
      <c r="B160" s="65"/>
    </row>
    <row r="161" spans="1:3" s="68" customFormat="1" ht="12.75" hidden="1">
      <c r="A161" s="87"/>
      <c r="B161" s="88"/>
      <c r="C161" s="68" t="s">
        <v>267</v>
      </c>
    </row>
    <row r="162" spans="1:4" s="68" customFormat="1" ht="12.75" hidden="1">
      <c r="A162" s="87"/>
      <c r="B162" s="88"/>
      <c r="C162" s="68" t="s">
        <v>199</v>
      </c>
      <c r="D162" s="68" t="s">
        <v>268</v>
      </c>
    </row>
    <row r="163" spans="1:4" s="68" customFormat="1" ht="12.75" hidden="1">
      <c r="A163" s="87"/>
      <c r="B163" s="88"/>
      <c r="D163" s="68" t="s">
        <v>270</v>
      </c>
    </row>
    <row r="164" spans="1:4" s="68" customFormat="1" ht="12.75" hidden="1">
      <c r="A164" s="87"/>
      <c r="B164" s="88"/>
      <c r="D164" s="68" t="s">
        <v>236</v>
      </c>
    </row>
    <row r="165" spans="1:4" s="68" customFormat="1" ht="12.75" hidden="1">
      <c r="A165" s="87"/>
      <c r="B165" s="88"/>
      <c r="C165" s="68" t="s">
        <v>199</v>
      </c>
      <c r="D165" s="68" t="s">
        <v>269</v>
      </c>
    </row>
    <row r="166" spans="1:4" s="68" customFormat="1" ht="12.75" hidden="1">
      <c r="A166" s="87"/>
      <c r="B166" s="88"/>
      <c r="D166" s="68" t="s">
        <v>271</v>
      </c>
    </row>
    <row r="167" spans="1:2" s="25" customFormat="1" ht="12.75" hidden="1">
      <c r="A167" s="50"/>
      <c r="B167" s="65"/>
    </row>
    <row r="168" spans="1:3" s="25" customFormat="1" ht="12.75">
      <c r="A168" s="50"/>
      <c r="B168" s="65"/>
      <c r="C168" s="25" t="s">
        <v>349</v>
      </c>
    </row>
    <row r="169" spans="1:3" s="25" customFormat="1" ht="12.75">
      <c r="A169" s="50"/>
      <c r="B169" s="65"/>
      <c r="C169" s="25" t="s">
        <v>377</v>
      </c>
    </row>
    <row r="170" spans="1:2" s="25" customFormat="1" ht="12.75">
      <c r="A170" s="50"/>
      <c r="B170" s="65"/>
    </row>
    <row r="171" spans="1:3" s="25" customFormat="1" ht="12.75" hidden="1">
      <c r="A171" s="50"/>
      <c r="B171" s="65"/>
      <c r="C171" s="68" t="s">
        <v>352</v>
      </c>
    </row>
    <row r="172" spans="1:2" s="25" customFormat="1" ht="12.75" hidden="1">
      <c r="A172" s="50"/>
      <c r="B172" s="65"/>
    </row>
    <row r="173" spans="1:3" s="25" customFormat="1" ht="12.75">
      <c r="A173" s="50"/>
      <c r="B173" s="50" t="s">
        <v>147</v>
      </c>
      <c r="C173" s="25" t="s">
        <v>295</v>
      </c>
    </row>
    <row r="174" spans="1:3" s="25" customFormat="1" ht="12.75">
      <c r="A174" s="50"/>
      <c r="B174" s="65"/>
      <c r="C174" s="25" t="s">
        <v>378</v>
      </c>
    </row>
    <row r="175" spans="1:2" s="25" customFormat="1" ht="12.75">
      <c r="A175" s="50"/>
      <c r="B175" s="65"/>
    </row>
    <row r="176" spans="1:3" s="25" customFormat="1" ht="12.75" hidden="1">
      <c r="A176" s="50"/>
      <c r="B176" s="65"/>
      <c r="C176" s="25" t="s">
        <v>191</v>
      </c>
    </row>
    <row r="177" spans="1:3" s="25" customFormat="1" ht="12.75" hidden="1">
      <c r="A177" s="50"/>
      <c r="B177" s="65"/>
      <c r="C177" s="25" t="s">
        <v>192</v>
      </c>
    </row>
    <row r="178" spans="1:3" s="25" customFormat="1" ht="12.75" hidden="1">
      <c r="A178" s="50"/>
      <c r="B178" s="65"/>
      <c r="C178" s="25" t="s">
        <v>193</v>
      </c>
    </row>
    <row r="179" spans="1:2" s="25" customFormat="1" ht="12.75" hidden="1">
      <c r="A179" s="50"/>
      <c r="B179" s="65"/>
    </row>
    <row r="180" spans="1:3" s="25" customFormat="1" ht="12.75">
      <c r="A180" s="50"/>
      <c r="B180" s="65"/>
      <c r="C180" s="25" t="s">
        <v>194</v>
      </c>
    </row>
    <row r="181" spans="1:3" s="25" customFormat="1" ht="12.75">
      <c r="A181" s="50"/>
      <c r="B181" s="65"/>
      <c r="C181" s="25" t="s">
        <v>210</v>
      </c>
    </row>
    <row r="182" spans="1:3" s="25" customFormat="1" ht="12.75">
      <c r="A182" s="50"/>
      <c r="B182" s="65"/>
      <c r="C182" s="25" t="s">
        <v>211</v>
      </c>
    </row>
    <row r="183" spans="1:2" s="25" customFormat="1" ht="12.75">
      <c r="A183" s="50"/>
      <c r="B183" s="65"/>
    </row>
    <row r="184" spans="1:3" s="25" customFormat="1" ht="12.75">
      <c r="A184" s="50"/>
      <c r="B184" s="65"/>
      <c r="C184" s="25" t="s">
        <v>350</v>
      </c>
    </row>
    <row r="185" spans="1:3" s="25" customFormat="1" ht="12.75">
      <c r="A185" s="50"/>
      <c r="B185" s="65"/>
      <c r="C185" s="25" t="s">
        <v>353</v>
      </c>
    </row>
    <row r="186" spans="1:2" s="25" customFormat="1" ht="12.75">
      <c r="A186" s="50"/>
      <c r="B186" s="65"/>
    </row>
    <row r="187" spans="1:3" s="25" customFormat="1" ht="12.75" hidden="1">
      <c r="A187" s="50"/>
      <c r="B187" s="65"/>
      <c r="C187" s="25" t="s">
        <v>195</v>
      </c>
    </row>
    <row r="188" spans="1:4" s="25" customFormat="1" ht="12.75" hidden="1">
      <c r="A188" s="50"/>
      <c r="B188" s="65"/>
      <c r="C188" s="25" t="s">
        <v>198</v>
      </c>
      <c r="D188" s="25" t="s">
        <v>272</v>
      </c>
    </row>
    <row r="189" spans="1:4" s="25" customFormat="1" ht="12.75" hidden="1">
      <c r="A189" s="50"/>
      <c r="B189" s="65"/>
      <c r="C189" s="25" t="s">
        <v>199</v>
      </c>
      <c r="D189" s="25" t="s">
        <v>293</v>
      </c>
    </row>
    <row r="190" spans="1:4" s="25" customFormat="1" ht="12" customHeight="1" hidden="1">
      <c r="A190" s="50"/>
      <c r="B190" s="65"/>
      <c r="C190" s="25" t="s">
        <v>196</v>
      </c>
      <c r="D190" s="25" t="s">
        <v>273</v>
      </c>
    </row>
    <row r="191" spans="1:4" s="25" customFormat="1" ht="12.75" hidden="1">
      <c r="A191" s="50"/>
      <c r="B191" s="65"/>
      <c r="C191" s="25" t="s">
        <v>200</v>
      </c>
      <c r="D191" s="25" t="s">
        <v>197</v>
      </c>
    </row>
    <row r="192" spans="1:4" s="25" customFormat="1" ht="12.75" hidden="1">
      <c r="A192" s="50"/>
      <c r="B192" s="65"/>
      <c r="D192" s="25" t="s">
        <v>201</v>
      </c>
    </row>
    <row r="193" spans="1:2" s="25" customFormat="1" ht="12.75" hidden="1">
      <c r="A193" s="50"/>
      <c r="B193" s="65"/>
    </row>
    <row r="194" spans="1:3" s="25" customFormat="1" ht="12.75" hidden="1">
      <c r="A194" s="50"/>
      <c r="B194" s="65"/>
      <c r="C194" s="25" t="s">
        <v>294</v>
      </c>
    </row>
    <row r="195" spans="1:3" s="25" customFormat="1" ht="12.75">
      <c r="A195" s="50"/>
      <c r="B195" s="65"/>
      <c r="C195" s="25" t="s">
        <v>202</v>
      </c>
    </row>
    <row r="196" spans="1:3" s="25" customFormat="1" ht="12.75">
      <c r="A196" s="50"/>
      <c r="B196" s="65"/>
      <c r="C196" s="25" t="s">
        <v>212</v>
      </c>
    </row>
    <row r="197" spans="1:3" s="25" customFormat="1" ht="12.75">
      <c r="A197" s="50"/>
      <c r="B197" s="65"/>
      <c r="C197" s="25" t="s">
        <v>213</v>
      </c>
    </row>
    <row r="198" spans="1:3" s="25" customFormat="1" ht="12.75">
      <c r="A198" s="50"/>
      <c r="B198" s="65"/>
      <c r="C198" s="25" t="s">
        <v>214</v>
      </c>
    </row>
    <row r="199" spans="1:2" s="25" customFormat="1" ht="12.75">
      <c r="A199" s="50"/>
      <c r="B199" s="65"/>
    </row>
    <row r="200" spans="1:3" ht="12.75">
      <c r="A200" s="20">
        <v>9</v>
      </c>
      <c r="C200" s="67" t="s">
        <v>105</v>
      </c>
    </row>
    <row r="201" ht="12.75">
      <c r="C201" t="s">
        <v>344</v>
      </c>
    </row>
    <row r="202" ht="12.75">
      <c r="C202" t="s">
        <v>345</v>
      </c>
    </row>
    <row r="203" ht="12.75">
      <c r="C203" t="s">
        <v>346</v>
      </c>
    </row>
    <row r="205" spans="3:4" ht="12.75">
      <c r="C205" t="s">
        <v>340</v>
      </c>
      <c r="D205" t="s">
        <v>342</v>
      </c>
    </row>
    <row r="206" ht="12.75">
      <c r="D206" t="s">
        <v>341</v>
      </c>
    </row>
    <row r="207" spans="3:4" ht="12.75">
      <c r="C207" t="s">
        <v>343</v>
      </c>
      <c r="D207" t="s">
        <v>355</v>
      </c>
    </row>
    <row r="209" spans="1:3" ht="12.75">
      <c r="A209" s="20">
        <v>10</v>
      </c>
      <c r="C209" s="67" t="s">
        <v>29</v>
      </c>
    </row>
    <row r="210" ht="12.75">
      <c r="C210" t="s">
        <v>326</v>
      </c>
    </row>
    <row r="211" spans="6:10" ht="12.75" customHeight="1">
      <c r="F211" s="62" t="s">
        <v>30</v>
      </c>
      <c r="G211" s="10"/>
      <c r="H211" s="10" t="s">
        <v>31</v>
      </c>
      <c r="I211" s="10"/>
      <c r="J211" s="10" t="s">
        <v>32</v>
      </c>
    </row>
    <row r="212" spans="6:10" ht="12.75" customHeight="1">
      <c r="F212" s="10" t="s">
        <v>4</v>
      </c>
      <c r="H212" s="10" t="s">
        <v>4</v>
      </c>
      <c r="J212" s="10" t="s">
        <v>4</v>
      </c>
    </row>
    <row r="213" spans="3:8" ht="12.75" customHeight="1">
      <c r="C213" s="63" t="s">
        <v>86</v>
      </c>
      <c r="D213" s="63"/>
      <c r="E213" s="63"/>
      <c r="H213" s="26"/>
    </row>
    <row r="214" spans="3:10" ht="12.75" customHeight="1">
      <c r="C214" t="s">
        <v>33</v>
      </c>
      <c r="F214" s="3">
        <f>+J214-H214</f>
        <v>97179</v>
      </c>
      <c r="G214" s="3"/>
      <c r="H214" s="6">
        <v>2274</v>
      </c>
      <c r="I214" s="3"/>
      <c r="J214" s="3">
        <v>99453</v>
      </c>
    </row>
    <row r="215" spans="3:10" ht="12.75" customHeight="1">
      <c r="C215" t="s">
        <v>34</v>
      </c>
      <c r="F215" s="3"/>
      <c r="G215" s="3"/>
      <c r="H215" s="6"/>
      <c r="I215" s="3"/>
      <c r="J215" s="3"/>
    </row>
    <row r="216" spans="3:10" ht="12.75" customHeight="1">
      <c r="C216" t="s">
        <v>140</v>
      </c>
      <c r="F216" s="3">
        <v>973</v>
      </c>
      <c r="G216" s="3"/>
      <c r="H216" s="6">
        <v>0</v>
      </c>
      <c r="I216" s="3"/>
      <c r="J216" s="3">
        <f>SUM(F216:I216)</f>
        <v>973</v>
      </c>
    </row>
    <row r="217" spans="6:10" ht="12.75" customHeight="1">
      <c r="F217" s="22">
        <f>SUM(F214:F216)</f>
        <v>98152</v>
      </c>
      <c r="G217" s="3"/>
      <c r="H217" s="22">
        <f>SUM(H214:H216)</f>
        <v>2274</v>
      </c>
      <c r="I217" s="3"/>
      <c r="J217" s="22">
        <f>SUM(J214:J216)</f>
        <v>100426</v>
      </c>
    </row>
    <row r="218" spans="3:10" ht="12.75" customHeight="1">
      <c r="C218" s="63" t="s">
        <v>139</v>
      </c>
      <c r="D218" s="63"/>
      <c r="E218" s="63"/>
      <c r="F218" s="3"/>
      <c r="G218" s="3"/>
      <c r="H218" s="6"/>
      <c r="I218" s="3"/>
      <c r="J218" s="3"/>
    </row>
    <row r="219" spans="3:10" ht="12.75" customHeight="1">
      <c r="C219" t="s">
        <v>35</v>
      </c>
      <c r="F219" s="3">
        <v>14367</v>
      </c>
      <c r="G219" s="3"/>
      <c r="H219" s="9">
        <v>14535</v>
      </c>
      <c r="I219" s="3"/>
      <c r="J219" s="3">
        <f>SUM(F219:I219)</f>
        <v>28902</v>
      </c>
    </row>
    <row r="220" spans="3:10" ht="12.75" customHeight="1">
      <c r="C220" t="s">
        <v>36</v>
      </c>
      <c r="F220" s="3">
        <v>28578</v>
      </c>
      <c r="G220" s="3"/>
      <c r="H220" s="6">
        <v>68700</v>
      </c>
      <c r="I220" s="3"/>
      <c r="J220" s="3">
        <f>SUM(F220:I220)</f>
        <v>97278</v>
      </c>
    </row>
    <row r="221" spans="3:10" ht="12.75" customHeight="1">
      <c r="C221" t="s">
        <v>37</v>
      </c>
      <c r="F221" s="3">
        <v>0</v>
      </c>
      <c r="G221" s="3"/>
      <c r="H221" s="6">
        <v>10241</v>
      </c>
      <c r="I221" s="3"/>
      <c r="J221" s="3">
        <f>SUM(F221:I221)</f>
        <v>10241</v>
      </c>
    </row>
    <row r="222" spans="3:10" ht="12.75" customHeight="1">
      <c r="C222" t="s">
        <v>38</v>
      </c>
      <c r="F222" s="8">
        <f>+J222-H222</f>
        <v>25337</v>
      </c>
      <c r="G222" s="3"/>
      <c r="H222" s="9">
        <v>475</v>
      </c>
      <c r="I222" s="3"/>
      <c r="J222" s="3">
        <v>25812</v>
      </c>
    </row>
    <row r="223" spans="3:10" ht="12.75" customHeight="1">
      <c r="C223" t="s">
        <v>39</v>
      </c>
      <c r="F223" s="8"/>
      <c r="G223" s="3"/>
      <c r="H223" s="9"/>
      <c r="I223" s="3"/>
      <c r="J223" s="3"/>
    </row>
    <row r="224" spans="3:10" ht="12.75" customHeight="1">
      <c r="C224" t="s">
        <v>140</v>
      </c>
      <c r="F224" s="3">
        <f>330+4</f>
        <v>334</v>
      </c>
      <c r="G224" s="3"/>
      <c r="H224" s="6">
        <v>0</v>
      </c>
      <c r="I224" s="3"/>
      <c r="J224" s="3">
        <f>SUM(F224:I224)</f>
        <v>334</v>
      </c>
    </row>
    <row r="225" spans="6:10" ht="12.75" customHeight="1">
      <c r="F225" s="22">
        <f>SUM(F219:F224)</f>
        <v>68616</v>
      </c>
      <c r="G225" s="3"/>
      <c r="H225" s="22">
        <f>SUM(H219:H224)</f>
        <v>93951</v>
      </c>
      <c r="I225" s="3"/>
      <c r="J225" s="22">
        <f>SUM(J219:J224)</f>
        <v>162567</v>
      </c>
    </row>
    <row r="226" spans="3:10" ht="18" customHeight="1" thickBot="1">
      <c r="C226" t="s">
        <v>40</v>
      </c>
      <c r="F226" s="5">
        <f>+F217+F225</f>
        <v>166768</v>
      </c>
      <c r="G226" s="3"/>
      <c r="H226" s="5">
        <f>+H217+H225</f>
        <v>96225</v>
      </c>
      <c r="I226" s="3"/>
      <c r="J226" s="5">
        <f>+J217+J225</f>
        <v>262993</v>
      </c>
    </row>
    <row r="227" ht="12.75" customHeight="1">
      <c r="H227" s="26"/>
    </row>
    <row r="228" spans="3:8" ht="12.75" customHeight="1">
      <c r="C228" t="s">
        <v>145</v>
      </c>
      <c r="H228" s="26"/>
    </row>
    <row r="229" spans="3:8" ht="12.75" customHeight="1">
      <c r="C229" t="s">
        <v>144</v>
      </c>
      <c r="H229" s="26"/>
    </row>
    <row r="230" ht="12.75" customHeight="1">
      <c r="H230" s="26"/>
    </row>
    <row r="231" spans="8:10" ht="12.75" customHeight="1">
      <c r="H231" s="62"/>
      <c r="J231" s="20"/>
    </row>
    <row r="232" spans="3:11" ht="12.75" customHeight="1">
      <c r="C232" s="78" t="s">
        <v>141</v>
      </c>
      <c r="F232" s="10"/>
      <c r="G232" t="s">
        <v>142</v>
      </c>
      <c r="J232" s="10" t="s">
        <v>4</v>
      </c>
      <c r="K232" s="10"/>
    </row>
    <row r="233" spans="6:11" ht="12.75" customHeight="1">
      <c r="F233" s="10"/>
      <c r="J233" s="10" t="s">
        <v>126</v>
      </c>
      <c r="K233" s="20"/>
    </row>
    <row r="234" spans="3:11" ht="12.75" customHeight="1">
      <c r="C234" t="s">
        <v>123</v>
      </c>
      <c r="G234" s="7" t="s">
        <v>125</v>
      </c>
      <c r="H234" s="3">
        <v>117563</v>
      </c>
      <c r="J234" s="3">
        <v>8995</v>
      </c>
      <c r="K234" s="74"/>
    </row>
    <row r="235" spans="7:11" ht="12.75" customHeight="1">
      <c r="G235" s="3"/>
      <c r="H235" s="8"/>
      <c r="J235" s="6"/>
      <c r="K235" s="3"/>
    </row>
    <row r="236" spans="3:11" ht="12.75" customHeight="1">
      <c r="C236" t="s">
        <v>124</v>
      </c>
      <c r="G236" s="7" t="s">
        <v>125</v>
      </c>
      <c r="H236" s="3">
        <v>34500</v>
      </c>
      <c r="J236" s="6">
        <v>2640</v>
      </c>
      <c r="K236" s="3"/>
    </row>
    <row r="237" spans="7:11" ht="12.75" customHeight="1">
      <c r="G237" s="7" t="s">
        <v>143</v>
      </c>
      <c r="H237" s="3">
        <v>58</v>
      </c>
      <c r="J237" s="6">
        <v>36</v>
      </c>
      <c r="K237" s="3"/>
    </row>
    <row r="238" ht="12.75" customHeight="1">
      <c r="H238" s="26"/>
    </row>
    <row r="239" spans="1:3" ht="12.75">
      <c r="A239" s="20">
        <v>11</v>
      </c>
      <c r="C239" s="67" t="s">
        <v>41</v>
      </c>
    </row>
    <row r="240" ht="12.75">
      <c r="C240" s="66" t="s">
        <v>389</v>
      </c>
    </row>
    <row r="241" ht="12.75">
      <c r="C241" s="66" t="s">
        <v>173</v>
      </c>
    </row>
    <row r="242" ht="12.75">
      <c r="C242" s="66" t="s">
        <v>379</v>
      </c>
    </row>
    <row r="243" ht="12.75">
      <c r="C243" s="66" t="s">
        <v>120</v>
      </c>
    </row>
    <row r="244" ht="12.75">
      <c r="C244" s="66"/>
    </row>
    <row r="245" ht="12.75">
      <c r="C245" s="66" t="s">
        <v>380</v>
      </c>
    </row>
    <row r="246" ht="12.75">
      <c r="C246" s="66" t="s">
        <v>384</v>
      </c>
    </row>
    <row r="247" ht="12.75">
      <c r="C247" s="66" t="s">
        <v>381</v>
      </c>
    </row>
    <row r="248" ht="12.75">
      <c r="C248" s="66" t="s">
        <v>382</v>
      </c>
    </row>
    <row r="249" ht="12.75">
      <c r="C249" s="66" t="s">
        <v>383</v>
      </c>
    </row>
    <row r="250" ht="12.75">
      <c r="C250" s="66"/>
    </row>
    <row r="251" ht="12.75">
      <c r="C251" s="66" t="s">
        <v>308</v>
      </c>
    </row>
    <row r="252" ht="12.75">
      <c r="C252" s="66" t="s">
        <v>309</v>
      </c>
    </row>
    <row r="253" ht="12.75">
      <c r="C253" s="66"/>
    </row>
    <row r="254" ht="12.75">
      <c r="C254" s="66" t="s">
        <v>373</v>
      </c>
    </row>
    <row r="255" ht="12.75">
      <c r="C255" s="66" t="s">
        <v>374</v>
      </c>
    </row>
    <row r="256" ht="12.75">
      <c r="C256" s="66" t="s">
        <v>375</v>
      </c>
    </row>
    <row r="257" ht="12.75">
      <c r="C257" s="66" t="s">
        <v>376</v>
      </c>
    </row>
    <row r="259" spans="1:3" ht="12.75">
      <c r="A259" s="20">
        <v>12</v>
      </c>
      <c r="C259" s="18" t="s">
        <v>42</v>
      </c>
    </row>
    <row r="260" ht="12.75">
      <c r="C260" t="s">
        <v>385</v>
      </c>
    </row>
    <row r="261" ht="12.75">
      <c r="C261" s="38" t="s">
        <v>94</v>
      </c>
    </row>
    <row r="262" ht="12.75">
      <c r="C262" s="38"/>
    </row>
    <row r="263" spans="1:3" ht="12.75">
      <c r="A263" s="20">
        <v>13</v>
      </c>
      <c r="C263" s="18" t="s">
        <v>43</v>
      </c>
    </row>
    <row r="264" ht="12.75">
      <c r="C264" t="s">
        <v>386</v>
      </c>
    </row>
    <row r="265" ht="12.75">
      <c r="C265" t="s">
        <v>107</v>
      </c>
    </row>
    <row r="266" ht="13.5" customHeight="1">
      <c r="C266" t="s">
        <v>106</v>
      </c>
    </row>
    <row r="267" ht="13.5" customHeight="1"/>
    <row r="268" spans="1:3" ht="12.75">
      <c r="A268" s="20">
        <v>14</v>
      </c>
      <c r="C268" s="67" t="s">
        <v>44</v>
      </c>
    </row>
    <row r="269" spans="3:10" ht="12.75">
      <c r="C269" s="18"/>
      <c r="F269" s="10" t="s">
        <v>127</v>
      </c>
      <c r="G269" s="10"/>
      <c r="H269" s="10" t="s">
        <v>129</v>
      </c>
      <c r="J269" s="10"/>
    </row>
    <row r="270" spans="3:10" ht="12.75">
      <c r="C270" s="18"/>
      <c r="F270" s="10" t="s">
        <v>128</v>
      </c>
      <c r="G270" s="10"/>
      <c r="H270" s="10" t="s">
        <v>130</v>
      </c>
      <c r="J270" s="10"/>
    </row>
    <row r="271" spans="3:10" ht="12.75">
      <c r="C271" s="18"/>
      <c r="F271" s="10" t="s">
        <v>110</v>
      </c>
      <c r="G271" s="10"/>
      <c r="H271" s="10" t="s">
        <v>8</v>
      </c>
      <c r="I271" s="38" t="s">
        <v>298</v>
      </c>
      <c r="J271" s="10" t="s">
        <v>45</v>
      </c>
    </row>
    <row r="272" spans="3:10" ht="12.75">
      <c r="C272" s="18"/>
      <c r="F272" s="10" t="s">
        <v>4</v>
      </c>
      <c r="H272" s="10" t="s">
        <v>4</v>
      </c>
      <c r="J272" s="10" t="s">
        <v>4</v>
      </c>
    </row>
    <row r="274" spans="3:10" ht="12.75">
      <c r="C274" t="s">
        <v>46</v>
      </c>
      <c r="F274" s="3">
        <v>72667</v>
      </c>
      <c r="G274" s="3"/>
      <c r="H274" s="70">
        <f>2554-2554+5003</f>
        <v>5003</v>
      </c>
      <c r="I274" s="70"/>
      <c r="J274" s="70">
        <v>140074</v>
      </c>
    </row>
    <row r="275" spans="3:10" ht="12.75">
      <c r="C275" t="s">
        <v>47</v>
      </c>
      <c r="F275" s="3">
        <v>36542</v>
      </c>
      <c r="G275" s="3"/>
      <c r="H275" s="70">
        <f>16780-16780+16824</f>
        <v>16824</v>
      </c>
      <c r="I275" s="70"/>
      <c r="J275" s="70">
        <v>644516</v>
      </c>
    </row>
    <row r="276" spans="3:10" ht="12.75">
      <c r="C276" t="s">
        <v>48</v>
      </c>
      <c r="F276" s="3">
        <f>727+7562</f>
        <v>8289</v>
      </c>
      <c r="G276" s="3"/>
      <c r="H276" s="70">
        <f>33327+985-34312+35436</f>
        <v>35436</v>
      </c>
      <c r="I276" s="85" t="s">
        <v>17</v>
      </c>
      <c r="J276" s="70">
        <v>111625</v>
      </c>
    </row>
    <row r="277" spans="3:10" ht="12.75">
      <c r="C277" t="s">
        <v>49</v>
      </c>
      <c r="F277" s="3">
        <v>5264</v>
      </c>
      <c r="G277" s="3"/>
      <c r="H277" s="70">
        <f>-1263+1263+1446-3000</f>
        <v>-1554</v>
      </c>
      <c r="I277" s="70"/>
      <c r="J277" s="70">
        <v>26741</v>
      </c>
    </row>
    <row r="278" spans="3:10" ht="12.75">
      <c r="C278" t="s">
        <v>156</v>
      </c>
      <c r="F278" s="75">
        <f>36+10000+386</f>
        <v>10422</v>
      </c>
      <c r="G278" s="1"/>
      <c r="H278" s="71">
        <f>-10845+10845-9509+1-1574-44</f>
        <v>-11126</v>
      </c>
      <c r="I278" s="86" t="s">
        <v>18</v>
      </c>
      <c r="J278" s="71">
        <v>88421</v>
      </c>
    </row>
    <row r="279" spans="6:10" ht="12.75">
      <c r="F279" s="3">
        <f>SUM(F273:F278)</f>
        <v>133184</v>
      </c>
      <c r="G279" s="3"/>
      <c r="H279" s="70">
        <f>SUM(H274:H278)</f>
        <v>44583</v>
      </c>
      <c r="I279" s="70"/>
      <c r="J279" s="70">
        <f>SUM(J273:J278)</f>
        <v>1011377</v>
      </c>
    </row>
    <row r="280" spans="3:10" ht="17.25" customHeight="1">
      <c r="C280" t="s">
        <v>89</v>
      </c>
      <c r="F280" s="3">
        <f>-10000-386</f>
        <v>-10386</v>
      </c>
      <c r="G280" s="3"/>
      <c r="H280" s="70">
        <v>-10000</v>
      </c>
      <c r="I280" s="70"/>
      <c r="J280" s="70">
        <v>0</v>
      </c>
    </row>
    <row r="281" spans="3:10" ht="12.75">
      <c r="C281" t="s">
        <v>88</v>
      </c>
      <c r="F281" s="3">
        <v>0</v>
      </c>
      <c r="G281" s="3"/>
      <c r="H281" s="70">
        <v>-11113</v>
      </c>
      <c r="I281" s="70"/>
      <c r="J281" s="70">
        <v>0</v>
      </c>
    </row>
    <row r="282" spans="3:10" ht="12.75">
      <c r="C282" t="s">
        <v>90</v>
      </c>
      <c r="F282" s="3">
        <v>0</v>
      </c>
      <c r="G282" s="3"/>
      <c r="H282" s="70">
        <v>4787</v>
      </c>
      <c r="I282" s="70"/>
      <c r="J282" s="70">
        <v>0</v>
      </c>
    </row>
    <row r="283" spans="3:10" ht="12.75">
      <c r="C283" t="s">
        <v>91</v>
      </c>
      <c r="F283" s="3">
        <v>0</v>
      </c>
      <c r="G283" s="3"/>
      <c r="H283" s="70">
        <v>0</v>
      </c>
      <c r="I283" s="70"/>
      <c r="J283" s="70">
        <v>77023</v>
      </c>
    </row>
    <row r="284" spans="6:10" ht="18" customHeight="1">
      <c r="F284" s="22">
        <f>SUM(F279:F283)</f>
        <v>122798</v>
      </c>
      <c r="G284" s="22"/>
      <c r="H284" s="72">
        <f>SUM(H279:H283)</f>
        <v>28257</v>
      </c>
      <c r="I284" s="72"/>
      <c r="J284" s="72">
        <f>SUM(J279:J283)</f>
        <v>1088400</v>
      </c>
    </row>
    <row r="285" spans="6:10" ht="18" customHeight="1">
      <c r="F285" s="6"/>
      <c r="G285" s="6"/>
      <c r="H285" s="76"/>
      <c r="I285" s="76"/>
      <c r="J285" s="76"/>
    </row>
    <row r="286" spans="6:10" ht="14.25" customHeight="1">
      <c r="F286" s="6"/>
      <c r="G286" s="6"/>
      <c r="H286" s="76"/>
      <c r="I286" s="69"/>
      <c r="J286" s="76"/>
    </row>
    <row r="287" spans="3:10" ht="14.25" customHeight="1">
      <c r="C287" s="38" t="s">
        <v>17</v>
      </c>
      <c r="D287" t="s">
        <v>337</v>
      </c>
      <c r="F287" s="6"/>
      <c r="G287" s="6"/>
      <c r="H287" s="76"/>
      <c r="I287" s="69"/>
      <c r="J287" s="76"/>
    </row>
    <row r="288" spans="4:10" ht="14.25" customHeight="1">
      <c r="D288" t="s">
        <v>338</v>
      </c>
      <c r="F288" s="6"/>
      <c r="G288" s="6"/>
      <c r="H288" s="76"/>
      <c r="I288" s="69"/>
      <c r="J288" s="76"/>
    </row>
    <row r="289" spans="3:10" ht="14.25" customHeight="1">
      <c r="C289" s="38" t="s">
        <v>18</v>
      </c>
      <c r="D289" t="s">
        <v>303</v>
      </c>
      <c r="F289" s="6"/>
      <c r="G289" s="6"/>
      <c r="H289" s="76"/>
      <c r="I289" s="69"/>
      <c r="J289" s="76"/>
    </row>
    <row r="290" spans="4:10" ht="14.25" customHeight="1">
      <c r="D290" t="s">
        <v>339</v>
      </c>
      <c r="F290" s="6"/>
      <c r="G290" s="6"/>
      <c r="H290" s="76"/>
      <c r="I290" s="69"/>
      <c r="J290" s="76"/>
    </row>
    <row r="291" spans="6:10" ht="14.25" customHeight="1">
      <c r="F291" s="6"/>
      <c r="G291" s="6"/>
      <c r="H291" s="76"/>
      <c r="I291" s="69"/>
      <c r="J291" s="76"/>
    </row>
    <row r="292" spans="1:3" ht="12.75">
      <c r="A292" s="20">
        <v>15</v>
      </c>
      <c r="C292" s="67" t="s">
        <v>108</v>
      </c>
    </row>
    <row r="293" ht="12.75" hidden="1">
      <c r="C293" s="66" t="s">
        <v>146</v>
      </c>
    </row>
    <row r="294" ht="12.75" hidden="1">
      <c r="C294" s="66" t="s">
        <v>174</v>
      </c>
    </row>
    <row r="295" ht="12.75" hidden="1">
      <c r="C295" s="66" t="s">
        <v>176</v>
      </c>
    </row>
    <row r="296" ht="12.75" hidden="1">
      <c r="C296" s="66" t="s">
        <v>177</v>
      </c>
    </row>
    <row r="297" ht="12.75" hidden="1">
      <c r="C297" s="66" t="s">
        <v>178</v>
      </c>
    </row>
    <row r="298" ht="12.75" hidden="1">
      <c r="C298" s="66" t="s">
        <v>175</v>
      </c>
    </row>
    <row r="299" ht="12.75" hidden="1">
      <c r="C299" s="66"/>
    </row>
    <row r="300" ht="12.75" hidden="1">
      <c r="C300" s="66" t="s">
        <v>217</v>
      </c>
    </row>
    <row r="301" ht="12.75" hidden="1">
      <c r="C301" s="66" t="s">
        <v>218</v>
      </c>
    </row>
    <row r="302" ht="12.75" hidden="1">
      <c r="C302" s="66" t="s">
        <v>219</v>
      </c>
    </row>
    <row r="303" ht="12.75" hidden="1">
      <c r="C303" s="66" t="s">
        <v>220</v>
      </c>
    </row>
    <row r="304" ht="12.75" hidden="1">
      <c r="C304" s="66"/>
    </row>
    <row r="305" ht="12.75" hidden="1">
      <c r="C305" s="66" t="s">
        <v>221</v>
      </c>
    </row>
    <row r="306" ht="12.75" hidden="1">
      <c r="C306" s="66" t="s">
        <v>255</v>
      </c>
    </row>
    <row r="307" ht="12.75">
      <c r="C307" s="66" t="s">
        <v>356</v>
      </c>
    </row>
    <row r="308" ht="12.75">
      <c r="C308" s="66" t="s">
        <v>358</v>
      </c>
    </row>
    <row r="309" ht="9.75" customHeight="1">
      <c r="C309" s="66"/>
    </row>
    <row r="310" ht="12.75">
      <c r="C310" s="66" t="s">
        <v>357</v>
      </c>
    </row>
    <row r="311" ht="12.75">
      <c r="C311" s="66" t="s">
        <v>370</v>
      </c>
    </row>
    <row r="312" ht="12.75">
      <c r="C312" s="66"/>
    </row>
    <row r="313" spans="1:3" ht="12.75">
      <c r="A313" s="20">
        <v>16</v>
      </c>
      <c r="C313" s="67" t="s">
        <v>50</v>
      </c>
    </row>
    <row r="314" ht="12.75" hidden="1">
      <c r="C314" s="25" t="s">
        <v>222</v>
      </c>
    </row>
    <row r="315" ht="12.75" hidden="1">
      <c r="C315" s="25" t="s">
        <v>223</v>
      </c>
    </row>
    <row r="316" ht="12.75" hidden="1">
      <c r="C316" s="25" t="s">
        <v>245</v>
      </c>
    </row>
    <row r="317" ht="12.75" hidden="1">
      <c r="C317" s="25"/>
    </row>
    <row r="318" ht="12.75" hidden="1">
      <c r="C318" s="25" t="s">
        <v>224</v>
      </c>
    </row>
    <row r="319" ht="12.75" hidden="1">
      <c r="C319" s="25" t="s">
        <v>225</v>
      </c>
    </row>
    <row r="320" ht="12.75" hidden="1">
      <c r="C320" s="25"/>
    </row>
    <row r="321" ht="12.75" hidden="1">
      <c r="C321" s="25" t="s">
        <v>256</v>
      </c>
    </row>
    <row r="322" ht="12.75" hidden="1">
      <c r="C322" s="25" t="s">
        <v>226</v>
      </c>
    </row>
    <row r="323" ht="12.75" hidden="1">
      <c r="C323" s="25"/>
    </row>
    <row r="324" ht="12.75" hidden="1">
      <c r="C324" s="25" t="s">
        <v>227</v>
      </c>
    </row>
    <row r="325" ht="12.75" hidden="1">
      <c r="C325" s="25" t="s">
        <v>228</v>
      </c>
    </row>
    <row r="326" ht="12.75" hidden="1">
      <c r="C326" s="25" t="s">
        <v>257</v>
      </c>
    </row>
    <row r="327" ht="12.75" hidden="1">
      <c r="C327" s="25" t="s">
        <v>229</v>
      </c>
    </row>
    <row r="328" ht="12.75" hidden="1">
      <c r="C328" s="25"/>
    </row>
    <row r="329" ht="12.75" hidden="1">
      <c r="C329" s="25" t="s">
        <v>244</v>
      </c>
    </row>
    <row r="330" ht="12.75" hidden="1">
      <c r="C330" s="25" t="s">
        <v>230</v>
      </c>
    </row>
    <row r="331" ht="12.75" hidden="1">
      <c r="C331" s="25" t="s">
        <v>231</v>
      </c>
    </row>
    <row r="332" ht="12.75" hidden="1">
      <c r="C332" s="25"/>
    </row>
    <row r="333" spans="2:3" ht="12.75" hidden="1">
      <c r="B333" s="20" t="s">
        <v>235</v>
      </c>
      <c r="C333" s="25" t="s">
        <v>232</v>
      </c>
    </row>
    <row r="334" spans="2:3" ht="12.75" hidden="1">
      <c r="B334" s="20" t="s">
        <v>235</v>
      </c>
      <c r="C334" s="25" t="s">
        <v>242</v>
      </c>
    </row>
    <row r="335" spans="2:3" ht="12.75" hidden="1">
      <c r="B335" s="20" t="s">
        <v>235</v>
      </c>
      <c r="C335" s="25" t="s">
        <v>233</v>
      </c>
    </row>
    <row r="336" spans="2:3" ht="12.75" hidden="1">
      <c r="B336" s="20" t="s">
        <v>235</v>
      </c>
      <c r="C336" s="25" t="s">
        <v>243</v>
      </c>
    </row>
    <row r="337" spans="2:3" ht="12.75" hidden="1">
      <c r="B337" s="20" t="s">
        <v>235</v>
      </c>
      <c r="C337" s="25" t="s">
        <v>234</v>
      </c>
    </row>
    <row r="338" ht="12.75" hidden="1">
      <c r="C338" s="25"/>
    </row>
    <row r="339" ht="12.75" hidden="1">
      <c r="C339" s="78" t="s">
        <v>236</v>
      </c>
    </row>
    <row r="340" ht="12.75" hidden="1">
      <c r="C340" s="25"/>
    </row>
    <row r="341" spans="2:3" ht="12.75" hidden="1">
      <c r="B341" s="20" t="s">
        <v>235</v>
      </c>
      <c r="C341" s="25" t="s">
        <v>240</v>
      </c>
    </row>
    <row r="342" spans="2:3" ht="12.75" hidden="1">
      <c r="B342" s="20" t="s">
        <v>235</v>
      </c>
      <c r="C342" s="25" t="s">
        <v>237</v>
      </c>
    </row>
    <row r="343" spans="2:3" ht="12.75" hidden="1">
      <c r="B343" s="20" t="s">
        <v>235</v>
      </c>
      <c r="C343" s="25" t="s">
        <v>238</v>
      </c>
    </row>
    <row r="344" ht="12.75" hidden="1">
      <c r="C344" s="25"/>
    </row>
    <row r="345" ht="12.75" hidden="1">
      <c r="C345" s="25" t="s">
        <v>241</v>
      </c>
    </row>
    <row r="346" ht="12.75" hidden="1">
      <c r="C346" s="25" t="s">
        <v>239</v>
      </c>
    </row>
    <row r="347" ht="12.75">
      <c r="C347" s="25" t="s">
        <v>275</v>
      </c>
    </row>
    <row r="348" ht="12.75">
      <c r="C348" s="25" t="s">
        <v>276</v>
      </c>
    </row>
    <row r="349" ht="9.75" customHeight="1">
      <c r="C349" s="25"/>
    </row>
    <row r="350" ht="12.75">
      <c r="C350" s="25" t="s">
        <v>274</v>
      </c>
    </row>
    <row r="351" ht="12.75">
      <c r="C351" s="25" t="s">
        <v>297</v>
      </c>
    </row>
    <row r="352" ht="9.75" customHeight="1">
      <c r="C352" s="25"/>
    </row>
    <row r="353" ht="12.75">
      <c r="C353" s="25" t="s">
        <v>277</v>
      </c>
    </row>
    <row r="354" ht="12.75">
      <c r="C354" s="25" t="s">
        <v>286</v>
      </c>
    </row>
    <row r="355" ht="12.75">
      <c r="C355" s="25" t="s">
        <v>288</v>
      </c>
    </row>
    <row r="356" ht="12.75">
      <c r="C356" s="25" t="s">
        <v>287</v>
      </c>
    </row>
    <row r="357" ht="9.75" customHeight="1">
      <c r="C357" s="25"/>
    </row>
    <row r="358" ht="12.75">
      <c r="C358" s="25" t="s">
        <v>278</v>
      </c>
    </row>
    <row r="359" ht="12.75">
      <c r="C359" s="25" t="s">
        <v>372</v>
      </c>
    </row>
    <row r="360" ht="12.75" hidden="1">
      <c r="C360" s="25" t="s">
        <v>279</v>
      </c>
    </row>
    <row r="361" ht="12.75" hidden="1">
      <c r="C361" s="25" t="s">
        <v>280</v>
      </c>
    </row>
    <row r="362" ht="12.75">
      <c r="C362" s="25"/>
    </row>
    <row r="363" spans="1:3" ht="12.75">
      <c r="A363" s="20">
        <v>17</v>
      </c>
      <c r="C363" s="67" t="s">
        <v>121</v>
      </c>
    </row>
    <row r="364" ht="12.75">
      <c r="C364" s="66" t="s">
        <v>387</v>
      </c>
    </row>
    <row r="365" ht="12.75">
      <c r="C365" s="66" t="s">
        <v>122</v>
      </c>
    </row>
    <row r="366" ht="12.75">
      <c r="C366" s="66" t="s">
        <v>296</v>
      </c>
    </row>
    <row r="367" ht="12.75">
      <c r="C367" s="66"/>
    </row>
    <row r="368" spans="1:3" ht="12.75">
      <c r="A368" s="20">
        <v>18</v>
      </c>
      <c r="C368" s="18" t="s">
        <v>28</v>
      </c>
    </row>
    <row r="369" ht="12.75">
      <c r="C369" t="s">
        <v>93</v>
      </c>
    </row>
    <row r="371" spans="1:3" ht="12.75">
      <c r="A371" s="20">
        <v>19</v>
      </c>
      <c r="C371" s="18" t="s">
        <v>247</v>
      </c>
    </row>
    <row r="372" ht="12.75" hidden="1">
      <c r="C372" t="s">
        <v>95</v>
      </c>
    </row>
    <row r="373" ht="12.75" hidden="1">
      <c r="C373" t="s">
        <v>96</v>
      </c>
    </row>
    <row r="374" ht="12.75" hidden="1"/>
    <row r="375" ht="12.75" hidden="1">
      <c r="C375" t="s">
        <v>248</v>
      </c>
    </row>
    <row r="376" ht="12.75" hidden="1">
      <c r="C376" t="s">
        <v>249</v>
      </c>
    </row>
    <row r="377" ht="12.75" hidden="1"/>
    <row r="378" ht="12.75" hidden="1">
      <c r="C378" t="s">
        <v>250</v>
      </c>
    </row>
    <row r="379" ht="12.75" hidden="1">
      <c r="C379" t="s">
        <v>251</v>
      </c>
    </row>
    <row r="380" ht="12.75" hidden="1">
      <c r="C380" t="s">
        <v>252</v>
      </c>
    </row>
    <row r="381" ht="12.75" hidden="1">
      <c r="C381" t="s">
        <v>253</v>
      </c>
    </row>
    <row r="382" ht="12.75" hidden="1"/>
    <row r="383" ht="12.75" hidden="1">
      <c r="C383" t="s">
        <v>254</v>
      </c>
    </row>
    <row r="384" ht="12.75">
      <c r="C384" t="s">
        <v>281</v>
      </c>
    </row>
    <row r="385" ht="12.75">
      <c r="C385" t="s">
        <v>282</v>
      </c>
    </row>
    <row r="386" ht="12.75">
      <c r="C386" t="s">
        <v>371</v>
      </c>
    </row>
    <row r="387" ht="9.75" customHeight="1"/>
    <row r="388" ht="12.75">
      <c r="C388" t="s">
        <v>283</v>
      </c>
    </row>
    <row r="389" ht="12.75">
      <c r="C389" t="s">
        <v>284</v>
      </c>
    </row>
    <row r="390" ht="12.75">
      <c r="C390" t="s">
        <v>285</v>
      </c>
    </row>
    <row r="391" ht="9" customHeight="1"/>
    <row r="392" ht="12.75">
      <c r="C392" t="s">
        <v>290</v>
      </c>
    </row>
    <row r="393" ht="12.75">
      <c r="C393" t="s">
        <v>289</v>
      </c>
    </row>
    <row r="394" ht="9" customHeight="1"/>
    <row r="395" ht="12.75">
      <c r="C395" t="s">
        <v>291</v>
      </c>
    </row>
    <row r="396" ht="12.75">
      <c r="C396" t="s">
        <v>292</v>
      </c>
    </row>
    <row r="397" ht="11.25" customHeight="1"/>
    <row r="398" spans="1:3" ht="12.75">
      <c r="A398" s="20">
        <v>20</v>
      </c>
      <c r="C398" s="18" t="s">
        <v>51</v>
      </c>
    </row>
    <row r="399" ht="12.75">
      <c r="C399" t="s">
        <v>52</v>
      </c>
    </row>
    <row r="400" ht="11.25" customHeight="1"/>
    <row r="401" spans="1:3" ht="12.75">
      <c r="A401" s="20">
        <v>21</v>
      </c>
      <c r="C401" s="18" t="s">
        <v>53</v>
      </c>
    </row>
    <row r="402" ht="12.75">
      <c r="C402" t="s">
        <v>97</v>
      </c>
    </row>
    <row r="403" ht="12.75">
      <c r="C403" t="s">
        <v>246</v>
      </c>
    </row>
    <row r="404" ht="9" customHeight="1"/>
    <row r="405" ht="15">
      <c r="C405" s="64" t="s">
        <v>388</v>
      </c>
    </row>
  </sheetData>
  <printOptions/>
  <pageMargins left="0.42" right="0.46" top="1" bottom="0.89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71"/>
  <sheetViews>
    <sheetView workbookViewId="0" topLeftCell="C1">
      <selection activeCell="E1" sqref="E1"/>
    </sheetView>
  </sheetViews>
  <sheetFormatPr defaultColWidth="9.140625" defaultRowHeight="12.75"/>
  <cols>
    <col min="1" max="1" width="4.57421875" style="51" customWidth="1"/>
    <col min="2" max="2" width="4.57421875" style="52" customWidth="1"/>
    <col min="3" max="3" width="2.421875" style="52" customWidth="1"/>
    <col min="4" max="4" width="40.00390625" style="52" customWidth="1"/>
    <col min="5" max="5" width="9.140625" style="16" customWidth="1"/>
    <col min="6" max="6" width="13.421875" style="52" customWidth="1"/>
    <col min="7" max="16384" width="9.140625" style="52" customWidth="1"/>
  </cols>
  <sheetData>
    <row r="1" ht="12.75"/>
    <row r="2" ht="12.75"/>
    <row r="3" ht="12.75"/>
    <row r="4" spans="2:3" ht="12.75">
      <c r="B4" s="11" t="s">
        <v>101</v>
      </c>
      <c r="C4" s="11"/>
    </row>
    <row r="5" spans="2:3" ht="10.5" customHeight="1">
      <c r="B5" s="12" t="s">
        <v>102</v>
      </c>
      <c r="C5" s="12"/>
    </row>
    <row r="6" spans="2:7" ht="10.5" customHeight="1">
      <c r="B6" s="12" t="s">
        <v>103</v>
      </c>
      <c r="C6" s="12"/>
      <c r="D6" s="51"/>
      <c r="E6" s="4"/>
      <c r="F6" s="53"/>
      <c r="G6" s="53"/>
    </row>
    <row r="7" spans="2:7" ht="6" customHeight="1">
      <c r="B7" s="12"/>
      <c r="C7" s="12"/>
      <c r="D7" s="51"/>
      <c r="E7" s="4"/>
      <c r="F7" s="53"/>
      <c r="G7" s="53"/>
    </row>
    <row r="8" spans="2:7" ht="14.25" customHeight="1">
      <c r="B8"/>
      <c r="C8" s="36" t="s">
        <v>311</v>
      </c>
      <c r="D8" s="51"/>
      <c r="E8" s="4"/>
      <c r="F8" s="53"/>
      <c r="G8" s="53"/>
    </row>
    <row r="9" spans="2:7" ht="10.5" customHeight="1">
      <c r="B9" s="12"/>
      <c r="C9" s="12"/>
      <c r="D9" s="51"/>
      <c r="E9" s="4"/>
      <c r="F9" s="53"/>
      <c r="G9" s="53"/>
    </row>
    <row r="10" spans="2:7" ht="12" customHeight="1">
      <c r="B10" s="12"/>
      <c r="C10" s="12"/>
      <c r="D10" s="51"/>
      <c r="E10" s="27" t="s">
        <v>1</v>
      </c>
      <c r="F10" s="53"/>
      <c r="G10" s="39" t="s">
        <v>54</v>
      </c>
    </row>
    <row r="11" spans="2:7" ht="12" customHeight="1">
      <c r="B11" s="12"/>
      <c r="C11" s="12"/>
      <c r="D11" s="51"/>
      <c r="E11" s="27" t="s">
        <v>55</v>
      </c>
      <c r="F11" s="53"/>
      <c r="G11" s="39" t="s">
        <v>104</v>
      </c>
    </row>
    <row r="12" spans="2:7" ht="12" customHeight="1">
      <c r="B12" s="12"/>
      <c r="C12" s="12"/>
      <c r="D12" s="51"/>
      <c r="E12" s="27" t="s">
        <v>56</v>
      </c>
      <c r="F12" s="53"/>
      <c r="G12" s="77" t="s">
        <v>138</v>
      </c>
    </row>
    <row r="13" spans="2:7" ht="12" customHeight="1">
      <c r="B13" s="12"/>
      <c r="C13" s="12"/>
      <c r="D13" s="51"/>
      <c r="E13" s="37" t="s">
        <v>3</v>
      </c>
      <c r="F13" s="53"/>
      <c r="G13" s="39" t="s">
        <v>133</v>
      </c>
    </row>
    <row r="14" spans="2:7" ht="12" customHeight="1">
      <c r="B14" s="12"/>
      <c r="C14" s="12"/>
      <c r="D14" s="51"/>
      <c r="E14"/>
      <c r="F14" s="53"/>
      <c r="G14" s="40" t="s">
        <v>136</v>
      </c>
    </row>
    <row r="15" spans="5:7" ht="12.75">
      <c r="E15" s="27" t="s">
        <v>310</v>
      </c>
      <c r="F15" s="14"/>
      <c r="G15" s="39" t="s">
        <v>137</v>
      </c>
    </row>
    <row r="16" spans="2:7" ht="12.75">
      <c r="B16" s="54"/>
      <c r="C16" s="54"/>
      <c r="D16" s="54"/>
      <c r="E16" s="28" t="s">
        <v>4</v>
      </c>
      <c r="F16" s="15"/>
      <c r="G16" s="41" t="s">
        <v>4</v>
      </c>
    </row>
    <row r="17" spans="5:7" ht="12.75">
      <c r="E17" s="29"/>
      <c r="G17" s="42"/>
    </row>
    <row r="18" spans="1:7" ht="12.75">
      <c r="A18" s="55" t="s">
        <v>5</v>
      </c>
      <c r="B18" s="13" t="s">
        <v>111</v>
      </c>
      <c r="E18" s="29">
        <v>565659</v>
      </c>
      <c r="G18" s="42">
        <v>627835</v>
      </c>
    </row>
    <row r="19" spans="1:7" ht="12.75">
      <c r="A19" s="56" t="s">
        <v>6</v>
      </c>
      <c r="B19" s="52" t="s">
        <v>57</v>
      </c>
      <c r="E19" s="29">
        <v>4914</v>
      </c>
      <c r="G19" s="42">
        <v>5008</v>
      </c>
    </row>
    <row r="20" spans="1:7" ht="12.75">
      <c r="A20" s="57" t="s">
        <v>58</v>
      </c>
      <c r="B20" s="52" t="s">
        <v>59</v>
      </c>
      <c r="E20" s="29">
        <v>77023</v>
      </c>
      <c r="G20" s="42">
        <v>73725</v>
      </c>
    </row>
    <row r="21" spans="1:7" ht="12.75">
      <c r="A21" s="57" t="s">
        <v>60</v>
      </c>
      <c r="B21" s="52" t="s">
        <v>61</v>
      </c>
      <c r="E21" s="29">
        <v>76043</v>
      </c>
      <c r="G21" s="42">
        <v>37081</v>
      </c>
    </row>
    <row r="22" spans="1:7" ht="12.75">
      <c r="A22" s="57" t="s">
        <v>9</v>
      </c>
      <c r="B22" s="13" t="s">
        <v>112</v>
      </c>
      <c r="E22" s="29">
        <v>11032</v>
      </c>
      <c r="G22" s="42">
        <v>4869</v>
      </c>
    </row>
    <row r="23" spans="1:7" ht="12.75">
      <c r="A23" s="57" t="s">
        <v>63</v>
      </c>
      <c r="B23" s="52" t="s">
        <v>62</v>
      </c>
      <c r="E23" s="30">
        <f>145-145</f>
        <v>0</v>
      </c>
      <c r="F23" s="58"/>
      <c r="G23" s="43">
        <v>0</v>
      </c>
    </row>
    <row r="24" spans="5:7" ht="18" customHeight="1">
      <c r="E24" s="29">
        <f>SUM(E18:E23)</f>
        <v>734671</v>
      </c>
      <c r="F24" s="16"/>
      <c r="G24" s="42">
        <f>SUM(G18:G23)</f>
        <v>748518</v>
      </c>
    </row>
    <row r="25" spans="1:7" ht="12.75">
      <c r="A25" s="57" t="s">
        <v>68</v>
      </c>
      <c r="B25" s="13" t="s">
        <v>64</v>
      </c>
      <c r="C25" s="13"/>
      <c r="E25" s="29"/>
      <c r="F25" s="54"/>
      <c r="G25" s="42"/>
    </row>
    <row r="26" spans="3:7" ht="12.75">
      <c r="C26" s="13" t="s">
        <v>312</v>
      </c>
      <c r="E26" s="31">
        <v>17975</v>
      </c>
      <c r="F26" s="54"/>
      <c r="G26" s="44">
        <v>0</v>
      </c>
    </row>
    <row r="27" spans="3:7" ht="12.75">
      <c r="C27" s="13" t="s">
        <v>113</v>
      </c>
      <c r="E27" s="32">
        <v>9105</v>
      </c>
      <c r="F27" s="54"/>
      <c r="G27" s="45">
        <v>11461</v>
      </c>
    </row>
    <row r="28" spans="3:7" ht="12.75">
      <c r="C28" s="13" t="s">
        <v>354</v>
      </c>
      <c r="E28" s="91">
        <v>149814</v>
      </c>
      <c r="F28" s="60"/>
      <c r="G28" s="45">
        <v>169334</v>
      </c>
    </row>
    <row r="29" spans="3:7" ht="12.75">
      <c r="C29" s="13" t="s">
        <v>114</v>
      </c>
      <c r="E29" s="91">
        <f>1240+208358-E28+600</f>
        <v>60384</v>
      </c>
      <c r="F29" s="60"/>
      <c r="G29" s="45">
        <v>58901</v>
      </c>
    </row>
    <row r="30" spans="3:7" ht="12.75">
      <c r="C30" s="52" t="s">
        <v>65</v>
      </c>
      <c r="E30" s="32">
        <v>71273</v>
      </c>
      <c r="F30" s="59"/>
      <c r="G30" s="45">
        <v>98829</v>
      </c>
    </row>
    <row r="31" spans="3:7" ht="12.75">
      <c r="C31" s="52" t="s">
        <v>66</v>
      </c>
      <c r="E31" s="32">
        <f>2448+37400</f>
        <v>39848</v>
      </c>
      <c r="F31" s="59"/>
      <c r="G31" s="45">
        <v>2841</v>
      </c>
    </row>
    <row r="32" spans="3:7" ht="12.75">
      <c r="C32" s="13" t="s">
        <v>67</v>
      </c>
      <c r="E32" s="33">
        <f>42715-37400+15</f>
        <v>5330</v>
      </c>
      <c r="F32" s="54"/>
      <c r="G32" s="46">
        <v>5703</v>
      </c>
    </row>
    <row r="33" spans="5:7" ht="18.75" customHeight="1">
      <c r="E33" s="33">
        <f>SUM(E26:E32)</f>
        <v>353729</v>
      </c>
      <c r="F33" s="17"/>
      <c r="G33" s="46">
        <f>SUM(G26:G32)</f>
        <v>347069</v>
      </c>
    </row>
    <row r="34" spans="5:7" ht="12.75">
      <c r="E34" s="32"/>
      <c r="F34" s="54"/>
      <c r="G34" s="45"/>
    </row>
    <row r="35" spans="1:7" ht="12.75">
      <c r="A35" s="57" t="s">
        <v>72</v>
      </c>
      <c r="B35" s="13" t="s">
        <v>69</v>
      </c>
      <c r="C35" s="13"/>
      <c r="E35" s="32"/>
      <c r="F35" s="59"/>
      <c r="G35" s="45"/>
    </row>
    <row r="36" spans="3:7" ht="12.75">
      <c r="C36" s="52" t="s">
        <v>70</v>
      </c>
      <c r="E36" s="32">
        <f>136421+25812+330+4</f>
        <v>162567</v>
      </c>
      <c r="F36" s="59"/>
      <c r="G36" s="45">
        <v>206626</v>
      </c>
    </row>
    <row r="37" spans="3:7" ht="12.75">
      <c r="C37" s="13" t="s">
        <v>115</v>
      </c>
      <c r="E37" s="91">
        <v>49892</v>
      </c>
      <c r="F37" s="60"/>
      <c r="G37" s="45">
        <v>79194</v>
      </c>
    </row>
    <row r="38" spans="3:7" ht="12.75">
      <c r="C38" s="13" t="s">
        <v>116</v>
      </c>
      <c r="E38" s="32">
        <f>150137+5434-4-E37-33061</f>
        <v>72614</v>
      </c>
      <c r="F38" s="60"/>
      <c r="G38" s="45">
        <v>56309</v>
      </c>
    </row>
    <row r="39" spans="3:7" ht="12.75">
      <c r="C39" s="52" t="s">
        <v>71</v>
      </c>
      <c r="E39" s="32">
        <v>22386</v>
      </c>
      <c r="F39" s="59"/>
      <c r="G39" s="45">
        <v>25639</v>
      </c>
    </row>
    <row r="40" spans="5:7" ht="12.75">
      <c r="E40" s="33"/>
      <c r="F40" s="59"/>
      <c r="G40" s="46"/>
    </row>
    <row r="41" spans="5:7" ht="18.75" customHeight="1">
      <c r="E41" s="33">
        <f>SUM(E36:E40)</f>
        <v>307459</v>
      </c>
      <c r="F41" s="17"/>
      <c r="G41" s="46">
        <f>SUM(G36:G40)</f>
        <v>367768</v>
      </c>
    </row>
    <row r="42" spans="1:7" ht="18" customHeight="1">
      <c r="A42" s="57" t="s">
        <v>73</v>
      </c>
      <c r="B42" s="13" t="s">
        <v>305</v>
      </c>
      <c r="E42" s="30">
        <f>+E33-E41</f>
        <v>46270</v>
      </c>
      <c r="F42" s="54"/>
      <c r="G42" s="43">
        <f>+G33-G41</f>
        <v>-20699</v>
      </c>
    </row>
    <row r="43" spans="5:7" ht="18.75" customHeight="1" thickBot="1">
      <c r="E43" s="34">
        <f>+E24+E42</f>
        <v>780941</v>
      </c>
      <c r="F43" s="54"/>
      <c r="G43" s="47">
        <f>+G24+G42</f>
        <v>727819</v>
      </c>
    </row>
    <row r="44" spans="5:7" ht="12.75">
      <c r="E44" s="35"/>
      <c r="F44" s="54"/>
      <c r="G44" s="48"/>
    </row>
    <row r="45" spans="5:7" ht="12.75">
      <c r="E45" s="29"/>
      <c r="G45" s="42"/>
    </row>
    <row r="46" spans="1:7" ht="12.75">
      <c r="A46" s="57" t="s">
        <v>80</v>
      </c>
      <c r="B46" s="52" t="s">
        <v>74</v>
      </c>
      <c r="E46" s="29"/>
      <c r="F46" s="13"/>
      <c r="G46" s="42"/>
    </row>
    <row r="47" spans="3:7" ht="12.75">
      <c r="C47" s="52" t="s">
        <v>75</v>
      </c>
      <c r="E47" s="29">
        <f>208857+15</f>
        <v>208872</v>
      </c>
      <c r="G47" s="42">
        <v>207207</v>
      </c>
    </row>
    <row r="48" spans="3:7" ht="12.75">
      <c r="C48" s="13"/>
      <c r="E48" s="29">
        <v>0</v>
      </c>
      <c r="G48" s="42">
        <v>0</v>
      </c>
    </row>
    <row r="49" spans="3:7" ht="12.75">
      <c r="C49" s="52" t="s">
        <v>76</v>
      </c>
      <c r="E49" s="29"/>
      <c r="G49" s="42"/>
    </row>
    <row r="50" spans="4:7" ht="12.75">
      <c r="D50" s="52" t="s">
        <v>77</v>
      </c>
      <c r="E50" s="31">
        <v>267616</v>
      </c>
      <c r="G50" s="44">
        <v>267812</v>
      </c>
    </row>
    <row r="51" spans="4:7" ht="12.75">
      <c r="D51" s="52" t="s">
        <v>78</v>
      </c>
      <c r="E51" s="32">
        <v>5378</v>
      </c>
      <c r="G51" s="45">
        <v>37230</v>
      </c>
    </row>
    <row r="52" spans="4:7" ht="12.75">
      <c r="D52" s="13" t="s">
        <v>92</v>
      </c>
      <c r="E52" s="32">
        <v>0</v>
      </c>
      <c r="G52" s="45">
        <v>1802</v>
      </c>
    </row>
    <row r="53" spans="4:7" ht="12.75">
      <c r="D53" s="13" t="s">
        <v>117</v>
      </c>
      <c r="E53" s="32">
        <f>51941+600</f>
        <v>52541</v>
      </c>
      <c r="G53" s="45">
        <v>31449</v>
      </c>
    </row>
    <row r="54" spans="4:7" ht="12.75">
      <c r="D54" s="52" t="s">
        <v>79</v>
      </c>
      <c r="E54" s="33">
        <v>-3341</v>
      </c>
      <c r="G54" s="46">
        <v>-2902</v>
      </c>
    </row>
    <row r="55" spans="4:7" ht="15.75" customHeight="1">
      <c r="D55"/>
      <c r="E55" s="30">
        <f>SUM(E50:E54)</f>
        <v>322194</v>
      </c>
      <c r="G55" s="43">
        <f>SUM(G50:G54)</f>
        <v>335391</v>
      </c>
    </row>
    <row r="56" spans="5:7" ht="17.25" customHeight="1">
      <c r="E56" s="29">
        <f>+E47+E48+E55</f>
        <v>531066</v>
      </c>
      <c r="G56" s="42">
        <f>+G47+G48+G55</f>
        <v>542598</v>
      </c>
    </row>
    <row r="57" spans="1:7" ht="17.25" customHeight="1">
      <c r="A57" s="61" t="s">
        <v>82</v>
      </c>
      <c r="B57" s="13" t="s">
        <v>81</v>
      </c>
      <c r="C57"/>
      <c r="E57" s="29">
        <v>59686</v>
      </c>
      <c r="G57" s="42">
        <v>59686</v>
      </c>
    </row>
    <row r="58" spans="1:7" ht="17.25" customHeight="1">
      <c r="A58" s="55"/>
      <c r="B58" s="13"/>
      <c r="C58"/>
      <c r="E58" s="29"/>
      <c r="G58" s="42"/>
    </row>
    <row r="59" spans="1:7" ht="12.75">
      <c r="A59" s="61" t="s">
        <v>83</v>
      </c>
      <c r="B59" s="13" t="s">
        <v>313</v>
      </c>
      <c r="E59" s="29">
        <v>28</v>
      </c>
      <c r="G59" s="42">
        <v>0</v>
      </c>
    </row>
    <row r="60" spans="1:7" ht="12.75">
      <c r="A60" s="61"/>
      <c r="E60" s="29"/>
      <c r="G60" s="42"/>
    </row>
    <row r="61" spans="1:7" ht="12.75">
      <c r="A61" s="61" t="s">
        <v>85</v>
      </c>
      <c r="B61" s="52" t="s">
        <v>84</v>
      </c>
      <c r="E61" s="29">
        <v>56642</v>
      </c>
      <c r="G61" s="42">
        <v>67762</v>
      </c>
    </row>
    <row r="62" spans="5:7" ht="12.75">
      <c r="E62" s="29"/>
      <c r="G62" s="42"/>
    </row>
    <row r="63" spans="1:7" ht="12.75">
      <c r="A63" s="57" t="s">
        <v>314</v>
      </c>
      <c r="B63" s="52" t="s">
        <v>86</v>
      </c>
      <c r="E63" s="29">
        <f>100426</f>
        <v>100426</v>
      </c>
      <c r="G63" s="42">
        <v>57333</v>
      </c>
    </row>
    <row r="64" spans="1:7" ht="12.75">
      <c r="A64"/>
      <c r="E64" s="29"/>
      <c r="G64" s="42"/>
    </row>
    <row r="65" spans="1:7" ht="12.75">
      <c r="A65" s="38" t="s">
        <v>118</v>
      </c>
      <c r="B65" s="52" t="s">
        <v>87</v>
      </c>
      <c r="E65" s="29">
        <v>33061</v>
      </c>
      <c r="G65" s="42">
        <v>0</v>
      </c>
    </row>
    <row r="66" spans="1:7" ht="12.75">
      <c r="A66"/>
      <c r="E66" s="29"/>
      <c r="G66" s="42"/>
    </row>
    <row r="67" spans="1:7" ht="12.75">
      <c r="A67" s="38" t="s">
        <v>315</v>
      </c>
      <c r="B67" s="13" t="s">
        <v>119</v>
      </c>
      <c r="E67" s="30">
        <v>32</v>
      </c>
      <c r="G67" s="43">
        <v>440</v>
      </c>
    </row>
    <row r="68" spans="5:7" ht="17.25" customHeight="1" thickBot="1">
      <c r="E68" s="34">
        <f>SUM(E56:E67)</f>
        <v>780941</v>
      </c>
      <c r="G68" s="47">
        <f>SUM(G56:G67)</f>
        <v>727819</v>
      </c>
    </row>
    <row r="69" ht="12.75">
      <c r="G69" s="16"/>
    </row>
    <row r="70" spans="2:7" ht="12.75">
      <c r="B70" s="51" t="s">
        <v>10</v>
      </c>
      <c r="D70"/>
      <c r="E70" s="90">
        <v>1.24</v>
      </c>
      <c r="G70" s="49">
        <v>1.3</v>
      </c>
    </row>
    <row r="71" ht="12.75">
      <c r="G71" s="42"/>
    </row>
  </sheetData>
  <printOptions/>
  <pageMargins left="1.27" right="0.75" top="1" bottom="1" header="0.5" footer="0.5"/>
  <pageSetup fitToHeight="1" fitToWidth="1" horizontalDpi="300" verticalDpi="3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sec</cp:lastModifiedBy>
  <cp:lastPrinted>2002-06-27T08:30:36Z</cp:lastPrinted>
  <dcterms:created xsi:type="dcterms:W3CDTF">1999-09-22T03:04:54Z</dcterms:created>
  <dcterms:modified xsi:type="dcterms:W3CDTF">2002-06-27T09:11:40Z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