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P&amp;L" sheetId="1" r:id="rId1"/>
    <sheet name="BS" sheetId="2" r:id="rId2"/>
    <sheet name="Notes" sheetId="3" r:id="rId3"/>
  </sheets>
  <definedNames>
    <definedName name="_xlnm.Print_Area" localSheetId="2">'Notes'!$A:$IV</definedName>
  </definedNames>
  <calcPr fullCalcOnLoad="1"/>
</workbook>
</file>

<file path=xl/sharedStrings.xml><?xml version="1.0" encoding="utf-8"?>
<sst xmlns="http://schemas.openxmlformats.org/spreadsheetml/2006/main" count="251" uniqueCount="186">
  <si>
    <t>KIAN JOO CAN FACTORY BERHAD</t>
  </si>
  <si>
    <t>CONSOLIDATED INCOME STATEMENT</t>
  </si>
  <si>
    <t>CUMULATIVE QUARTER</t>
  </si>
  <si>
    <t>CURRENT  YEAR</t>
  </si>
  <si>
    <t>QUARTER</t>
  </si>
  <si>
    <t>PRECEDING YEAR</t>
  </si>
  <si>
    <t>CORRESPONDING</t>
  </si>
  <si>
    <t>RM'000</t>
  </si>
  <si>
    <t>1(a)</t>
  </si>
  <si>
    <t>Turnover</t>
  </si>
  <si>
    <t>Investment income</t>
  </si>
  <si>
    <t>Other income including interest income</t>
  </si>
  <si>
    <t xml:space="preserve">Operating profit/(loss) before interest on 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</si>
  <si>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</si>
  <si>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</si>
  <si>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</si>
  <si>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</si>
  <si>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</si>
  <si>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Exceptional items</t>
  </si>
  <si>
    <t xml:space="preserve">Operating profit/(loss) after interest on </t>
  </si>
  <si>
    <t>Share in the results of associated companies</t>
  </si>
  <si>
    <t>Profit/(loss) before taxation, minority interests and</t>
  </si>
  <si>
    <t>extraoridinary items</t>
  </si>
  <si>
    <t>Taxation</t>
  </si>
  <si>
    <t xml:space="preserve">     interests</t>
  </si>
  <si>
    <t>(ii)  Less minority interests</t>
  </si>
  <si>
    <t xml:space="preserve">Profit/(loss) after taxation attributable to members of the  </t>
  </si>
  <si>
    <t>company</t>
  </si>
  <si>
    <t>(iii) Extraoridnary items attributable to members of the</t>
  </si>
  <si>
    <t xml:space="preserve">      company</t>
  </si>
  <si>
    <t>Earnings per share based on 2(j) above after deducting</t>
  </si>
  <si>
    <t>any provision for preference dividends, if any:-</t>
  </si>
  <si>
    <t xml:space="preserve"> (b)</t>
  </si>
  <si>
    <t>2(a)</t>
  </si>
  <si>
    <t xml:space="preserve"> (d)</t>
  </si>
  <si>
    <t xml:space="preserve"> (e)</t>
  </si>
  <si>
    <t xml:space="preserve"> (f)</t>
  </si>
  <si>
    <t xml:space="preserve"> (g)</t>
  </si>
  <si>
    <t xml:space="preserve"> (h)</t>
  </si>
  <si>
    <t xml:space="preserve"> (j)</t>
  </si>
  <si>
    <t xml:space="preserve"> (k)</t>
  </si>
  <si>
    <t>3(a)</t>
  </si>
  <si>
    <t xml:space="preserve">(i)  Profit/(loss) after taxation before deducting minority </t>
  </si>
  <si>
    <t>(i)</t>
  </si>
  <si>
    <t>(i)  Extraordinary items</t>
  </si>
  <si>
    <t>(c)</t>
  </si>
  <si>
    <t>AS AT END OF</t>
  </si>
  <si>
    <t>AS AT PRECEDING</t>
  </si>
  <si>
    <t>CURRENT</t>
  </si>
  <si>
    <t xml:space="preserve">FINANCIAL </t>
  </si>
  <si>
    <t>YEAR END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</si>
  <si>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</si>
  <si>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</si>
  <si>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</si>
  <si>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</si>
  <si>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</si>
  <si>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</si>
  <si>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</si>
  <si>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Current Liablities</t>
  </si>
  <si>
    <t>Short Term Borrowings</t>
  </si>
  <si>
    <t>Trade Creditors</t>
  </si>
  <si>
    <t>Provision for Taxation</t>
  </si>
  <si>
    <t>Net Current Assets</t>
  </si>
  <si>
    <t>Shareholders' Funds</t>
  </si>
  <si>
    <t>Share Capital</t>
  </si>
  <si>
    <t>Minority Interests</t>
  </si>
  <si>
    <t>Long Term Borrowings</t>
  </si>
  <si>
    <t>Other Long Term Liablitites</t>
  </si>
  <si>
    <t>Net Tangible assets per share (sen)</t>
  </si>
  <si>
    <t>(Incorporated in Malaysia)</t>
  </si>
  <si>
    <t>(Co. Reg. No. 3186-P)</t>
  </si>
  <si>
    <t>INDIVIDUAL QUARTER</t>
  </si>
  <si>
    <t>30.09.1999</t>
  </si>
  <si>
    <t>30.09.1998</t>
  </si>
  <si>
    <t>TO DATE</t>
  </si>
  <si>
    <t>PERIOD</t>
  </si>
  <si>
    <t>(l)</t>
  </si>
  <si>
    <t xml:space="preserve">Profit/(loss) after taxation and extraordinary items </t>
  </si>
  <si>
    <t>attributable to members of the company</t>
  </si>
  <si>
    <t>Other debtors , deposit and prepayments</t>
  </si>
  <si>
    <t>Fixed deposits with licenced banks</t>
  </si>
  <si>
    <t>Cash and bank balances</t>
  </si>
  <si>
    <t>Bank overdrafts</t>
  </si>
  <si>
    <t>Other creditors and accruals</t>
  </si>
  <si>
    <t>Bonds</t>
  </si>
  <si>
    <t>Provision for Dividends</t>
  </si>
  <si>
    <t>Reserves</t>
  </si>
  <si>
    <t>Share premium</t>
  </si>
  <si>
    <t>Revaluation reserve</t>
  </si>
  <si>
    <t>Reserve on consolidation</t>
  </si>
  <si>
    <t>Retained Profits</t>
  </si>
  <si>
    <t>NOTES -</t>
  </si>
  <si>
    <t>Significant Accounting Policies</t>
  </si>
  <si>
    <t>used in the preparation of the most recent financial statements.</t>
  </si>
  <si>
    <t>Exceptional Items</t>
  </si>
  <si>
    <t>Extraordinary Items</t>
  </si>
  <si>
    <t>There were no extraordinary items for the financial periods under review.</t>
  </si>
  <si>
    <t>Pre-Acquisition Profits</t>
  </si>
  <si>
    <t>Profits on Sale of Investments and /or properties</t>
  </si>
  <si>
    <t>(a)  There were no purchase or disposal of quoted securities for the financial periods under review.</t>
  </si>
  <si>
    <t>(b)  Investment in quoted shares as at 30.09.1999:-</t>
  </si>
  <si>
    <t>Changes in the Composition of the Group</t>
  </si>
  <si>
    <t>Status of Corporate Proposals</t>
  </si>
  <si>
    <t>announcement.</t>
  </si>
  <si>
    <t>Seasonal or Cyclical Factors</t>
  </si>
  <si>
    <t>The business operation of the Group are not materially affected by any seasonal or cyclical factors.</t>
  </si>
  <si>
    <t>Changes in Share Capital</t>
  </si>
  <si>
    <t>There were no issuance and repayment of debt and equity securities, share buy-backs, share cancellations,</t>
  </si>
  <si>
    <t>shares held as treasury shares and resale of treasury shares for the current financial periods under review.</t>
  </si>
  <si>
    <t>There were no changes in the composition of the Group for the financial periods under review.</t>
  </si>
  <si>
    <t>Total Group borrowings as at 30.09.1999 are as follows:-</t>
  </si>
  <si>
    <t>Current portion of Long Term Loan</t>
  </si>
  <si>
    <t>Sub-total</t>
  </si>
  <si>
    <t>Contingent Liabilities</t>
  </si>
  <si>
    <t>Off Balance Sheet Financial Instruments</t>
  </si>
  <si>
    <t>Material Litigation</t>
  </si>
  <si>
    <t>Segmental Reporting</t>
  </si>
  <si>
    <t>TURNOVER</t>
  </si>
  <si>
    <t>PROFIT BEFORE</t>
  </si>
  <si>
    <t>TAXATION</t>
  </si>
  <si>
    <t>General Cans</t>
  </si>
  <si>
    <t>Aluminium Cans</t>
  </si>
  <si>
    <t>Corrugated Cartons</t>
  </si>
  <si>
    <t>Plastic</t>
  </si>
  <si>
    <t>Property</t>
  </si>
  <si>
    <t>Others</t>
  </si>
  <si>
    <t>Material Changes in the Quarterly Results Compared to the Results of the Preceding Quarter</t>
  </si>
  <si>
    <t>Review of Performance of the Company and its Principal Subsidiaries</t>
  </si>
  <si>
    <t>Prospects for the Current Financial Year</t>
  </si>
  <si>
    <t>Variance of Actual Profit from Forecast Profit</t>
  </si>
  <si>
    <t>Dividend</t>
  </si>
  <si>
    <t>Year 2000 (Y2K) issue</t>
  </si>
  <si>
    <t>BY ORDER OF THE BOARD,</t>
  </si>
  <si>
    <t>Chia Kwok Why</t>
  </si>
  <si>
    <t>Secretary.</t>
  </si>
  <si>
    <t>Batu Caves, Selangor Darul Ehsan,</t>
  </si>
  <si>
    <t xml:space="preserve"> </t>
  </si>
  <si>
    <t>(i)  Basis (based on 115,720,117 ordinary shares) (sen)</t>
  </si>
  <si>
    <t>(ii) Fully diluted (based on 131,099,146 ordinary shares) (sen)</t>
  </si>
  <si>
    <t>There were no exceptional items for the financial periods under review.</t>
  </si>
  <si>
    <t>The accounts of the Group are prepared using the same accounting policies, method of computation as those</t>
  </si>
  <si>
    <t>N/R</t>
  </si>
  <si>
    <t>The Group has not entered into any contract for financial instruments with off Balance Sheet risks.</t>
  </si>
  <si>
    <t>This note is not applicable as this is the first quarterly report issued.</t>
  </si>
  <si>
    <t>The Board of Directors is pleased to announce the unaudited results of the Group for the third quarter ended 30th September 1999.</t>
  </si>
  <si>
    <t>Note</t>
  </si>
  <si>
    <t>N/R - Comparative figures not required</t>
  </si>
  <si>
    <t>31.12.98</t>
  </si>
  <si>
    <t>CONSOLIDATED BALANCE SHEET AS AT 30 SEPTEMBER 1999</t>
  </si>
  <si>
    <t xml:space="preserve">No provision is made for tax on operating income for the financial periods under review in view of the waiver of </t>
  </si>
  <si>
    <t>income tax granted under the Income Tax (Amendment) Act 1999.</t>
  </si>
  <si>
    <t>Group Borrowings</t>
  </si>
  <si>
    <t>Short Term Borrowings - unsecured</t>
  </si>
  <si>
    <t>3% Bond 1994/1999</t>
  </si>
  <si>
    <t>Long Term Loans - unsecured</t>
  </si>
  <si>
    <t>Bank loan</t>
  </si>
  <si>
    <t>TOTAL</t>
  </si>
  <si>
    <t>In the opinion of the Directors, the results of the current financial period under review have not been affected by any</t>
  </si>
  <si>
    <t>transaction or event of a material or unusual nature.</t>
  </si>
  <si>
    <t>Barring unforeseen circumstances, the Board expects the profit for the fourth quarter to be maintained.</t>
  </si>
  <si>
    <t>There were no pre-acquisition profits or losses for the financial periods under review.</t>
  </si>
  <si>
    <t>There were no profits on sale of investments and/or properties for the financial periods under review.</t>
  </si>
  <si>
    <t>Quoted Securities</t>
  </si>
  <si>
    <t>30.11.1999</t>
  </si>
  <si>
    <t>exceptional items, but before income tax, minority interests</t>
  </si>
  <si>
    <t>30 September 1999.</t>
  </si>
  <si>
    <t>TOTAL TANGIBLE</t>
  </si>
  <si>
    <t>ASSETS EMPLOYED</t>
  </si>
  <si>
    <t>The Group does not have any contingent liabilities.</t>
  </si>
  <si>
    <t>on the registers of the Company as at 25 October 1999.</t>
  </si>
  <si>
    <t>The Directors do not recommend the payment of any interim dividend for the financial quarter ended</t>
  </si>
  <si>
    <t xml:space="preserve">hardwares and softwares systems are now Y2K compliance. The Group however believe the Y2K issues would not </t>
  </si>
  <si>
    <t>disrupt the Group's business operation as they are not critical. However, it is not possible to ensure total readiness</t>
  </si>
  <si>
    <t>in view of the complexity and the unknown associated with it which is not within the company's knowledge.</t>
  </si>
  <si>
    <t xml:space="preserve">The Group has successfully implemented measures to manage and overcome risks associated with Y2K. All internal </t>
  </si>
  <si>
    <t>At Cost</t>
  </si>
  <si>
    <t>At Valuation</t>
  </si>
  <si>
    <t>At Market Value</t>
  </si>
  <si>
    <t>Quoted shares -</t>
  </si>
  <si>
    <t>The Group does not have any corporate proposals which has not been completed as at the date of this</t>
  </si>
  <si>
    <t>There is no pending litigation against the Group for the financial period under reivew.</t>
  </si>
  <si>
    <t xml:space="preserve">For the period under review, the Group recorded a turnover of RM305.076 million and profit before taxation of </t>
  </si>
  <si>
    <t>RM42.12 million. There are no comparative figures as this is the first quarterly report issued.</t>
  </si>
  <si>
    <t>Not applicable as no profit forecast was issued for the financial year.</t>
  </si>
  <si>
    <t xml:space="preserve">The final dividend declared for the financial year ended 31 December 1998 was paid on 1 July 1999. The Company </t>
  </si>
  <si>
    <t>paid an interim tax exempt dividend of 10% (5 sen per share) on 9 November 1999 to shareholders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</si>
</sst>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5" fontId="0" fillId="0" borderId="0" xfId="15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5" xfId="15" applyNumberFormat="1" applyBorder="1" applyAlignment="1">
      <alignment/>
    </xf>
    <xf numFmtId="165" fontId="0" fillId="0" borderId="5" xfId="15" applyNumberFormat="1" applyFont="1" applyBorder="1" applyAlignment="1">
      <alignment horizontal="center"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6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56">
      <selection activeCell="C66" sqref="C66"/>
    </sheetView>
  </sheetViews>
  <sheetFormatPr defaultColWidth="9.140625" defaultRowHeight="12.75"/>
  <cols>
    <col min="1" max="1" width="5.28125" style="0" customWidth="1"/>
    <col min="2" max="2" width="51.28125" style="0" customWidth="1"/>
    <col min="3" max="6" width="13.7109375" style="0" customWidth="1"/>
  </cols>
  <sheetData>
    <row r="1" spans="1:6" ht="15.75">
      <c r="A1" s="39" t="s">
        <v>0</v>
      </c>
      <c r="B1" s="39"/>
      <c r="C1" s="39"/>
      <c r="D1" s="39"/>
      <c r="E1" s="39"/>
      <c r="F1" s="39"/>
    </row>
    <row r="2" spans="1:6" ht="12.75">
      <c r="A2" s="40" t="s">
        <v>69</v>
      </c>
      <c r="B2" s="40"/>
      <c r="C2" s="40"/>
      <c r="D2" s="40"/>
      <c r="E2" s="40"/>
      <c r="F2" s="40"/>
    </row>
    <row r="3" spans="1:6" ht="12.75">
      <c r="A3" s="40" t="s">
        <v>70</v>
      </c>
      <c r="B3" s="40"/>
      <c r="C3" s="40"/>
      <c r="D3" s="40"/>
      <c r="E3" s="40"/>
      <c r="F3" s="40"/>
    </row>
    <row r="4" spans="1:4" ht="12.75">
      <c r="A4" s="2"/>
      <c r="B4" s="2"/>
      <c r="C4" s="2"/>
      <c r="D4" s="2"/>
    </row>
    <row r="5" ht="12.75">
      <c r="A5" t="s">
        <v>144</v>
      </c>
    </row>
    <row r="8" spans="1:6" ht="15.75">
      <c r="A8" s="39" t="s">
        <v>1</v>
      </c>
      <c r="B8" s="39"/>
      <c r="C8" s="39"/>
      <c r="D8" s="39"/>
      <c r="E8" s="39"/>
      <c r="F8" s="39"/>
    </row>
    <row r="10" spans="3:6" ht="12.75">
      <c r="C10" s="38" t="s">
        <v>71</v>
      </c>
      <c r="D10" s="38"/>
      <c r="E10" s="38" t="s">
        <v>2</v>
      </c>
      <c r="F10" s="38"/>
    </row>
    <row r="11" spans="3:6" ht="12.75">
      <c r="C11" s="7" t="s">
        <v>3</v>
      </c>
      <c r="D11" s="7" t="s">
        <v>5</v>
      </c>
      <c r="E11" s="7" t="s">
        <v>3</v>
      </c>
      <c r="F11" s="7" t="s">
        <v>5</v>
      </c>
    </row>
    <row r="12" spans="3:6" ht="12.75">
      <c r="C12" s="7" t="s">
        <v>4</v>
      </c>
      <c r="D12" s="7" t="s">
        <v>6</v>
      </c>
      <c r="E12" s="7" t="s">
        <v>74</v>
      </c>
      <c r="F12" s="7" t="s">
        <v>6</v>
      </c>
    </row>
    <row r="13" spans="3:6" ht="12.75">
      <c r="C13" s="7"/>
      <c r="D13" s="7" t="s">
        <v>4</v>
      </c>
      <c r="E13" s="7"/>
      <c r="F13" s="7" t="s">
        <v>75</v>
      </c>
    </row>
    <row r="14" spans="1:6" ht="12.75">
      <c r="A14" t="s">
        <v>136</v>
      </c>
      <c r="C14" s="8" t="s">
        <v>72</v>
      </c>
      <c r="D14" s="9" t="s">
        <v>73</v>
      </c>
      <c r="E14" s="8" t="s">
        <v>72</v>
      </c>
      <c r="F14" s="9" t="s">
        <v>73</v>
      </c>
    </row>
    <row r="15" spans="3:6" ht="12.75">
      <c r="C15" s="7" t="s">
        <v>7</v>
      </c>
      <c r="D15" s="7" t="s">
        <v>7</v>
      </c>
      <c r="E15" s="7" t="s">
        <v>7</v>
      </c>
      <c r="F15" s="7" t="s">
        <v>7</v>
      </c>
    </row>
    <row r="17" spans="1:6" ht="12.75">
      <c r="A17" s="1" t="s">
        <v>8</v>
      </c>
      <c r="B17" t="s">
        <v>9</v>
      </c>
      <c r="C17" s="5">
        <f>E17-192625</f>
        <v>112451</v>
      </c>
      <c r="D17" s="23" t="s">
        <v>141</v>
      </c>
      <c r="E17" s="5">
        <v>305076</v>
      </c>
      <c r="F17" s="23" t="s">
        <v>141</v>
      </c>
    </row>
    <row r="18" spans="1:6" ht="12.75">
      <c r="A18" s="1"/>
      <c r="C18" s="5"/>
      <c r="D18" s="5"/>
      <c r="E18" s="5"/>
      <c r="F18" s="5"/>
    </row>
    <row r="19" spans="1:6" ht="12.75">
      <c r="A19" s="1" t="s">
        <v>32</v>
      </c>
      <c r="B19" t="s">
        <v>10</v>
      </c>
      <c r="C19" s="5">
        <f>E19-2639</f>
        <v>1097</v>
      </c>
      <c r="D19" s="23" t="s">
        <v>141</v>
      </c>
      <c r="E19" s="5">
        <v>3736</v>
      </c>
      <c r="F19" s="23" t="s">
        <v>141</v>
      </c>
    </row>
    <row r="20" spans="1:6" ht="12.75">
      <c r="A20" s="1"/>
      <c r="C20" s="5"/>
      <c r="D20" s="5"/>
      <c r="E20" s="5"/>
      <c r="F20" s="5"/>
    </row>
    <row r="21" spans="1:6" ht="12.75">
      <c r="A21" s="1" t="s">
        <v>45</v>
      </c>
      <c r="B21" t="s">
        <v>11</v>
      </c>
      <c r="C21" s="5">
        <f>E21-3292</f>
        <v>1145</v>
      </c>
      <c r="D21" s="23" t="s">
        <v>141</v>
      </c>
      <c r="E21" s="5">
        <v>4437</v>
      </c>
      <c r="F21" s="23" t="s">
        <v>141</v>
      </c>
    </row>
    <row r="22" spans="1:6" ht="12.75">
      <c r="A22" s="1"/>
      <c r="C22" s="19"/>
      <c r="D22" s="30"/>
      <c r="E22" s="19"/>
      <c r="F22" s="30"/>
    </row>
    <row r="23" spans="1:6" ht="12.75">
      <c r="A23" s="1"/>
      <c r="C23" s="5"/>
      <c r="D23" s="5"/>
      <c r="E23" s="5"/>
      <c r="F23" s="5"/>
    </row>
    <row r="24" spans="1:6" ht="12.75">
      <c r="A24" s="1" t="s">
        <v>33</v>
      </c>
      <c r="B24" t="s">
        <v>12</v>
      </c>
      <c r="C24" s="5">
        <f>E24-45049</f>
        <v>23693</v>
      </c>
      <c r="D24" s="23" t="s">
        <v>141</v>
      </c>
      <c r="E24" s="5">
        <v>68742</v>
      </c>
      <c r="F24" s="23" t="s">
        <v>141</v>
      </c>
    </row>
    <row r="25" spans="1:6" ht="12.75">
      <c r="A25" s="1"/>
      <c r="B25" t="s">
        <v>13</v>
      </c>
      <c r="C25" s="5"/>
      <c r="D25" s="5"/>
      <c r="E25" s="5"/>
      <c r="F25" s="5"/>
    </row>
    <row r="26" spans="1:6" ht="12.75">
      <c r="A26" s="1"/>
      <c r="B26" t="s">
        <v>14</v>
      </c>
      <c r="C26" s="5"/>
      <c r="D26" s="5"/>
      <c r="E26" s="5"/>
      <c r="F26" s="5"/>
    </row>
    <row r="27" spans="1:6" ht="12.75">
      <c r="A27" s="1"/>
      <c r="B27" t="s">
        <v>15</v>
      </c>
      <c r="C27" s="5"/>
      <c r="D27" s="5"/>
      <c r="E27" s="5"/>
      <c r="F27" s="5"/>
    </row>
    <row r="28" spans="1:6" ht="12.75">
      <c r="A28" s="1"/>
      <c r="C28" s="5"/>
      <c r="D28" s="5"/>
      <c r="E28" s="5"/>
      <c r="F28" s="5"/>
    </row>
    <row r="29" spans="1:6" ht="12.75">
      <c r="A29" s="1" t="s">
        <v>32</v>
      </c>
      <c r="B29" t="s">
        <v>16</v>
      </c>
      <c r="C29" s="5">
        <f>E29+1390</f>
        <v>-3434</v>
      </c>
      <c r="D29" s="23" t="s">
        <v>141</v>
      </c>
      <c r="E29" s="5">
        <v>-4824</v>
      </c>
      <c r="F29" s="23" t="s">
        <v>141</v>
      </c>
    </row>
    <row r="30" spans="1:6" ht="12.75">
      <c r="A30" s="1"/>
      <c r="C30" s="5"/>
      <c r="D30" s="5"/>
      <c r="E30" s="5"/>
      <c r="F30" s="5"/>
    </row>
    <row r="31" spans="1:6" ht="12.75">
      <c r="A31" s="1" t="s">
        <v>45</v>
      </c>
      <c r="B31" t="s">
        <v>17</v>
      </c>
      <c r="C31" s="5">
        <f>E31+14802</f>
        <v>-8437</v>
      </c>
      <c r="D31" s="23" t="s">
        <v>141</v>
      </c>
      <c r="E31" s="5">
        <v>-23239</v>
      </c>
      <c r="F31" s="23" t="s">
        <v>141</v>
      </c>
    </row>
    <row r="32" spans="1:6" ht="12.75">
      <c r="A32" s="1"/>
      <c r="C32" s="5"/>
      <c r="D32" s="5"/>
      <c r="E32" s="5"/>
      <c r="F32" s="5"/>
    </row>
    <row r="33" spans="1:6" ht="12.75">
      <c r="A33" s="1" t="s">
        <v>34</v>
      </c>
      <c r="B33" t="s">
        <v>18</v>
      </c>
      <c r="C33" s="5">
        <v>0</v>
      </c>
      <c r="D33" s="23" t="s">
        <v>141</v>
      </c>
      <c r="E33" s="5">
        <v>0</v>
      </c>
      <c r="F33" s="23" t="s">
        <v>141</v>
      </c>
    </row>
    <row r="34" spans="1:6" ht="12.75">
      <c r="A34" s="1"/>
      <c r="C34" s="19"/>
      <c r="D34" s="19"/>
      <c r="E34" s="19"/>
      <c r="F34" s="19"/>
    </row>
    <row r="35" spans="1:6" ht="12.75">
      <c r="A35" s="1" t="s">
        <v>35</v>
      </c>
      <c r="B35" t="s">
        <v>19</v>
      </c>
      <c r="C35" s="5">
        <f>SUM(C24:C33)</f>
        <v>11822</v>
      </c>
      <c r="D35" s="23" t="s">
        <v>141</v>
      </c>
      <c r="E35" s="5">
        <f>SUM(E24:E33)</f>
        <v>40679</v>
      </c>
      <c r="F35" s="23" t="s">
        <v>141</v>
      </c>
    </row>
    <row r="36" spans="1:6" ht="12.75">
      <c r="A36" s="1"/>
      <c r="B36" t="s">
        <v>13</v>
      </c>
      <c r="C36" s="5"/>
      <c r="D36" s="5"/>
      <c r="E36" s="5"/>
      <c r="F36" s="5"/>
    </row>
    <row r="37" spans="1:6" ht="12.75">
      <c r="A37" s="1"/>
      <c r="B37" t="s">
        <v>164</v>
      </c>
      <c r="C37" s="5"/>
      <c r="D37" s="5"/>
      <c r="E37" s="5"/>
      <c r="F37" s="5"/>
    </row>
    <row r="38" spans="1:6" ht="12.75">
      <c r="A38" s="1"/>
      <c r="B38" t="s">
        <v>15</v>
      </c>
      <c r="C38" s="5"/>
      <c r="D38" s="5"/>
      <c r="E38" s="5"/>
      <c r="F38" s="5"/>
    </row>
    <row r="39" spans="1:6" ht="12.75">
      <c r="A39" s="1"/>
      <c r="C39" s="5"/>
      <c r="D39" s="5"/>
      <c r="E39" s="5"/>
      <c r="F39" s="5"/>
    </row>
    <row r="40" spans="1:6" ht="12.75">
      <c r="A40" s="1" t="s">
        <v>36</v>
      </c>
      <c r="B40" t="s">
        <v>20</v>
      </c>
      <c r="C40" s="5">
        <f>E40-566</f>
        <v>875</v>
      </c>
      <c r="D40" s="23" t="s">
        <v>141</v>
      </c>
      <c r="E40" s="5">
        <v>1441</v>
      </c>
      <c r="F40" s="23" t="s">
        <v>141</v>
      </c>
    </row>
    <row r="41" spans="1:6" ht="12.75">
      <c r="A41" s="1"/>
      <c r="C41" s="19"/>
      <c r="D41" s="19"/>
      <c r="E41" s="19"/>
      <c r="F41" s="19"/>
    </row>
    <row r="42" spans="1:6" ht="12.75">
      <c r="A42" s="1" t="s">
        <v>37</v>
      </c>
      <c r="B42" t="s">
        <v>21</v>
      </c>
      <c r="C42" s="5">
        <f>SUM(C35:C40)</f>
        <v>12697</v>
      </c>
      <c r="D42" s="23" t="s">
        <v>141</v>
      </c>
      <c r="E42" s="5">
        <f>SUM(E35:E40)</f>
        <v>42120</v>
      </c>
      <c r="F42" s="23" t="s">
        <v>141</v>
      </c>
    </row>
    <row r="43" spans="1:6" ht="12.75">
      <c r="A43" s="1"/>
      <c r="B43" t="s">
        <v>22</v>
      </c>
      <c r="C43" s="5"/>
      <c r="D43" s="5"/>
      <c r="E43" s="5"/>
      <c r="F43" s="5"/>
    </row>
    <row r="44" spans="1:6" ht="12.75">
      <c r="A44" s="1"/>
      <c r="C44" s="5"/>
      <c r="D44" s="5"/>
      <c r="E44" s="5"/>
      <c r="F44" s="5"/>
    </row>
    <row r="45" spans="1:6" ht="12.75">
      <c r="A45" s="1" t="s">
        <v>38</v>
      </c>
      <c r="B45" t="s">
        <v>23</v>
      </c>
      <c r="C45" s="5">
        <v>-2</v>
      </c>
      <c r="D45" s="23" t="s">
        <v>141</v>
      </c>
      <c r="E45" s="5">
        <v>-2</v>
      </c>
      <c r="F45" s="23" t="s">
        <v>141</v>
      </c>
    </row>
    <row r="46" spans="1:6" ht="12.75">
      <c r="A46" s="1"/>
      <c r="C46" s="19"/>
      <c r="D46" s="19"/>
      <c r="E46" s="19"/>
      <c r="F46" s="19"/>
    </row>
    <row r="47" spans="1:6" ht="12.75">
      <c r="A47" s="1" t="s">
        <v>43</v>
      </c>
      <c r="B47" t="s">
        <v>42</v>
      </c>
      <c r="C47" s="5">
        <f>SUM(C42:C45)</f>
        <v>12695</v>
      </c>
      <c r="D47" s="23" t="s">
        <v>141</v>
      </c>
      <c r="E47" s="5">
        <f>SUM(E42:E45)</f>
        <v>42118</v>
      </c>
      <c r="F47" s="23" t="s">
        <v>141</v>
      </c>
    </row>
    <row r="48" spans="1:6" ht="12.75">
      <c r="A48" s="1"/>
      <c r="B48" t="s">
        <v>24</v>
      </c>
      <c r="C48" s="5"/>
      <c r="D48" s="5"/>
      <c r="E48" s="5"/>
      <c r="F48" s="5"/>
    </row>
    <row r="49" spans="1:6" ht="12.75">
      <c r="A49" s="1"/>
      <c r="B49" t="s">
        <v>25</v>
      </c>
      <c r="C49" s="5">
        <f>E49-789</f>
        <v>-1143</v>
      </c>
      <c r="D49" s="23" t="s">
        <v>141</v>
      </c>
      <c r="E49" s="5">
        <v>-354</v>
      </c>
      <c r="F49" s="23" t="s">
        <v>141</v>
      </c>
    </row>
    <row r="50" spans="1:6" ht="12.75">
      <c r="A50" s="1"/>
      <c r="C50" s="19"/>
      <c r="D50" s="19"/>
      <c r="E50" s="19"/>
      <c r="F50" s="19"/>
    </row>
    <row r="51" spans="1:6" ht="12.75">
      <c r="A51" s="1" t="s">
        <v>39</v>
      </c>
      <c r="B51" t="s">
        <v>26</v>
      </c>
      <c r="C51" s="5">
        <f>SUM(C47:C49)</f>
        <v>11552</v>
      </c>
      <c r="D51" s="23" t="s">
        <v>141</v>
      </c>
      <c r="E51" s="5">
        <f>SUM(E47:E49)</f>
        <v>41764</v>
      </c>
      <c r="F51" s="23" t="s">
        <v>141</v>
      </c>
    </row>
    <row r="52" spans="1:6" ht="12.75">
      <c r="A52" s="1"/>
      <c r="B52" t="s">
        <v>27</v>
      </c>
      <c r="C52" s="5"/>
      <c r="D52" s="5"/>
      <c r="E52" s="5"/>
      <c r="F52" s="5"/>
    </row>
    <row r="53" spans="1:6" ht="12.75">
      <c r="A53" s="1"/>
      <c r="C53" s="5"/>
      <c r="D53" s="5"/>
      <c r="E53" s="5"/>
      <c r="F53" s="5"/>
    </row>
    <row r="54" spans="1:6" ht="12.75">
      <c r="A54" s="1" t="s">
        <v>40</v>
      </c>
      <c r="B54" t="s">
        <v>44</v>
      </c>
      <c r="C54" s="5">
        <v>0</v>
      </c>
      <c r="D54" s="23" t="s">
        <v>141</v>
      </c>
      <c r="E54" s="5">
        <v>0</v>
      </c>
      <c r="F54" s="23" t="s">
        <v>141</v>
      </c>
    </row>
    <row r="55" spans="1:6" ht="12.75">
      <c r="A55" s="1"/>
      <c r="B55" t="s">
        <v>25</v>
      </c>
      <c r="C55" s="5">
        <v>0</v>
      </c>
      <c r="D55" s="23" t="s">
        <v>141</v>
      </c>
      <c r="E55" s="5">
        <v>0</v>
      </c>
      <c r="F55" s="23" t="s">
        <v>141</v>
      </c>
    </row>
    <row r="56" spans="1:6" ht="12.75">
      <c r="A56" s="1"/>
      <c r="B56" t="s">
        <v>28</v>
      </c>
      <c r="C56" s="5">
        <f>SUM(C54:C55)</f>
        <v>0</v>
      </c>
      <c r="D56" s="23" t="s">
        <v>141</v>
      </c>
      <c r="E56" s="5">
        <v>0</v>
      </c>
      <c r="F56" s="23" t="s">
        <v>141</v>
      </c>
    </row>
    <row r="57" spans="1:6" ht="12.75">
      <c r="A57" s="1"/>
      <c r="B57" t="s">
        <v>29</v>
      </c>
      <c r="C57" s="5"/>
      <c r="D57" s="5"/>
      <c r="E57" s="5"/>
      <c r="F57" s="5"/>
    </row>
    <row r="58" spans="1:6" ht="12.75">
      <c r="A58" s="1"/>
      <c r="C58" s="19"/>
      <c r="D58" s="19"/>
      <c r="E58" s="19"/>
      <c r="F58" s="19"/>
    </row>
    <row r="59" spans="1:6" ht="12.75">
      <c r="A59" s="1" t="s">
        <v>76</v>
      </c>
      <c r="B59" t="s">
        <v>77</v>
      </c>
      <c r="C59" s="31">
        <f>SUM(C51:C56)</f>
        <v>11552</v>
      </c>
      <c r="D59" s="32" t="s">
        <v>141</v>
      </c>
      <c r="E59" s="31">
        <f>SUM(E51:E56)</f>
        <v>41764</v>
      </c>
      <c r="F59" s="32" t="s">
        <v>141</v>
      </c>
    </row>
    <row r="60" spans="1:6" ht="13.5" thickBot="1">
      <c r="A60" s="1"/>
      <c r="B60" t="s">
        <v>78</v>
      </c>
      <c r="C60" s="29"/>
      <c r="D60" s="29"/>
      <c r="E60" s="29"/>
      <c r="F60" s="29"/>
    </row>
    <row r="61" spans="1:6" ht="13.5" thickTop="1">
      <c r="A61" s="1"/>
      <c r="C61" s="5"/>
      <c r="D61" s="5"/>
      <c r="E61" s="5"/>
      <c r="F61" s="5"/>
    </row>
    <row r="62" spans="1:6" ht="12.75">
      <c r="A62" s="1" t="s">
        <v>41</v>
      </c>
      <c r="B62" t="s">
        <v>30</v>
      </c>
      <c r="C62" s="5"/>
      <c r="D62" s="5"/>
      <c r="E62" s="5"/>
      <c r="F62" s="5"/>
    </row>
    <row r="63" spans="1:6" ht="12.75">
      <c r="A63" s="1"/>
      <c r="B63" t="s">
        <v>31</v>
      </c>
      <c r="C63" s="5"/>
      <c r="D63" s="5"/>
      <c r="E63" s="5"/>
      <c r="F63" s="5"/>
    </row>
    <row r="64" spans="1:6" ht="12.75">
      <c r="A64" s="1"/>
      <c r="B64" t="s">
        <v>137</v>
      </c>
      <c r="C64" s="5">
        <v>10</v>
      </c>
      <c r="D64" s="23" t="s">
        <v>141</v>
      </c>
      <c r="E64" s="5">
        <v>36</v>
      </c>
      <c r="F64" s="23" t="s">
        <v>141</v>
      </c>
    </row>
    <row r="65" spans="1:6" ht="12.75">
      <c r="A65" s="1"/>
      <c r="B65" t="s">
        <v>138</v>
      </c>
      <c r="C65" s="5">
        <v>10</v>
      </c>
      <c r="D65" s="23" t="s">
        <v>141</v>
      </c>
      <c r="E65" s="5">
        <v>35</v>
      </c>
      <c r="F65" s="23" t="s">
        <v>141</v>
      </c>
    </row>
    <row r="66" spans="1:6" ht="12.75">
      <c r="A66" s="1"/>
      <c r="C66" s="5"/>
      <c r="D66" s="5"/>
      <c r="E66" s="5"/>
      <c r="F66" s="5"/>
    </row>
    <row r="67" spans="1:6" ht="12.75">
      <c r="A67" s="1"/>
      <c r="C67" s="5"/>
      <c r="D67" s="5"/>
      <c r="E67" s="5"/>
      <c r="F67" s="5"/>
    </row>
    <row r="68" spans="1:6" ht="12.75">
      <c r="A68" s="1"/>
      <c r="B68" s="11" t="s">
        <v>145</v>
      </c>
      <c r="C68" s="5"/>
      <c r="D68" s="5"/>
      <c r="E68" s="5"/>
      <c r="F68" s="5"/>
    </row>
    <row r="69" spans="1:6" ht="12.75">
      <c r="A69" s="1"/>
      <c r="B69" t="s">
        <v>146</v>
      </c>
      <c r="C69" s="5"/>
      <c r="D69" s="5"/>
      <c r="E69" s="5"/>
      <c r="F69" s="5"/>
    </row>
    <row r="70" spans="3:4" ht="12.75">
      <c r="C70" s="5"/>
      <c r="D70" s="5"/>
    </row>
  </sheetData>
  <mergeCells count="6">
    <mergeCell ref="E10:F10"/>
    <mergeCell ref="A8:F8"/>
    <mergeCell ref="A1:F1"/>
    <mergeCell ref="A2:F2"/>
    <mergeCell ref="A3:F3"/>
    <mergeCell ref="C10:D10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47">
      <selection activeCell="C60" sqref="C60"/>
    </sheetView>
  </sheetViews>
  <sheetFormatPr defaultColWidth="9.140625" defaultRowHeight="12.75"/>
  <cols>
    <col min="1" max="1" width="6.57421875" style="0" customWidth="1"/>
    <col min="2" max="2" width="45.421875" style="0" customWidth="1"/>
    <col min="3" max="4" width="18.7109375" style="0" customWidth="1"/>
    <col min="5" max="5" width="0.13671875" style="0" customWidth="1"/>
    <col min="6" max="8" width="9.140625" style="0" hidden="1" customWidth="1"/>
  </cols>
  <sheetData>
    <row r="1" spans="1:4" ht="15.75">
      <c r="A1" s="39" t="s">
        <v>0</v>
      </c>
      <c r="B1" s="39"/>
      <c r="C1" s="39"/>
      <c r="D1" s="39"/>
    </row>
    <row r="2" spans="1:7" ht="12.75">
      <c r="A2" s="40" t="s">
        <v>69</v>
      </c>
      <c r="B2" s="40"/>
      <c r="C2" s="40"/>
      <c r="D2" s="40"/>
      <c r="E2" s="40"/>
      <c r="F2" s="40"/>
      <c r="G2" s="40"/>
    </row>
    <row r="3" spans="1:7" ht="12.75">
      <c r="A3" s="40" t="s">
        <v>70</v>
      </c>
      <c r="B3" s="40"/>
      <c r="C3" s="40"/>
      <c r="D3" s="40"/>
      <c r="E3" s="40"/>
      <c r="F3" s="40"/>
      <c r="G3" s="40"/>
    </row>
    <row r="4" spans="1:4" ht="12.75">
      <c r="A4" s="41"/>
      <c r="B4" s="41"/>
      <c r="C4" s="41"/>
      <c r="D4" s="41"/>
    </row>
    <row r="5" spans="1:4" ht="15.75">
      <c r="A5" s="39" t="s">
        <v>148</v>
      </c>
      <c r="B5" s="39"/>
      <c r="C5" s="39"/>
      <c r="D5" s="39"/>
    </row>
    <row r="7" spans="3:4" ht="12.75">
      <c r="C7" s="3" t="s">
        <v>46</v>
      </c>
      <c r="D7" s="3" t="s">
        <v>47</v>
      </c>
    </row>
    <row r="8" spans="3:4" ht="12.75">
      <c r="C8" s="3" t="s">
        <v>48</v>
      </c>
      <c r="D8" s="3" t="s">
        <v>49</v>
      </c>
    </row>
    <row r="9" spans="3:4" ht="12.75">
      <c r="C9" s="3" t="s">
        <v>4</v>
      </c>
      <c r="D9" s="3" t="s">
        <v>50</v>
      </c>
    </row>
    <row r="10" spans="3:4" ht="12.75">
      <c r="C10" s="4" t="s">
        <v>72</v>
      </c>
      <c r="D10" s="24" t="s">
        <v>147</v>
      </c>
    </row>
    <row r="11" spans="3:4" ht="12.75">
      <c r="C11" s="3" t="s">
        <v>7</v>
      </c>
      <c r="D11" s="3" t="s">
        <v>7</v>
      </c>
    </row>
    <row r="12" ht="12.75">
      <c r="C12" s="5"/>
    </row>
    <row r="13" spans="1:4" ht="12.75">
      <c r="A13">
        <v>1</v>
      </c>
      <c r="B13" t="s">
        <v>51</v>
      </c>
      <c r="C13" s="5">
        <v>341760</v>
      </c>
      <c r="D13" s="25">
        <v>342735</v>
      </c>
    </row>
    <row r="14" spans="3:4" ht="12.75">
      <c r="C14" s="5"/>
      <c r="D14" s="5"/>
    </row>
    <row r="15" spans="1:4" ht="12.75">
      <c r="A15">
        <v>2</v>
      </c>
      <c r="B15" t="s">
        <v>52</v>
      </c>
      <c r="C15" s="5">
        <v>19356</v>
      </c>
      <c r="D15" s="25">
        <v>17000</v>
      </c>
    </row>
    <row r="16" spans="3:4" ht="12.75">
      <c r="C16" s="5"/>
      <c r="D16" s="5"/>
    </row>
    <row r="17" spans="1:4" ht="12.75">
      <c r="A17">
        <v>3</v>
      </c>
      <c r="B17" t="s">
        <v>53</v>
      </c>
      <c r="C17" s="5">
        <v>750</v>
      </c>
      <c r="D17" s="25">
        <v>750</v>
      </c>
    </row>
    <row r="18" spans="3:4" ht="12.75">
      <c r="C18" s="5"/>
      <c r="D18" s="5"/>
    </row>
    <row r="19" spans="1:4" ht="12.75">
      <c r="A19">
        <v>4</v>
      </c>
      <c r="B19" t="s">
        <v>54</v>
      </c>
      <c r="C19" s="5">
        <v>2312</v>
      </c>
      <c r="D19" s="25">
        <v>0</v>
      </c>
    </row>
    <row r="20" spans="3:4" ht="12.75">
      <c r="C20" s="5"/>
      <c r="D20" s="5"/>
    </row>
    <row r="21" spans="1:4" ht="12.75">
      <c r="A21">
        <v>5</v>
      </c>
      <c r="B21" t="s">
        <v>55</v>
      </c>
      <c r="C21" s="16"/>
      <c r="D21" s="26"/>
    </row>
    <row r="22" spans="2:4" ht="12.75">
      <c r="B22" s="10" t="s">
        <v>56</v>
      </c>
      <c r="C22" s="33">
        <v>106733</v>
      </c>
      <c r="D22" s="36">
        <v>106279</v>
      </c>
    </row>
    <row r="23" spans="2:4" ht="12.75">
      <c r="B23" s="10" t="s">
        <v>57</v>
      </c>
      <c r="C23" s="34">
        <v>123060</v>
      </c>
      <c r="D23" s="37">
        <v>113943</v>
      </c>
    </row>
    <row r="24" spans="2:4" ht="12.75">
      <c r="B24" s="10" t="s">
        <v>79</v>
      </c>
      <c r="C24" s="34">
        <f>7656-1</f>
        <v>7655</v>
      </c>
      <c r="D24" s="37">
        <f>11995</f>
        <v>11995</v>
      </c>
    </row>
    <row r="25" spans="2:4" ht="12.75">
      <c r="B25" s="10" t="s">
        <v>80</v>
      </c>
      <c r="C25" s="34">
        <v>122903</v>
      </c>
      <c r="D25" s="37">
        <v>104926</v>
      </c>
    </row>
    <row r="26" spans="2:4" ht="12.75">
      <c r="B26" s="10" t="s">
        <v>81</v>
      </c>
      <c r="C26" s="34">
        <v>10314</v>
      </c>
      <c r="D26" s="37">
        <v>6654</v>
      </c>
    </row>
    <row r="27" spans="2:4" ht="12.75">
      <c r="B27" s="10"/>
      <c r="C27" s="35">
        <f>SUM(C22:C26)</f>
        <v>370665</v>
      </c>
      <c r="D27" s="35">
        <f>SUM(D22:D26)</f>
        <v>343797</v>
      </c>
    </row>
    <row r="28" spans="3:4" ht="12.75">
      <c r="C28" s="34"/>
      <c r="D28" s="34"/>
    </row>
    <row r="29" spans="1:4" ht="12.75">
      <c r="A29">
        <v>6</v>
      </c>
      <c r="B29" t="s">
        <v>58</v>
      </c>
      <c r="C29" s="34"/>
      <c r="D29" s="37"/>
    </row>
    <row r="30" spans="2:4" ht="12.75">
      <c r="B30" s="10" t="s">
        <v>59</v>
      </c>
      <c r="C30" s="34">
        <f>9102+1000</f>
        <v>10102</v>
      </c>
      <c r="D30" s="37">
        <v>8721</v>
      </c>
    </row>
    <row r="31" spans="2:4" ht="12.75">
      <c r="B31" s="10" t="s">
        <v>60</v>
      </c>
      <c r="C31" s="34">
        <v>30125</v>
      </c>
      <c r="D31" s="37">
        <v>14546</v>
      </c>
    </row>
    <row r="32" spans="2:4" ht="12.75">
      <c r="B32" s="10" t="s">
        <v>83</v>
      </c>
      <c r="C32" s="34">
        <v>10423</v>
      </c>
      <c r="D32" s="37">
        <v>13698</v>
      </c>
    </row>
    <row r="33" spans="2:4" ht="12.75">
      <c r="B33" s="10" t="s">
        <v>84</v>
      </c>
      <c r="C33" s="34">
        <v>80000</v>
      </c>
      <c r="D33" s="37">
        <v>80000</v>
      </c>
    </row>
    <row r="34" spans="2:4" ht="12.75">
      <c r="B34" s="10" t="s">
        <v>61</v>
      </c>
      <c r="C34" s="34">
        <v>5083</v>
      </c>
      <c r="D34" s="37">
        <v>22769</v>
      </c>
    </row>
    <row r="35" spans="2:4" ht="12.75">
      <c r="B35" s="10" t="s">
        <v>85</v>
      </c>
      <c r="C35" s="34">
        <v>5786</v>
      </c>
      <c r="D35" s="37">
        <v>17358</v>
      </c>
    </row>
    <row r="36" spans="3:4" ht="12.75">
      <c r="C36" s="35">
        <f>SUM(C30:C35)</f>
        <v>141519</v>
      </c>
      <c r="D36" s="35">
        <f>SUM(D30:D35)</f>
        <v>157092</v>
      </c>
    </row>
    <row r="37" spans="3:4" ht="12.75">
      <c r="C37" s="16"/>
      <c r="D37" s="5"/>
    </row>
    <row r="38" spans="1:4" ht="12.75">
      <c r="A38">
        <v>7</v>
      </c>
      <c r="B38" t="s">
        <v>62</v>
      </c>
      <c r="C38" s="5">
        <f>C27-C36</f>
        <v>229146</v>
      </c>
      <c r="D38" s="5">
        <f>D27-D36</f>
        <v>186705</v>
      </c>
    </row>
    <row r="39" spans="3:4" ht="12.75">
      <c r="C39" s="5"/>
      <c r="D39" s="25"/>
    </row>
    <row r="40" spans="3:4" ht="13.5" thickBot="1">
      <c r="C40" s="20">
        <f>SUM(C13:C19)+C38</f>
        <v>593324</v>
      </c>
      <c r="D40" s="20">
        <f>SUM(D13:D19)+D38</f>
        <v>547190</v>
      </c>
    </row>
    <row r="41" spans="3:4" ht="13.5" thickTop="1">
      <c r="C41" s="5"/>
      <c r="D41" s="5"/>
    </row>
    <row r="42" spans="1:4" ht="12.75">
      <c r="A42">
        <v>8</v>
      </c>
      <c r="B42" t="s">
        <v>63</v>
      </c>
      <c r="C42" s="5"/>
      <c r="D42" s="5"/>
    </row>
    <row r="43" spans="2:4" ht="12.75">
      <c r="B43" t="s">
        <v>64</v>
      </c>
      <c r="C43" s="5">
        <v>57860</v>
      </c>
      <c r="D43" s="25">
        <v>57860</v>
      </c>
    </row>
    <row r="44" spans="2:4" ht="12.75">
      <c r="B44" t="s">
        <v>86</v>
      </c>
      <c r="C44" s="5"/>
      <c r="D44" s="25"/>
    </row>
    <row r="45" spans="2:4" ht="12.75">
      <c r="B45" s="10" t="s">
        <v>87</v>
      </c>
      <c r="C45" s="5">
        <v>266</v>
      </c>
      <c r="D45" s="25">
        <v>266</v>
      </c>
    </row>
    <row r="46" spans="2:4" ht="12.75">
      <c r="B46" s="10" t="s">
        <v>88</v>
      </c>
      <c r="C46" s="5">
        <v>16837</v>
      </c>
      <c r="D46" s="25">
        <f>12357+4480</f>
        <v>16837</v>
      </c>
    </row>
    <row r="47" spans="2:4" ht="12.75">
      <c r="B47" s="10" t="s">
        <v>89</v>
      </c>
      <c r="C47" s="5">
        <v>4814</v>
      </c>
      <c r="D47" s="25">
        <v>4814</v>
      </c>
    </row>
    <row r="48" spans="2:4" ht="12.75">
      <c r="B48" s="10" t="s">
        <v>90</v>
      </c>
      <c r="C48" s="19">
        <v>386131</v>
      </c>
      <c r="D48" s="27">
        <v>350153</v>
      </c>
    </row>
    <row r="49" spans="2:4" ht="12.75">
      <c r="B49" s="10"/>
      <c r="C49" s="5">
        <f>SUM(C43:C48)</f>
        <v>465908</v>
      </c>
      <c r="D49" s="5">
        <f>SUM(D43:D48)</f>
        <v>429930</v>
      </c>
    </row>
    <row r="50" spans="3:4" ht="12.75">
      <c r="C50" s="5"/>
      <c r="D50" s="5"/>
    </row>
    <row r="51" spans="1:4" ht="12.75">
      <c r="A51">
        <v>9</v>
      </c>
      <c r="B51" t="s">
        <v>65</v>
      </c>
      <c r="C51" s="5">
        <v>42851</v>
      </c>
      <c r="D51" s="25">
        <v>44687</v>
      </c>
    </row>
    <row r="52" spans="3:4" ht="12.75">
      <c r="C52" s="5"/>
      <c r="D52" s="5"/>
    </row>
    <row r="53" spans="1:4" ht="12.75">
      <c r="A53">
        <v>10</v>
      </c>
      <c r="B53" t="s">
        <v>66</v>
      </c>
      <c r="C53" s="28">
        <f>77898-1000</f>
        <v>76898</v>
      </c>
      <c r="D53" s="25">
        <v>64906</v>
      </c>
    </row>
    <row r="54" spans="3:4" ht="12.75">
      <c r="C54" s="5"/>
      <c r="D54" s="5"/>
    </row>
    <row r="55" spans="1:4" ht="12.75">
      <c r="A55">
        <v>11</v>
      </c>
      <c r="B55" t="s">
        <v>67</v>
      </c>
      <c r="C55" s="28">
        <f>7666+1</f>
        <v>7667</v>
      </c>
      <c r="D55" s="25">
        <v>7667</v>
      </c>
    </row>
    <row r="56" spans="3:4" ht="12.75">
      <c r="C56" s="5"/>
      <c r="D56" s="25"/>
    </row>
    <row r="57" spans="3:4" ht="13.5" thickBot="1">
      <c r="C57" s="20">
        <f>SUM(C49:C55)</f>
        <v>593324</v>
      </c>
      <c r="D57" s="20">
        <f>SUM(D49:D55)</f>
        <v>547190</v>
      </c>
    </row>
    <row r="58" ht="13.5" thickTop="1">
      <c r="D58" s="5"/>
    </row>
    <row r="59" spans="1:4" ht="12.75">
      <c r="A59">
        <v>12</v>
      </c>
      <c r="B59" t="s">
        <v>68</v>
      </c>
      <c r="C59" s="22">
        <v>401</v>
      </c>
      <c r="D59" s="22">
        <f>SUM(D49/D43)/2*100</f>
        <v>371.5260974766678</v>
      </c>
    </row>
    <row r="60" ht="12.75">
      <c r="C60" s="17"/>
    </row>
    <row r="61" ht="12.75">
      <c r="C61" s="21"/>
    </row>
    <row r="62" ht="12.75">
      <c r="C62" s="17"/>
    </row>
  </sheetData>
  <mergeCells count="5">
    <mergeCell ref="A1:D1"/>
    <mergeCell ref="A5:D5"/>
    <mergeCell ref="A4:D4"/>
    <mergeCell ref="A2:G2"/>
    <mergeCell ref="A3:G3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 topLeftCell="A92">
      <selection activeCell="B113" sqref="B113"/>
    </sheetView>
  </sheetViews>
  <sheetFormatPr defaultColWidth="9.140625" defaultRowHeight="12.75"/>
  <cols>
    <col min="1" max="1" width="5.00390625" style="0" customWidth="1"/>
    <col min="2" max="2" width="41.00390625" style="0" customWidth="1"/>
    <col min="3" max="5" width="18.7109375" style="0" customWidth="1"/>
  </cols>
  <sheetData>
    <row r="1" ht="15.75">
      <c r="B1" s="12" t="s">
        <v>91</v>
      </c>
    </row>
    <row r="3" spans="1:2" ht="12.75">
      <c r="A3" s="11">
        <v>1</v>
      </c>
      <c r="B3" s="11" t="s">
        <v>92</v>
      </c>
    </row>
    <row r="4" ht="12.75">
      <c r="B4" t="s">
        <v>140</v>
      </c>
    </row>
    <row r="5" ht="12.75">
      <c r="B5" t="s">
        <v>93</v>
      </c>
    </row>
    <row r="7" spans="1:2" ht="12.75">
      <c r="A7" s="11">
        <v>2</v>
      </c>
      <c r="B7" s="11" t="s">
        <v>94</v>
      </c>
    </row>
    <row r="8" ht="12.75">
      <c r="B8" t="s">
        <v>139</v>
      </c>
    </row>
    <row r="10" spans="1:2" ht="12.75">
      <c r="A10" s="11">
        <v>3</v>
      </c>
      <c r="B10" s="11" t="s">
        <v>95</v>
      </c>
    </row>
    <row r="11" ht="12.75">
      <c r="B11" t="s">
        <v>96</v>
      </c>
    </row>
    <row r="13" spans="1:2" ht="12.75">
      <c r="A13" s="11">
        <v>4</v>
      </c>
      <c r="B13" s="11" t="s">
        <v>23</v>
      </c>
    </row>
    <row r="14" spans="1:2" ht="12.75">
      <c r="A14" s="11"/>
      <c r="B14" s="14" t="s">
        <v>149</v>
      </c>
    </row>
    <row r="15" ht="12.75">
      <c r="B15" t="s">
        <v>150</v>
      </c>
    </row>
    <row r="17" spans="1:2" ht="12.75">
      <c r="A17" s="11">
        <v>5</v>
      </c>
      <c r="B17" s="11" t="s">
        <v>97</v>
      </c>
    </row>
    <row r="18" ht="12.75">
      <c r="B18" t="s">
        <v>160</v>
      </c>
    </row>
    <row r="20" spans="1:2" ht="12.75">
      <c r="A20" s="11">
        <v>6</v>
      </c>
      <c r="B20" s="11" t="s">
        <v>98</v>
      </c>
    </row>
    <row r="21" ht="12.75">
      <c r="B21" t="s">
        <v>161</v>
      </c>
    </row>
    <row r="23" spans="1:2" ht="12.75">
      <c r="A23" s="11">
        <v>7</v>
      </c>
      <c r="B23" s="11" t="s">
        <v>162</v>
      </c>
    </row>
    <row r="24" ht="12.75">
      <c r="B24" t="s">
        <v>99</v>
      </c>
    </row>
    <row r="26" ht="12.75">
      <c r="B26" t="s">
        <v>100</v>
      </c>
    </row>
    <row r="27" spans="3:5" ht="12.75">
      <c r="C27" s="3" t="s">
        <v>175</v>
      </c>
      <c r="D27" s="3" t="s">
        <v>176</v>
      </c>
      <c r="E27" s="3" t="s">
        <v>177</v>
      </c>
    </row>
    <row r="28" spans="2:5" ht="12.75">
      <c r="B28" s="13"/>
      <c r="C28" s="5"/>
      <c r="D28" s="5"/>
      <c r="E28" s="6"/>
    </row>
    <row r="29" spans="2:5" ht="12.75">
      <c r="B29" s="13" t="s">
        <v>178</v>
      </c>
      <c r="C29" s="5">
        <v>16729</v>
      </c>
      <c r="D29" s="5">
        <v>6854</v>
      </c>
      <c r="E29" s="6">
        <v>52656</v>
      </c>
    </row>
    <row r="30" spans="2:5" ht="12.75">
      <c r="B30" s="13"/>
      <c r="C30" s="5"/>
      <c r="D30" s="5"/>
      <c r="E30" s="6"/>
    </row>
    <row r="32" spans="1:2" ht="12.75">
      <c r="A32" s="11">
        <v>8</v>
      </c>
      <c r="B32" s="11" t="s">
        <v>101</v>
      </c>
    </row>
    <row r="33" ht="12.75">
      <c r="B33" t="s">
        <v>109</v>
      </c>
    </row>
    <row r="35" spans="1:2" ht="12.75">
      <c r="A35" s="11">
        <v>9</v>
      </c>
      <c r="B35" s="11" t="s">
        <v>102</v>
      </c>
    </row>
    <row r="36" ht="12.75">
      <c r="B36" t="s">
        <v>179</v>
      </c>
    </row>
    <row r="37" ht="12.75">
      <c r="B37" t="s">
        <v>103</v>
      </c>
    </row>
    <row r="39" spans="1:2" ht="12.75">
      <c r="A39" s="11">
        <v>10</v>
      </c>
      <c r="B39" s="11" t="s">
        <v>104</v>
      </c>
    </row>
    <row r="40" ht="12.75">
      <c r="B40" t="s">
        <v>105</v>
      </c>
    </row>
    <row r="42" spans="1:2" ht="12.75">
      <c r="A42" s="11">
        <v>11</v>
      </c>
      <c r="B42" s="11" t="s">
        <v>106</v>
      </c>
    </row>
    <row r="43" ht="12.75">
      <c r="B43" t="s">
        <v>107</v>
      </c>
    </row>
    <row r="44" ht="12.75">
      <c r="B44" t="s">
        <v>108</v>
      </c>
    </row>
    <row r="46" spans="1:2" ht="12.75">
      <c r="A46" s="11">
        <v>12</v>
      </c>
      <c r="B46" s="11" t="s">
        <v>151</v>
      </c>
    </row>
    <row r="47" ht="12.75">
      <c r="B47" t="s">
        <v>110</v>
      </c>
    </row>
    <row r="48" ht="12.75">
      <c r="C48" s="3" t="s">
        <v>7</v>
      </c>
    </row>
    <row r="49" spans="2:3" ht="12.75">
      <c r="B49" t="s">
        <v>152</v>
      </c>
      <c r="C49" s="5"/>
    </row>
    <row r="50" spans="2:3" ht="12.75">
      <c r="B50" s="10" t="s">
        <v>82</v>
      </c>
      <c r="C50" s="5">
        <v>9102</v>
      </c>
    </row>
    <row r="51" spans="2:3" ht="12.75">
      <c r="B51" s="10" t="s">
        <v>153</v>
      </c>
      <c r="C51" s="5">
        <v>80000</v>
      </c>
    </row>
    <row r="52" spans="2:3" ht="12.75">
      <c r="B52" s="10" t="s">
        <v>111</v>
      </c>
      <c r="C52" s="5">
        <v>1000</v>
      </c>
    </row>
    <row r="53" spans="2:3" ht="12.75">
      <c r="B53" s="13" t="s">
        <v>112</v>
      </c>
      <c r="C53" s="18">
        <f>SUM(C50:C52)</f>
        <v>90102</v>
      </c>
    </row>
    <row r="54" ht="12.75">
      <c r="C54" s="5"/>
    </row>
    <row r="55" ht="12.75">
      <c r="B55" t="s">
        <v>154</v>
      </c>
    </row>
    <row r="56" spans="2:3" ht="12.75">
      <c r="B56" s="10" t="s">
        <v>155</v>
      </c>
      <c r="C56" s="18">
        <v>76898</v>
      </c>
    </row>
    <row r="57" spans="2:3" ht="12.75">
      <c r="B57" s="10"/>
      <c r="C57" s="5"/>
    </row>
    <row r="58" spans="2:3" ht="13.5" thickBot="1">
      <c r="B58" s="10" t="s">
        <v>156</v>
      </c>
      <c r="C58" s="29">
        <f>C56+C53</f>
        <v>167000</v>
      </c>
    </row>
    <row r="59" ht="13.5" thickTop="1">
      <c r="C59" s="5"/>
    </row>
    <row r="60" spans="1:2" ht="12.75">
      <c r="A60" s="11">
        <v>13</v>
      </c>
      <c r="B60" s="11" t="s">
        <v>113</v>
      </c>
    </row>
    <row r="61" ht="12.75">
      <c r="B61" t="s">
        <v>168</v>
      </c>
    </row>
    <row r="64" spans="1:2" ht="12.75">
      <c r="A64" s="11">
        <v>14</v>
      </c>
      <c r="B64" s="11" t="s">
        <v>114</v>
      </c>
    </row>
    <row r="65" ht="12.75">
      <c r="B65" t="s">
        <v>142</v>
      </c>
    </row>
    <row r="67" spans="1:2" ht="12.75">
      <c r="A67" s="11">
        <v>15</v>
      </c>
      <c r="B67" s="11" t="s">
        <v>115</v>
      </c>
    </row>
    <row r="68" ht="12.75">
      <c r="B68" t="s">
        <v>180</v>
      </c>
    </row>
    <row r="70" spans="1:2" ht="12.75">
      <c r="A70" s="11">
        <v>16</v>
      </c>
      <c r="B70" s="11" t="s">
        <v>116</v>
      </c>
    </row>
    <row r="71" spans="3:5" ht="12.75">
      <c r="C71" s="3" t="s">
        <v>117</v>
      </c>
      <c r="D71" s="3" t="s">
        <v>118</v>
      </c>
      <c r="E71" s="3" t="s">
        <v>166</v>
      </c>
    </row>
    <row r="72" spans="3:5" ht="12.75">
      <c r="C72" s="3"/>
      <c r="D72" s="3" t="s">
        <v>119</v>
      </c>
      <c r="E72" s="3" t="s">
        <v>167</v>
      </c>
    </row>
    <row r="73" spans="3:5" ht="12.75">
      <c r="C73" s="3" t="s">
        <v>7</v>
      </c>
      <c r="D73" s="3" t="s">
        <v>7</v>
      </c>
      <c r="E73" s="3" t="s">
        <v>7</v>
      </c>
    </row>
    <row r="75" spans="2:5" ht="12.75">
      <c r="B75" t="s">
        <v>120</v>
      </c>
      <c r="C75" s="5">
        <v>160755</v>
      </c>
      <c r="D75" s="5">
        <v>24031</v>
      </c>
      <c r="E75" s="5">
        <v>363648</v>
      </c>
    </row>
    <row r="76" spans="2:5" ht="12.75">
      <c r="B76" t="s">
        <v>121</v>
      </c>
      <c r="C76" s="5">
        <v>101134</v>
      </c>
      <c r="D76" s="5">
        <v>10547</v>
      </c>
      <c r="E76" s="5">
        <v>259930</v>
      </c>
    </row>
    <row r="77" spans="2:5" ht="12.75">
      <c r="B77" t="s">
        <v>122</v>
      </c>
      <c r="C77" s="5">
        <v>29201</v>
      </c>
      <c r="D77" s="5">
        <v>5409</v>
      </c>
      <c r="E77" s="5">
        <v>81293</v>
      </c>
    </row>
    <row r="78" spans="2:5" ht="12.75">
      <c r="B78" t="s">
        <v>123</v>
      </c>
      <c r="C78" s="5">
        <v>14163</v>
      </c>
      <c r="D78" s="5">
        <v>2376</v>
      </c>
      <c r="E78" s="5">
        <v>23731</v>
      </c>
    </row>
    <row r="79" spans="2:5" ht="12.75">
      <c r="B79" t="s">
        <v>124</v>
      </c>
      <c r="C79" s="5">
        <v>0</v>
      </c>
      <c r="D79" s="5">
        <f>22-32</f>
        <v>-10</v>
      </c>
      <c r="E79" s="5">
        <v>3736</v>
      </c>
    </row>
    <row r="80" spans="2:5" ht="12.75">
      <c r="B80" t="s">
        <v>125</v>
      </c>
      <c r="C80" s="5">
        <v>-177</v>
      </c>
      <c r="D80" s="5">
        <v>-233</v>
      </c>
      <c r="E80" s="5">
        <v>194</v>
      </c>
    </row>
    <row r="81" spans="3:5" ht="12.75">
      <c r="C81" s="5"/>
      <c r="D81" s="5"/>
      <c r="E81" s="5"/>
    </row>
    <row r="82" spans="3:5" ht="12.75">
      <c r="C82" s="18">
        <f>SUM(C75:C81)</f>
        <v>305076</v>
      </c>
      <c r="D82" s="18">
        <f>SUM(D75:D81)</f>
        <v>42120</v>
      </c>
      <c r="E82" s="18">
        <f>SUM(E75:E81)</f>
        <v>732532</v>
      </c>
    </row>
    <row r="84" spans="1:2" ht="12.75">
      <c r="A84" s="11">
        <v>17</v>
      </c>
      <c r="B84" s="11" t="s">
        <v>126</v>
      </c>
    </row>
    <row r="85" ht="12.75">
      <c r="B85" t="s">
        <v>143</v>
      </c>
    </row>
    <row r="87" spans="1:2" ht="12.75">
      <c r="A87" s="11">
        <v>18</v>
      </c>
      <c r="B87" s="11" t="s">
        <v>127</v>
      </c>
    </row>
    <row r="88" spans="1:2" ht="12.75">
      <c r="A88" s="11"/>
      <c r="B88" s="14" t="s">
        <v>181</v>
      </c>
    </row>
    <row r="89" spans="1:2" ht="12.75">
      <c r="A89" s="11"/>
      <c r="B89" s="14" t="s">
        <v>182</v>
      </c>
    </row>
    <row r="90" spans="1:2" ht="12.75">
      <c r="A90" s="11"/>
      <c r="B90" s="14" t="s">
        <v>157</v>
      </c>
    </row>
    <row r="91" ht="12.75">
      <c r="B91" t="s">
        <v>158</v>
      </c>
    </row>
    <row r="93" spans="1:2" ht="12.75">
      <c r="A93" s="11">
        <v>19</v>
      </c>
      <c r="B93" s="11" t="s">
        <v>128</v>
      </c>
    </row>
    <row r="94" spans="1:2" ht="12.75">
      <c r="A94" s="11"/>
      <c r="B94" s="14" t="s">
        <v>159</v>
      </c>
    </row>
    <row r="95" spans="1:2" ht="12.75">
      <c r="A95" s="11"/>
      <c r="B95" s="11"/>
    </row>
    <row r="97" spans="1:2" ht="12.75">
      <c r="A97" s="11">
        <v>20</v>
      </c>
      <c r="B97" s="11" t="s">
        <v>129</v>
      </c>
    </row>
    <row r="98" ht="12.75">
      <c r="B98" t="s">
        <v>183</v>
      </c>
    </row>
    <row r="100" spans="1:2" ht="12.75">
      <c r="A100" s="11">
        <v>21</v>
      </c>
      <c r="B100" s="11" t="s">
        <v>130</v>
      </c>
    </row>
    <row r="101" spans="1:2" ht="12.75">
      <c r="A101" s="11"/>
      <c r="B101" s="14" t="s">
        <v>184</v>
      </c>
    </row>
    <row r="102" spans="1:2" ht="12.75">
      <c r="A102" s="11"/>
      <c r="B102" s="14" t="s">
        <v>185</v>
      </c>
    </row>
    <row r="103" ht="12.75">
      <c r="B103" t="s">
        <v>169</v>
      </c>
    </row>
    <row r="104" ht="12.75">
      <c r="B104" t="s">
        <v>170</v>
      </c>
    </row>
    <row r="105" ht="12.75">
      <c r="B105" t="s">
        <v>165</v>
      </c>
    </row>
    <row r="107" spans="1:2" ht="12.75">
      <c r="A107" s="11">
        <v>22</v>
      </c>
      <c r="B107" s="11" t="s">
        <v>131</v>
      </c>
    </row>
    <row r="108" ht="12.75">
      <c r="B108" t="s">
        <v>174</v>
      </c>
    </row>
    <row r="109" ht="12.75">
      <c r="B109" t="s">
        <v>171</v>
      </c>
    </row>
    <row r="110" ht="12.75">
      <c r="B110" t="s">
        <v>172</v>
      </c>
    </row>
    <row r="111" ht="12.75">
      <c r="B111" t="s">
        <v>173</v>
      </c>
    </row>
    <row r="114" ht="12.75">
      <c r="B114" s="15" t="s">
        <v>132</v>
      </c>
    </row>
    <row r="115" ht="12.75">
      <c r="B115" t="s">
        <v>133</v>
      </c>
    </row>
    <row r="116" ht="12.75">
      <c r="B116" s="14" t="s">
        <v>134</v>
      </c>
    </row>
    <row r="118" ht="12.75">
      <c r="B118" t="s">
        <v>135</v>
      </c>
    </row>
    <row r="119" ht="12.75">
      <c r="B119" t="s">
        <v>163</v>
      </c>
    </row>
  </sheetData>
  <printOptions/>
  <pageMargins left="0.75" right="0.75" top="1" bottom="1" header="0.5" footer="0.5"/>
  <pageSetup fitToHeight="2" fitToWidth="2" horizontalDpi="600" verticalDpi="600" orientation="portrait" scale="83" r:id="rId1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Kian Joo Can Factory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See</dc:creator>
  <cp:keywords/>
  <dc:description/>
  <cp:lastModifiedBy>Alice See</cp:lastModifiedBy>
  <cp:lastPrinted>1999-11-30T08:21:54Z</cp:lastPrinted>
  <dcterms:created xsi:type="dcterms:W3CDTF">1999-09-22T02:38:30Z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