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90" windowWidth="9720" windowHeight="2850" activeTab="1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<sst xmlns="http://schemas.openxmlformats.org/spreadsheetml/2006/main" count="223" uniqueCount="149">
  <si>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</si>
  <si>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</si>
  <si>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</si>
  <si>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</si>
  <si>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</si>
  <si>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</si>
  <si>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</si>
  <si>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</si>
  <si>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</si>
  <si>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</si>
  <si>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</si>
  <si>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</si>
  <si>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</si>
  <si>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</si>
  <si>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</si>
  <si>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</si>
  <si>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</si>
  <si>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</si>
  <si>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</si>
  <si>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</si>
  <si>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</si>
  <si>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</si>
  <si>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</si>
  <si>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</si>
  <si>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</si>
  <si>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</si>
  <si>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</si>
  <si>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</si>
  <si>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</si>
  <si>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</si>
  <si>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</si>
  <si>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</si>
  <si>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</si>
  <si>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</si>
  <si>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</si>
  <si>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</si>
  <si>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</si>
  <si>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</si>
  <si>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</si>
  <si>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</si>
  <si>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</si>
  <si>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</si>
  <si>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</si>
  <si>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</si>
  <si>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</si>
  <si>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</si>
  <si>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</si>
  <si>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</si>
  <si>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</si>
  <si>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</si>
  <si>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</si>
  <si>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</si>
  <si>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</si>
  <si>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</si>
  <si>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</si>
  <si>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</si>
  <si>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</si>
  <si>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</si>
  <si>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</si>
  <si>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</si>
  <si>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</si>
  <si>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</si>
  <si>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</si>
  <si>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</si>
  <si>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</si>
  <si>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</si>
  <si>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</si>
  <si>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</si>
  <si>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</si>
  <si>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</si>
  <si>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</si>
  <si>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</si>
  <si>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</si>
  <si>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</si>
  <si>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</si>
  <si>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</si>
  <si>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</si>
  <si>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</si>
  <si>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</si>
  <si>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</si>
  <si>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</si>
  <si>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</si>
  <si>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</si>
  <si>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</si>
  <si>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</si>
  <si>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</si>
  <si>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</si>
  <si>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</si>
  <si>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</si>
  <si>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</si>
  <si>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</si>
  <si>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</si>
  <si>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</si>
  <si>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</si>
  <si>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</si>
  <si>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</si>
  <si>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</si>
  <si>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Tax Payable</t>
  </si>
  <si>
    <t>Long term borrowings</t>
  </si>
  <si>
    <t>As At</t>
  </si>
  <si>
    <t>Land held for property develoment</t>
  </si>
  <si>
    <t>Deferred tax assets</t>
  </si>
  <si>
    <t xml:space="preserve">CASH AND CASH EQUIVALENTS AT 31 DECEMBER (Note A) </t>
  </si>
  <si>
    <t>Interim Financial Report For The First Quarter</t>
  </si>
  <si>
    <t>31/03/05</t>
  </si>
  <si>
    <t>Balance at 1/1/2005</t>
  </si>
  <si>
    <t>Balance at 31/03/2005</t>
  </si>
  <si>
    <t>31/03/2005</t>
  </si>
  <si>
    <t>Property development costs</t>
  </si>
  <si>
    <t>For The 3 Months Ended 31 March 2006</t>
  </si>
  <si>
    <t>31/03/06</t>
  </si>
  <si>
    <t>Balance at 1/1/2006</t>
  </si>
  <si>
    <t>Balance at 31/03/2006</t>
  </si>
  <si>
    <t>31/03/2006</t>
  </si>
  <si>
    <t>31/12/05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</si>
  <si>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</si>
  <si>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</si>
  <si>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</si>
  <si>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</si>
  <si>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</si>
  <si>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</si>
  <si>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</si>
  <si>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</si>
  <si>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</si>
  <si>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(restated)</t>
  </si>
  <si>
    <t>Investment Properties</t>
  </si>
  <si>
    <t>Net assets per share (sen)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</si>
  <si>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</si>
  <si>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</si>
  <si>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</si>
  <si>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</si>
  <si>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</si>
  <si>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with the Audited Financial Statements for the year ended 31 December 2005 and the</t>
  </si>
  <si>
    <t>Audited Financial Statements for the year ended 31 December 2005 and the</t>
  </si>
  <si>
    <t>with the Audited Financial Statements for the year ended 31 December 2005 and the</t>
  </si>
  <si>
    <t>with the Audited Financial Statements for the year ended 31 December 2004 and the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</si>
  <si>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</si>
  <si>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</si>
  <si>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</si>
  <si>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</si>
  <si>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</si>
  <si>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Equity attributable to equity holders of the parent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</si>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</sst>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2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85" fontId="1" fillId="0" borderId="0" xfId="21" applyNumberFormat="1" applyFont="1" applyFill="1" applyAlignment="1">
      <alignment horizontal="center"/>
      <protection/>
    </xf>
    <xf numFmtId="185" fontId="1" fillId="0" borderId="0" xfId="21" applyNumberFormat="1" applyFont="1" applyFill="1" applyAlignment="1">
      <alignment/>
      <protection/>
    </xf>
    <xf numFmtId="43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41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43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1" fillId="0" borderId="0" xfId="21" applyNumberFormat="1" applyFont="1" applyFill="1" applyAlignment="1">
      <alignment horizontal="center"/>
      <protection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37" fontId="16" fillId="0" borderId="0" xfId="21" applyFont="1" applyFill="1" applyAlignment="1">
      <alignment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zoomScale="85" zoomScaleNormal="85" workbookViewId="0" topLeftCell="A40">
      <selection activeCell="F55" sqref="F55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84</v>
      </c>
      <c r="B1" s="9"/>
      <c r="C1" s="10"/>
      <c r="D1" s="11"/>
      <c r="E1" s="11"/>
      <c r="H1" s="4"/>
    </row>
    <row r="2" spans="1:5" ht="15">
      <c r="A2" s="9" t="s">
        <v>103</v>
      </c>
      <c r="B2" s="9"/>
      <c r="C2" s="10"/>
      <c r="D2" s="11"/>
      <c r="E2" s="11"/>
    </row>
    <row r="3" spans="1:3" s="3" customFormat="1" ht="15">
      <c r="A3" s="42" t="s">
        <v>19</v>
      </c>
      <c r="B3" s="38"/>
      <c r="C3" s="38"/>
    </row>
    <row r="4" spans="1:8" ht="15">
      <c r="A4" s="25" t="s">
        <v>109</v>
      </c>
      <c r="B4" s="26"/>
      <c r="C4" s="26"/>
      <c r="D4" s="26"/>
      <c r="E4" s="26"/>
      <c r="H4" s="114"/>
    </row>
    <row r="5" spans="1:8" ht="15">
      <c r="A5" s="25"/>
      <c r="B5" s="26"/>
      <c r="C5" s="26"/>
      <c r="D5" s="26"/>
      <c r="E5" s="26"/>
      <c r="F5" s="41" t="s">
        <v>67</v>
      </c>
      <c r="G5" s="3"/>
      <c r="H5" s="41" t="s">
        <v>67</v>
      </c>
    </row>
    <row r="6" spans="1:8" ht="15">
      <c r="A6" s="25"/>
      <c r="B6" s="26"/>
      <c r="C6" s="26"/>
      <c r="D6" s="26"/>
      <c r="E6" s="26"/>
      <c r="F6" s="41" t="s">
        <v>68</v>
      </c>
      <c r="G6" s="3"/>
      <c r="H6" s="41" t="s">
        <v>28</v>
      </c>
    </row>
    <row r="7" spans="1:8" ht="15">
      <c r="A7" s="25"/>
      <c r="B7" s="26"/>
      <c r="C7" s="26"/>
      <c r="D7" s="26"/>
      <c r="E7" s="26"/>
      <c r="F7" s="41" t="s">
        <v>66</v>
      </c>
      <c r="G7" s="3"/>
      <c r="H7" s="41" t="s">
        <v>63</v>
      </c>
    </row>
    <row r="8" spans="1:8" ht="15">
      <c r="A8" s="25"/>
      <c r="B8" s="26"/>
      <c r="C8" s="26"/>
      <c r="D8" s="26"/>
      <c r="E8" s="26"/>
      <c r="F8" s="41" t="s">
        <v>29</v>
      </c>
      <c r="G8" s="3"/>
      <c r="H8" s="41" t="s">
        <v>64</v>
      </c>
    </row>
    <row r="9" spans="1:8" ht="15">
      <c r="A9" s="25"/>
      <c r="B9" s="26"/>
      <c r="C9" s="26"/>
      <c r="D9" s="26"/>
      <c r="E9" s="26"/>
      <c r="F9" s="96" t="s">
        <v>110</v>
      </c>
      <c r="G9" s="3"/>
      <c r="H9" s="96" t="s">
        <v>114</v>
      </c>
    </row>
    <row r="10" spans="1:11" ht="15">
      <c r="A10" s="23"/>
      <c r="B10" s="38"/>
      <c r="C10" s="38"/>
      <c r="F10" s="41" t="s">
        <v>65</v>
      </c>
      <c r="G10" s="3"/>
      <c r="H10" s="41" t="s">
        <v>124</v>
      </c>
      <c r="I10" s="70"/>
      <c r="J10" s="71"/>
      <c r="K10" s="70"/>
    </row>
    <row r="11" spans="3:11" ht="15">
      <c r="C11" s="1"/>
      <c r="F11" s="41" t="s">
        <v>0</v>
      </c>
      <c r="G11" s="40"/>
      <c r="H11" s="41" t="s">
        <v>0</v>
      </c>
      <c r="I11" s="70"/>
      <c r="J11" s="71"/>
      <c r="K11" s="70"/>
    </row>
    <row r="12" spans="1:11" ht="15.75">
      <c r="A12" s="118" t="s">
        <v>138</v>
      </c>
      <c r="C12" s="1"/>
      <c r="F12" s="70"/>
      <c r="G12" s="70"/>
      <c r="H12" s="70"/>
      <c r="I12" s="70"/>
      <c r="J12" s="71"/>
      <c r="K12" s="70"/>
    </row>
    <row r="13" spans="1:11" ht="15">
      <c r="A13" s="3" t="s">
        <v>143</v>
      </c>
      <c r="C13" s="1"/>
      <c r="F13" s="24"/>
      <c r="G13" s="71"/>
      <c r="H13" s="71"/>
      <c r="I13" s="70"/>
      <c r="J13" s="71"/>
      <c r="K13" s="70"/>
    </row>
    <row r="14" spans="1:11" ht="15">
      <c r="A14" s="1" t="s">
        <v>1</v>
      </c>
      <c r="C14" s="1"/>
      <c r="F14" s="72">
        <v>372389</v>
      </c>
      <c r="G14" s="71"/>
      <c r="H14" s="77">
        <f>459091-459091+455112-74816</f>
        <v>380296</v>
      </c>
      <c r="I14" s="70"/>
      <c r="J14" s="71"/>
      <c r="K14" s="70"/>
    </row>
    <row r="15" spans="1:11" ht="15">
      <c r="A15" s="71" t="s">
        <v>100</v>
      </c>
      <c r="C15" s="1"/>
      <c r="F15" s="72">
        <v>117799</v>
      </c>
      <c r="G15" s="71"/>
      <c r="H15" s="77">
        <f>118714-118714+118420-226</f>
        <v>118194</v>
      </c>
      <c r="I15" s="70"/>
      <c r="J15" s="71"/>
      <c r="K15" s="70"/>
    </row>
    <row r="16" spans="1:11" ht="15">
      <c r="A16" s="71" t="s">
        <v>125</v>
      </c>
      <c r="C16" s="1"/>
      <c r="F16" s="72">
        <v>74915</v>
      </c>
      <c r="G16" s="71"/>
      <c r="H16" s="77">
        <f>74816+374+226</f>
        <v>75416</v>
      </c>
      <c r="I16" s="70"/>
      <c r="J16" s="71"/>
      <c r="K16" s="70"/>
    </row>
    <row r="17" spans="1:11" ht="15">
      <c r="A17" s="1" t="s">
        <v>2</v>
      </c>
      <c r="C17" s="1"/>
      <c r="F17" s="72">
        <v>981</v>
      </c>
      <c r="G17" s="71"/>
      <c r="H17" s="77">
        <f>1044-1044+940</f>
        <v>940</v>
      </c>
      <c r="I17" s="70"/>
      <c r="J17" s="62"/>
      <c r="K17" s="70"/>
    </row>
    <row r="18" spans="1:8" ht="14.25">
      <c r="A18" s="1" t="s">
        <v>3</v>
      </c>
      <c r="C18" s="1"/>
      <c r="F18" s="72">
        <v>150766</v>
      </c>
      <c r="G18" s="71"/>
      <c r="H18" s="77">
        <f>156124+3902-160026+154147</f>
        <v>154147</v>
      </c>
    </row>
    <row r="19" spans="1:10" ht="14.25">
      <c r="A19" s="1" t="s">
        <v>4</v>
      </c>
      <c r="C19" s="1"/>
      <c r="F19" s="72">
        <v>144</v>
      </c>
      <c r="G19" s="71"/>
      <c r="H19" s="77">
        <f>160-160+141</f>
        <v>141</v>
      </c>
      <c r="J19" s="2"/>
    </row>
    <row r="20" spans="1:10" ht="14.25">
      <c r="A20" s="71" t="s">
        <v>101</v>
      </c>
      <c r="C20" s="1"/>
      <c r="F20" s="72">
        <v>4931</v>
      </c>
      <c r="G20" s="71"/>
      <c r="H20" s="77">
        <f>526-526+5028</f>
        <v>5028</v>
      </c>
      <c r="J20" s="2"/>
    </row>
    <row r="21" spans="3:8" ht="14.25">
      <c r="C21" s="1"/>
      <c r="F21" s="63">
        <f>SUM(F14:F20)</f>
        <v>721925</v>
      </c>
      <c r="G21" s="71"/>
      <c r="H21" s="85">
        <f>SUM(H14:H20)</f>
        <v>734162</v>
      </c>
    </row>
    <row r="22" spans="3:8" ht="14.25">
      <c r="C22" s="1"/>
      <c r="F22" s="24"/>
      <c r="G22" s="71"/>
      <c r="H22" s="71"/>
    </row>
    <row r="23" spans="1:8" ht="15">
      <c r="A23" s="3" t="s">
        <v>142</v>
      </c>
      <c r="C23" s="1"/>
      <c r="F23" s="24"/>
      <c r="G23" s="71"/>
      <c r="H23" s="71"/>
    </row>
    <row r="24" spans="1:8" ht="14.25">
      <c r="A24" s="1" t="s">
        <v>108</v>
      </c>
      <c r="C24" s="1"/>
      <c r="F24" s="72">
        <v>70195</v>
      </c>
      <c r="G24" s="71"/>
      <c r="H24" s="77">
        <f>92641-92641+66389-374</f>
        <v>66015</v>
      </c>
    </row>
    <row r="25" spans="1:8" ht="14.25">
      <c r="A25" s="1" t="s">
        <v>5</v>
      </c>
      <c r="C25" s="1"/>
      <c r="F25" s="72">
        <v>157736</v>
      </c>
      <c r="G25" s="71"/>
      <c r="H25" s="77">
        <f>108344-108344+144898</f>
        <v>144898</v>
      </c>
    </row>
    <row r="26" spans="1:8" ht="14.25">
      <c r="A26" s="1" t="s">
        <v>6</v>
      </c>
      <c r="C26" s="1"/>
      <c r="F26" s="72">
        <f>33727</f>
        <v>33727</v>
      </c>
      <c r="G26" s="71"/>
      <c r="H26" s="77">
        <f>38407-38407+44552</f>
        <v>44552</v>
      </c>
    </row>
    <row r="27" spans="1:8" ht="14.25">
      <c r="A27" s="1" t="s">
        <v>7</v>
      </c>
      <c r="C27" s="1"/>
      <c r="F27" s="72">
        <f>28123</f>
        <v>28123</v>
      </c>
      <c r="G27" s="71"/>
      <c r="H27" s="77">
        <f>12762-12762+20846+28</f>
        <v>20874</v>
      </c>
    </row>
    <row r="28" spans="1:8" ht="14.25">
      <c r="A28" s="1" t="s">
        <v>71</v>
      </c>
      <c r="C28" s="1"/>
      <c r="F28" s="72">
        <v>1880</v>
      </c>
      <c r="G28" s="71"/>
      <c r="H28" s="77">
        <f>1327-1327+1948</f>
        <v>1948</v>
      </c>
    </row>
    <row r="29" spans="1:8" ht="14.25">
      <c r="A29" s="1" t="s">
        <v>8</v>
      </c>
      <c r="C29" s="1"/>
      <c r="F29" s="72">
        <f>34169+274742</f>
        <v>308911</v>
      </c>
      <c r="G29" s="71"/>
      <c r="H29" s="77">
        <f>271630-271630+290063+30048</f>
        <v>320111</v>
      </c>
    </row>
    <row r="30" spans="3:10" ht="14.25">
      <c r="C30" s="1"/>
      <c r="F30" s="63">
        <f>SUM(F24:F29)</f>
        <v>600572</v>
      </c>
      <c r="G30" s="71"/>
      <c r="H30" s="85">
        <f>SUM(H24:H29)</f>
        <v>598398</v>
      </c>
      <c r="J30" s="2"/>
    </row>
    <row r="31" spans="1:8" ht="16.5" thickBot="1">
      <c r="A31" s="118" t="s">
        <v>139</v>
      </c>
      <c r="F31" s="73">
        <f>F30+F21</f>
        <v>1322497</v>
      </c>
      <c r="G31" s="71"/>
      <c r="H31" s="73">
        <f>H30+H21</f>
        <v>1332560</v>
      </c>
    </row>
    <row r="32" spans="6:8" ht="14.25">
      <c r="F32" s="24"/>
      <c r="G32" s="71"/>
      <c r="H32" s="71"/>
    </row>
    <row r="33" spans="1:8" ht="15.75">
      <c r="A33" s="118" t="s">
        <v>140</v>
      </c>
      <c r="C33" s="1"/>
      <c r="F33" s="24"/>
      <c r="G33" s="71"/>
      <c r="H33" s="71"/>
    </row>
    <row r="34" spans="1:8" ht="15">
      <c r="A34" s="3" t="s">
        <v>141</v>
      </c>
      <c r="C34" s="1"/>
      <c r="F34" s="24"/>
      <c r="G34" s="71"/>
      <c r="H34" s="71"/>
    </row>
    <row r="35" spans="1:8" ht="14.25">
      <c r="A35" s="1" t="s">
        <v>13</v>
      </c>
      <c r="C35" s="1"/>
      <c r="F35" s="72">
        <v>241393</v>
      </c>
      <c r="G35" s="71"/>
      <c r="H35" s="77">
        <v>241393</v>
      </c>
    </row>
    <row r="36" spans="1:8" ht="14.25">
      <c r="A36" s="1" t="s">
        <v>14</v>
      </c>
      <c r="C36" s="1"/>
      <c r="F36" s="74">
        <v>777378</v>
      </c>
      <c r="G36" s="71"/>
      <c r="H36" s="86">
        <f>700487-700487+10615+42340+6952+2088-2845+717388</f>
        <v>776538</v>
      </c>
    </row>
    <row r="37" spans="3:8" ht="14.25">
      <c r="C37" s="1"/>
      <c r="F37" s="72">
        <f>SUM(F35:F36)</f>
        <v>1018771</v>
      </c>
      <c r="G37" s="71"/>
      <c r="H37" s="77">
        <f>SUM(H35:H36)</f>
        <v>1017931</v>
      </c>
    </row>
    <row r="38" spans="1:8" ht="15">
      <c r="A38" s="3" t="s">
        <v>144</v>
      </c>
      <c r="C38" s="1"/>
      <c r="F38" s="72">
        <v>103411</v>
      </c>
      <c r="G38" s="71"/>
      <c r="H38" s="77">
        <f>97444-97444+102614</f>
        <v>102614</v>
      </c>
    </row>
    <row r="39" spans="1:8" ht="15">
      <c r="A39" s="119" t="s">
        <v>117</v>
      </c>
      <c r="C39" s="1"/>
      <c r="F39" s="63">
        <f>SUM(F37:F38)</f>
        <v>1122182</v>
      </c>
      <c r="G39" s="71"/>
      <c r="H39" s="85">
        <f>SUM(H37:H38)</f>
        <v>1120545</v>
      </c>
    </row>
    <row r="40" spans="6:8" ht="14.25">
      <c r="F40" s="24"/>
      <c r="G40" s="71"/>
      <c r="H40" s="71"/>
    </row>
    <row r="41" spans="1:8" ht="15">
      <c r="A41" s="3" t="s">
        <v>17</v>
      </c>
      <c r="F41" s="24"/>
      <c r="G41" s="71"/>
      <c r="H41" s="71"/>
    </row>
    <row r="42" spans="1:8" ht="14.25">
      <c r="A42" s="1" t="s">
        <v>98</v>
      </c>
      <c r="C42" s="1"/>
      <c r="F42" s="72">
        <v>13222</v>
      </c>
      <c r="G42" s="71"/>
      <c r="H42" s="77">
        <f>22-22+13522</f>
        <v>13522</v>
      </c>
    </row>
    <row r="43" spans="1:8" ht="14.25">
      <c r="A43" s="1" t="s">
        <v>16</v>
      </c>
      <c r="C43" s="1"/>
      <c r="F43" s="72">
        <v>18258</v>
      </c>
      <c r="G43" s="71"/>
      <c r="H43" s="77">
        <f>16672-16672+18388</f>
        <v>18388</v>
      </c>
    </row>
    <row r="44" spans="3:8" ht="10.5" customHeight="1">
      <c r="C44" s="1"/>
      <c r="F44" s="72"/>
      <c r="G44" s="71"/>
      <c r="H44" s="77"/>
    </row>
    <row r="45" spans="3:8" ht="14.25">
      <c r="C45" s="1"/>
      <c r="F45" s="63">
        <f>SUM(F42:F44)</f>
        <v>31480</v>
      </c>
      <c r="G45" s="71"/>
      <c r="H45" s="85">
        <f>SUM(H42:H44)</f>
        <v>31910</v>
      </c>
    </row>
    <row r="46" spans="1:8" ht="15">
      <c r="A46" s="3" t="s">
        <v>145</v>
      </c>
      <c r="C46" s="1"/>
      <c r="F46" s="72"/>
      <c r="G46" s="71"/>
      <c r="H46" s="71"/>
    </row>
    <row r="47" spans="1:8" ht="14.25">
      <c r="A47" s="1" t="s">
        <v>9</v>
      </c>
      <c r="C47" s="1"/>
      <c r="F47" s="72">
        <v>75853</v>
      </c>
      <c r="G47" s="71"/>
      <c r="H47" s="77">
        <f>116437-116437+81239</f>
        <v>81239</v>
      </c>
    </row>
    <row r="48" spans="1:8" ht="14.25">
      <c r="A48" s="1" t="s">
        <v>10</v>
      </c>
      <c r="C48" s="1"/>
      <c r="F48" s="72">
        <v>21956</v>
      </c>
      <c r="G48" s="71"/>
      <c r="H48" s="77">
        <f>26118-26118+20526</f>
        <v>20526</v>
      </c>
    </row>
    <row r="49" spans="1:8" ht="14.25">
      <c r="A49" s="1" t="s">
        <v>11</v>
      </c>
      <c r="C49" s="1"/>
      <c r="F49" s="72">
        <f>69164+213</f>
        <v>69377</v>
      </c>
      <c r="G49" s="71"/>
      <c r="H49" s="77">
        <f>63659-63659+73734+213</f>
        <v>73947</v>
      </c>
    </row>
    <row r="50" spans="1:8" ht="14.25">
      <c r="A50" s="1" t="s">
        <v>97</v>
      </c>
      <c r="C50" s="1"/>
      <c r="F50" s="72">
        <v>1649</v>
      </c>
      <c r="G50" s="71"/>
      <c r="H50" s="77">
        <f>2440-2440+4393</f>
        <v>4393</v>
      </c>
    </row>
    <row r="51" spans="1:8" ht="14.25">
      <c r="A51" s="1" t="s">
        <v>12</v>
      </c>
      <c r="C51" s="1"/>
      <c r="F51" s="72">
        <v>0</v>
      </c>
      <c r="G51" s="62"/>
      <c r="H51" s="77">
        <v>0</v>
      </c>
    </row>
    <row r="52" spans="3:8" ht="14.25">
      <c r="C52" s="1"/>
      <c r="F52" s="63">
        <f>SUM(F47:F51)</f>
        <v>168835</v>
      </c>
      <c r="G52" s="71"/>
      <c r="H52" s="85">
        <f>SUM(H47:H51)</f>
        <v>180105</v>
      </c>
    </row>
    <row r="53" spans="1:8" ht="15.75" thickBot="1">
      <c r="A53" s="3" t="s">
        <v>146</v>
      </c>
      <c r="C53" s="1"/>
      <c r="F53" s="73">
        <f>F52+F45</f>
        <v>200315</v>
      </c>
      <c r="G53" s="71"/>
      <c r="H53" s="73">
        <f>H52+H45</f>
        <v>212015</v>
      </c>
    </row>
    <row r="54" spans="1:9" ht="16.5" thickBot="1">
      <c r="A54" s="118" t="s">
        <v>147</v>
      </c>
      <c r="C54" s="1"/>
      <c r="F54" s="75">
        <f>F53+F39</f>
        <v>1322497</v>
      </c>
      <c r="G54" s="71"/>
      <c r="H54" s="87">
        <f>H53+H39</f>
        <v>1332560</v>
      </c>
      <c r="I54" s="2"/>
    </row>
    <row r="55" spans="1:8" ht="14.25">
      <c r="A55" s="1" t="s">
        <v>126</v>
      </c>
      <c r="C55" s="1"/>
      <c r="F55" s="76">
        <f>ROUND(F37/(241393-1864),3)*100</f>
        <v>425.3</v>
      </c>
      <c r="H55" s="2">
        <f>ROUND(H37/(241393-1854),3)*100</f>
        <v>425</v>
      </c>
    </row>
    <row r="56" spans="6:8" ht="14.25">
      <c r="F56" s="120"/>
      <c r="G56" s="121"/>
      <c r="H56" s="121"/>
    </row>
    <row r="57" spans="1:9" ht="15">
      <c r="A57" s="122" t="s">
        <v>77</v>
      </c>
      <c r="B57" s="122"/>
      <c r="C57" s="122"/>
      <c r="D57" s="122"/>
      <c r="E57" s="122"/>
      <c r="F57" s="122"/>
      <c r="G57" s="122"/>
      <c r="H57" s="122"/>
      <c r="I57" s="42"/>
    </row>
    <row r="58" spans="1:9" ht="15">
      <c r="A58" s="122" t="s">
        <v>132</v>
      </c>
      <c r="B58" s="122"/>
      <c r="C58" s="122"/>
      <c r="D58" s="122"/>
      <c r="E58" s="122"/>
      <c r="F58" s="122"/>
      <c r="G58" s="122"/>
      <c r="H58" s="122"/>
      <c r="I58" s="42"/>
    </row>
    <row r="59" spans="1:9" ht="15">
      <c r="A59" s="122" t="s">
        <v>131</v>
      </c>
      <c r="B59" s="122"/>
      <c r="C59" s="122"/>
      <c r="D59" s="122"/>
      <c r="E59" s="122"/>
      <c r="F59" s="122"/>
      <c r="G59" s="122"/>
      <c r="H59" s="122"/>
      <c r="I59" s="42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2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2"/>
    </row>
    <row r="62" ht="14.25">
      <c r="F62" s="71"/>
    </row>
    <row r="63" ht="14.25">
      <c r="F63" s="71"/>
    </row>
    <row r="64" ht="14.25">
      <c r="F64" s="71"/>
    </row>
    <row r="65" ht="14.25">
      <c r="F65" s="71"/>
    </row>
    <row r="66" ht="14.25">
      <c r="F66" s="71"/>
    </row>
    <row r="67" ht="14.25">
      <c r="F67" s="71"/>
    </row>
    <row r="68" ht="14.25">
      <c r="F68" s="71"/>
    </row>
    <row r="69" ht="14.25">
      <c r="F69" s="71"/>
    </row>
    <row r="70" ht="14.25">
      <c r="F70" s="71"/>
    </row>
    <row r="71" ht="14.25">
      <c r="F71" s="71"/>
    </row>
    <row r="72" ht="14.25">
      <c r="F72" s="71"/>
    </row>
    <row r="73" ht="14.25">
      <c r="F73" s="71"/>
    </row>
    <row r="74" ht="14.25">
      <c r="F74" s="71"/>
    </row>
    <row r="75" ht="14.25">
      <c r="F75" s="71"/>
    </row>
    <row r="76" ht="14.25">
      <c r="F76" s="71"/>
    </row>
    <row r="77" ht="14.25">
      <c r="F77" s="71"/>
    </row>
    <row r="78" ht="14.25">
      <c r="F78" s="71"/>
    </row>
    <row r="79" ht="14.25">
      <c r="F79" s="71"/>
    </row>
    <row r="80" ht="14.25">
      <c r="F80" s="71"/>
    </row>
    <row r="81" ht="14.25">
      <c r="F81" s="71"/>
    </row>
    <row r="82" ht="14.25">
      <c r="F82" s="71"/>
    </row>
    <row r="83" ht="14.25">
      <c r="F83" s="71"/>
    </row>
    <row r="84" ht="14.25">
      <c r="F84" s="71"/>
    </row>
    <row r="85" ht="14.25">
      <c r="F85" s="71"/>
    </row>
    <row r="86" ht="14.25">
      <c r="F86" s="71"/>
    </row>
    <row r="87" ht="14.25">
      <c r="F87" s="71"/>
    </row>
    <row r="88" ht="14.25">
      <c r="F88" s="71"/>
    </row>
    <row r="89" ht="14.25">
      <c r="F89" s="71"/>
    </row>
    <row r="90" ht="14.25">
      <c r="F90" s="71"/>
    </row>
    <row r="91" ht="14.25">
      <c r="F91" s="71"/>
    </row>
    <row r="92" ht="14.25">
      <c r="F92" s="71"/>
    </row>
    <row r="93" ht="14.25">
      <c r="F93" s="71"/>
    </row>
    <row r="94" ht="14.25">
      <c r="F94" s="71"/>
    </row>
    <row r="95" ht="14.25">
      <c r="F95" s="71"/>
    </row>
    <row r="96" ht="14.25">
      <c r="F96" s="71"/>
    </row>
    <row r="97" ht="14.25">
      <c r="F97" s="71"/>
    </row>
    <row r="98" ht="14.25">
      <c r="F98" s="71"/>
    </row>
    <row r="99" ht="14.25">
      <c r="F99" s="71"/>
    </row>
    <row r="100" ht="14.25">
      <c r="F100" s="71"/>
    </row>
    <row r="101" ht="14.25">
      <c r="F101" s="71"/>
    </row>
    <row r="102" ht="14.25">
      <c r="F102" s="71"/>
    </row>
    <row r="103" ht="14.25">
      <c r="F103" s="71"/>
    </row>
    <row r="104" ht="14.25">
      <c r="F104" s="71"/>
    </row>
    <row r="105" ht="14.25">
      <c r="F105" s="71"/>
    </row>
    <row r="106" ht="14.25">
      <c r="F106" s="71"/>
    </row>
    <row r="107" ht="14.25">
      <c r="F107" s="71"/>
    </row>
    <row r="108" ht="14.25">
      <c r="F108" s="71"/>
    </row>
    <row r="109" ht="14.25">
      <c r="F109" s="71"/>
    </row>
    <row r="110" ht="14.25">
      <c r="F110" s="71"/>
    </row>
    <row r="111" ht="14.25">
      <c r="F111" s="71"/>
    </row>
    <row r="112" ht="14.25">
      <c r="F112" s="71"/>
    </row>
    <row r="113" ht="14.25">
      <c r="F113" s="71"/>
    </row>
    <row r="114" ht="14.25">
      <c r="F114" s="71"/>
    </row>
    <row r="115" ht="14.25">
      <c r="F115" s="71"/>
    </row>
    <row r="116" ht="14.25">
      <c r="F116" s="71"/>
    </row>
    <row r="117" ht="14.25">
      <c r="F117" s="71"/>
    </row>
    <row r="118" ht="14.25">
      <c r="F118" s="71"/>
    </row>
    <row r="119" ht="14.25">
      <c r="F119" s="71"/>
    </row>
    <row r="120" ht="14.25">
      <c r="F120" s="71"/>
    </row>
    <row r="121" ht="14.25">
      <c r="F121" s="71"/>
    </row>
    <row r="122" ht="14.25">
      <c r="F122" s="71"/>
    </row>
    <row r="123" ht="14.25">
      <c r="F123" s="71"/>
    </row>
    <row r="124" ht="14.25">
      <c r="F124" s="71"/>
    </row>
    <row r="125" ht="14.25">
      <c r="F125" s="71"/>
    </row>
    <row r="126" ht="14.25">
      <c r="F126" s="71"/>
    </row>
    <row r="127" ht="14.25">
      <c r="F127" s="71"/>
    </row>
    <row r="128" ht="14.25">
      <c r="F128" s="71"/>
    </row>
    <row r="129" ht="14.25">
      <c r="F129" s="71"/>
    </row>
    <row r="130" ht="14.25">
      <c r="F130" s="71"/>
    </row>
    <row r="131" ht="14.25">
      <c r="F131" s="71"/>
    </row>
    <row r="132" ht="14.25">
      <c r="F132" s="71"/>
    </row>
    <row r="133" ht="14.25">
      <c r="F133" s="71"/>
    </row>
    <row r="134" ht="14.25">
      <c r="F134" s="71"/>
    </row>
    <row r="135" ht="14.25">
      <c r="F135" s="71"/>
    </row>
    <row r="136" ht="14.25">
      <c r="F136" s="71"/>
    </row>
    <row r="137" ht="14.25">
      <c r="F137" s="71"/>
    </row>
    <row r="138" ht="14.25">
      <c r="F138" s="71"/>
    </row>
    <row r="139" ht="14.25">
      <c r="F139" s="71"/>
    </row>
    <row r="140" ht="14.25">
      <c r="F140" s="71"/>
    </row>
    <row r="141" ht="14.25">
      <c r="F141" s="71"/>
    </row>
    <row r="142" ht="14.25">
      <c r="F142" s="71"/>
    </row>
    <row r="143" ht="14.25">
      <c r="F143" s="71"/>
    </row>
    <row r="144" ht="14.25">
      <c r="F144" s="71"/>
    </row>
    <row r="145" ht="14.25">
      <c r="F145" s="71"/>
    </row>
    <row r="146" ht="14.25">
      <c r="F146" s="71"/>
    </row>
    <row r="147" ht="14.25">
      <c r="F147" s="71"/>
    </row>
    <row r="148" ht="14.25">
      <c r="F148" s="71"/>
    </row>
    <row r="149" ht="14.25">
      <c r="F149" s="71"/>
    </row>
    <row r="150" ht="14.25">
      <c r="F150" s="71"/>
    </row>
    <row r="151" ht="14.25">
      <c r="F151" s="71"/>
    </row>
    <row r="152" ht="14.25">
      <c r="F152" s="71"/>
    </row>
    <row r="153" ht="14.25">
      <c r="F153" s="71"/>
    </row>
    <row r="154" ht="14.25">
      <c r="F154" s="71"/>
    </row>
    <row r="155" ht="14.25">
      <c r="F155" s="71"/>
    </row>
    <row r="156" ht="14.25">
      <c r="F156" s="71"/>
    </row>
    <row r="157" ht="14.25">
      <c r="F157" s="71"/>
    </row>
    <row r="158" ht="14.25">
      <c r="F158" s="71"/>
    </row>
    <row r="159" ht="14.25">
      <c r="F159" s="71"/>
    </row>
    <row r="160" ht="14.25">
      <c r="F160" s="71"/>
    </row>
    <row r="161" ht="14.25">
      <c r="F161" s="71"/>
    </row>
    <row r="162" ht="14.25">
      <c r="F162" s="71"/>
    </row>
    <row r="163" ht="14.25">
      <c r="F163" s="71"/>
    </row>
    <row r="164" ht="14.25">
      <c r="F164" s="71"/>
    </row>
    <row r="165" ht="14.25">
      <c r="F165" s="71"/>
    </row>
    <row r="166" ht="14.25">
      <c r="F166" s="71"/>
    </row>
    <row r="167" ht="14.25">
      <c r="F167" s="71"/>
    </row>
    <row r="168" ht="14.25">
      <c r="F168" s="71"/>
    </row>
    <row r="169" ht="14.25">
      <c r="F169" s="71"/>
    </row>
    <row r="170" ht="14.25">
      <c r="F170" s="71"/>
    </row>
    <row r="171" ht="14.25">
      <c r="F171" s="71"/>
    </row>
    <row r="172" ht="14.25">
      <c r="F172" s="71"/>
    </row>
    <row r="173" ht="14.25">
      <c r="F173" s="71"/>
    </row>
    <row r="174" ht="14.25">
      <c r="F174" s="71"/>
    </row>
    <row r="175" ht="14.25">
      <c r="F175" s="71"/>
    </row>
    <row r="176" ht="14.25">
      <c r="F176" s="71"/>
    </row>
    <row r="177" ht="14.25">
      <c r="F177" s="71"/>
    </row>
    <row r="178" ht="14.25">
      <c r="F178" s="71"/>
    </row>
    <row r="179" ht="14.25">
      <c r="F179" s="71"/>
    </row>
    <row r="180" ht="14.25">
      <c r="F180" s="71"/>
    </row>
    <row r="181" ht="14.25">
      <c r="F181" s="71"/>
    </row>
    <row r="182" ht="14.25">
      <c r="F182" s="71"/>
    </row>
    <row r="183" ht="14.25">
      <c r="F183" s="71"/>
    </row>
    <row r="184" ht="14.25">
      <c r="F184" s="71"/>
    </row>
    <row r="185" ht="14.25">
      <c r="F185" s="71"/>
    </row>
    <row r="186" ht="14.25">
      <c r="F186" s="71"/>
    </row>
    <row r="187" ht="14.25">
      <c r="F187" s="71"/>
    </row>
    <row r="188" ht="14.25">
      <c r="F188" s="71"/>
    </row>
    <row r="189" ht="14.25">
      <c r="F189" s="71"/>
    </row>
    <row r="190" ht="14.25">
      <c r="F190" s="71"/>
    </row>
    <row r="191" ht="14.25">
      <c r="F191" s="71"/>
    </row>
    <row r="192" ht="14.25">
      <c r="F192" s="71"/>
    </row>
    <row r="193" ht="14.25">
      <c r="F193" s="71"/>
    </row>
    <row r="194" ht="14.25">
      <c r="F194" s="71"/>
    </row>
    <row r="195" ht="14.25">
      <c r="F195" s="71"/>
    </row>
    <row r="196" ht="14.25">
      <c r="F196" s="71"/>
    </row>
    <row r="197" ht="14.25">
      <c r="F197" s="71"/>
    </row>
    <row r="198" ht="14.25">
      <c r="F198" s="71"/>
    </row>
    <row r="199" ht="14.25">
      <c r="F199" s="71"/>
    </row>
    <row r="200" ht="14.25">
      <c r="F200" s="71"/>
    </row>
    <row r="201" ht="14.25">
      <c r="F201" s="71"/>
    </row>
    <row r="202" ht="14.25">
      <c r="F202" s="71"/>
    </row>
    <row r="203" ht="14.25">
      <c r="F203" s="71"/>
    </row>
    <row r="204" ht="14.25">
      <c r="F204" s="71"/>
    </row>
    <row r="205" ht="14.25">
      <c r="F205" s="71"/>
    </row>
    <row r="206" ht="14.25">
      <c r="F206" s="71"/>
    </row>
    <row r="207" ht="14.25">
      <c r="F207" s="71"/>
    </row>
    <row r="208" ht="14.25">
      <c r="F208" s="71"/>
    </row>
    <row r="209" ht="14.25">
      <c r="F209" s="71"/>
    </row>
    <row r="210" ht="14.25">
      <c r="F210" s="71"/>
    </row>
    <row r="211" ht="14.25">
      <c r="F211" s="71"/>
    </row>
    <row r="212" ht="14.25">
      <c r="F212" s="71"/>
    </row>
    <row r="213" ht="14.25">
      <c r="F213" s="71"/>
    </row>
    <row r="214" ht="14.25">
      <c r="F214" s="71"/>
    </row>
    <row r="215" ht="14.25">
      <c r="F215" s="71"/>
    </row>
    <row r="216" ht="14.25">
      <c r="F216" s="71"/>
    </row>
    <row r="217" ht="14.25">
      <c r="F217" s="71"/>
    </row>
    <row r="218" ht="14.25">
      <c r="F218" s="71"/>
    </row>
    <row r="219" ht="14.25">
      <c r="F219" s="71"/>
    </row>
    <row r="220" ht="14.25">
      <c r="F220" s="71"/>
    </row>
    <row r="221" ht="14.25">
      <c r="F221" s="71"/>
    </row>
    <row r="222" ht="14.25">
      <c r="F222" s="71"/>
    </row>
    <row r="223" ht="14.25">
      <c r="F223" s="71"/>
    </row>
    <row r="224" ht="14.25">
      <c r="F224" s="71"/>
    </row>
    <row r="225" ht="14.25">
      <c r="F225" s="71"/>
    </row>
    <row r="226" ht="14.25">
      <c r="F226" s="71"/>
    </row>
    <row r="227" ht="14.25">
      <c r="F227" s="71"/>
    </row>
    <row r="228" ht="14.25">
      <c r="F228" s="71"/>
    </row>
    <row r="229" ht="14.25">
      <c r="F229" s="71"/>
    </row>
    <row r="230" ht="14.25">
      <c r="F230" s="71"/>
    </row>
    <row r="231" ht="14.25">
      <c r="F231" s="71"/>
    </row>
    <row r="232" ht="14.25">
      <c r="F232" s="71"/>
    </row>
    <row r="233" ht="14.25">
      <c r="F233" s="71"/>
    </row>
    <row r="234" ht="14.25">
      <c r="F234" s="71"/>
    </row>
    <row r="235" ht="14.25">
      <c r="F235" s="71"/>
    </row>
    <row r="236" ht="14.25">
      <c r="F236" s="71"/>
    </row>
    <row r="237" ht="14.25">
      <c r="F237" s="71"/>
    </row>
    <row r="238" ht="14.25">
      <c r="F238" s="71"/>
    </row>
    <row r="239" ht="14.25">
      <c r="F239" s="71"/>
    </row>
    <row r="240" ht="14.25">
      <c r="F240" s="71"/>
    </row>
    <row r="241" ht="14.25">
      <c r="F241" s="71"/>
    </row>
    <row r="242" ht="14.25">
      <c r="F242" s="71"/>
    </row>
    <row r="243" ht="14.25">
      <c r="F243" s="71"/>
    </row>
    <row r="244" ht="14.25">
      <c r="F244" s="71"/>
    </row>
    <row r="245" ht="14.25">
      <c r="F245" s="71"/>
    </row>
    <row r="246" ht="14.25">
      <c r="F246" s="71"/>
    </row>
    <row r="247" ht="14.25">
      <c r="F247" s="71"/>
    </row>
    <row r="248" ht="14.25">
      <c r="F248" s="71"/>
    </row>
    <row r="249" ht="14.25">
      <c r="F249" s="71"/>
    </row>
    <row r="250" ht="14.25">
      <c r="F250" s="71"/>
    </row>
    <row r="251" ht="14.25">
      <c r="F251" s="71"/>
    </row>
    <row r="252" ht="14.25">
      <c r="F252" s="71"/>
    </row>
    <row r="253" ht="14.25">
      <c r="F253" s="71"/>
    </row>
    <row r="254" ht="14.25">
      <c r="F254" s="71"/>
    </row>
    <row r="255" ht="14.25">
      <c r="F255" s="71"/>
    </row>
    <row r="256" ht="14.25">
      <c r="F256" s="71"/>
    </row>
    <row r="257" ht="14.25">
      <c r="F257" s="71"/>
    </row>
    <row r="258" ht="14.25">
      <c r="F258" s="71"/>
    </row>
    <row r="259" ht="14.25">
      <c r="F259" s="71"/>
    </row>
    <row r="260" ht="14.25">
      <c r="F260" s="71"/>
    </row>
    <row r="261" ht="14.25">
      <c r="F261" s="71"/>
    </row>
    <row r="262" ht="14.25">
      <c r="F262" s="71"/>
    </row>
    <row r="263" ht="14.25">
      <c r="F263" s="71"/>
    </row>
    <row r="264" ht="14.25">
      <c r="F264" s="71"/>
    </row>
    <row r="265" ht="14.25">
      <c r="F265" s="71"/>
    </row>
    <row r="266" ht="14.25">
      <c r="F266" s="71"/>
    </row>
    <row r="267" ht="14.25">
      <c r="F267" s="71"/>
    </row>
    <row r="268" ht="14.25">
      <c r="F268" s="71"/>
    </row>
    <row r="269" ht="14.25">
      <c r="F269" s="71"/>
    </row>
    <row r="270" ht="14.25">
      <c r="F270" s="71"/>
    </row>
    <row r="271" ht="14.25">
      <c r="F271" s="71"/>
    </row>
    <row r="272" ht="14.25">
      <c r="F272" s="71"/>
    </row>
    <row r="273" ht="14.25">
      <c r="F273" s="71"/>
    </row>
    <row r="274" ht="14.25">
      <c r="F274" s="71"/>
    </row>
    <row r="275" ht="14.25">
      <c r="F275" s="71"/>
    </row>
    <row r="276" ht="14.25">
      <c r="F276" s="71"/>
    </row>
    <row r="277" ht="14.25">
      <c r="F277" s="71"/>
    </row>
    <row r="278" ht="14.25">
      <c r="F278" s="71"/>
    </row>
    <row r="279" ht="14.25">
      <c r="F279" s="71"/>
    </row>
    <row r="280" ht="14.25">
      <c r="F280" s="71"/>
    </row>
    <row r="281" ht="14.25">
      <c r="F281" s="71"/>
    </row>
    <row r="282" ht="14.25">
      <c r="F282" s="71"/>
    </row>
    <row r="283" ht="14.25">
      <c r="F283" s="71"/>
    </row>
    <row r="284" ht="14.25">
      <c r="F284" s="71"/>
    </row>
    <row r="285" ht="14.25">
      <c r="F285" s="71"/>
    </row>
    <row r="286" ht="14.25">
      <c r="F286" s="71"/>
    </row>
    <row r="287" ht="14.25">
      <c r="F287" s="71"/>
    </row>
    <row r="288" ht="14.25">
      <c r="F288" s="71"/>
    </row>
    <row r="289" ht="14.25">
      <c r="F289" s="71"/>
    </row>
    <row r="290" ht="14.25">
      <c r="F290" s="71"/>
    </row>
    <row r="291" ht="14.25">
      <c r="F291" s="71"/>
    </row>
    <row r="292" ht="14.25">
      <c r="F292" s="71"/>
    </row>
    <row r="293" ht="14.25">
      <c r="F293" s="71"/>
    </row>
    <row r="294" ht="14.25">
      <c r="F294" s="71"/>
    </row>
    <row r="295" ht="14.25">
      <c r="F295" s="71"/>
    </row>
    <row r="296" ht="14.25">
      <c r="F296" s="71"/>
    </row>
    <row r="297" ht="14.25">
      <c r="F297" s="71"/>
    </row>
    <row r="298" ht="14.25">
      <c r="F298" s="71"/>
    </row>
    <row r="299" ht="14.25">
      <c r="F299" s="71"/>
    </row>
    <row r="300" ht="14.25">
      <c r="F300" s="71"/>
    </row>
    <row r="301" ht="14.25">
      <c r="F301" s="71"/>
    </row>
    <row r="302" ht="14.25">
      <c r="F302" s="71"/>
    </row>
    <row r="303" ht="14.25">
      <c r="F303" s="71"/>
    </row>
    <row r="304" ht="14.25">
      <c r="F304" s="71"/>
    </row>
    <row r="305" ht="14.25">
      <c r="F305" s="71"/>
    </row>
    <row r="306" ht="14.25">
      <c r="F306" s="71"/>
    </row>
    <row r="307" ht="14.25">
      <c r="F307" s="71"/>
    </row>
    <row r="308" ht="14.25">
      <c r="F308" s="71"/>
    </row>
    <row r="309" ht="14.25">
      <c r="F309" s="71"/>
    </row>
    <row r="310" ht="14.25">
      <c r="F310" s="71"/>
    </row>
    <row r="311" ht="14.25">
      <c r="F311" s="71"/>
    </row>
    <row r="312" ht="14.25">
      <c r="F312" s="71"/>
    </row>
    <row r="313" ht="14.25">
      <c r="F313" s="71"/>
    </row>
    <row r="314" ht="14.25">
      <c r="F314" s="71"/>
    </row>
    <row r="315" ht="14.25">
      <c r="F315" s="71"/>
    </row>
    <row r="316" ht="14.25">
      <c r="F316" s="71"/>
    </row>
    <row r="317" ht="14.25">
      <c r="F317" s="71"/>
    </row>
    <row r="318" ht="14.25">
      <c r="F318" s="71"/>
    </row>
    <row r="319" ht="14.25">
      <c r="F319" s="71"/>
    </row>
    <row r="320" ht="14.25">
      <c r="F320" s="71"/>
    </row>
    <row r="321" ht="14.25">
      <c r="F321" s="71"/>
    </row>
    <row r="322" ht="14.25">
      <c r="F322" s="71"/>
    </row>
    <row r="323" ht="14.25">
      <c r="F323" s="71"/>
    </row>
    <row r="324" ht="14.25">
      <c r="F324" s="71"/>
    </row>
    <row r="325" ht="14.25">
      <c r="F325" s="71"/>
    </row>
    <row r="326" ht="14.25">
      <c r="F326" s="71"/>
    </row>
    <row r="327" ht="14.25">
      <c r="F327" s="71"/>
    </row>
    <row r="328" ht="14.25">
      <c r="F328" s="71"/>
    </row>
    <row r="329" ht="14.25">
      <c r="F329" s="71"/>
    </row>
    <row r="330" ht="14.25">
      <c r="F330" s="71"/>
    </row>
    <row r="331" ht="14.25">
      <c r="F331" s="71"/>
    </row>
    <row r="332" ht="14.25">
      <c r="F332" s="71"/>
    </row>
    <row r="333" ht="14.25">
      <c r="F333" s="71"/>
    </row>
    <row r="334" ht="14.25">
      <c r="F334" s="71"/>
    </row>
    <row r="335" ht="14.25">
      <c r="F335" s="71"/>
    </row>
    <row r="336" ht="14.25">
      <c r="F336" s="71"/>
    </row>
    <row r="337" ht="14.25">
      <c r="F337" s="71"/>
    </row>
    <row r="338" ht="14.25">
      <c r="F338" s="71"/>
    </row>
    <row r="339" ht="14.25">
      <c r="F339" s="71"/>
    </row>
    <row r="340" ht="14.25">
      <c r="F340" s="71"/>
    </row>
    <row r="341" ht="14.25">
      <c r="F341" s="71"/>
    </row>
    <row r="342" ht="14.25">
      <c r="F342" s="71"/>
    </row>
    <row r="343" ht="14.25">
      <c r="F343" s="71"/>
    </row>
    <row r="344" ht="14.25">
      <c r="F344" s="71"/>
    </row>
    <row r="345" ht="14.25">
      <c r="F345" s="71"/>
    </row>
    <row r="346" ht="14.25">
      <c r="F346" s="71"/>
    </row>
    <row r="347" ht="14.25">
      <c r="F347" s="71"/>
    </row>
    <row r="348" ht="14.25">
      <c r="F348" s="71"/>
    </row>
    <row r="349" ht="14.25">
      <c r="F349" s="71"/>
    </row>
    <row r="350" ht="14.25">
      <c r="F350" s="71"/>
    </row>
    <row r="351" ht="14.25">
      <c r="F351" s="71"/>
    </row>
    <row r="352" ht="14.25">
      <c r="F352" s="71"/>
    </row>
    <row r="353" ht="14.25">
      <c r="F353" s="71"/>
    </row>
    <row r="354" ht="14.25">
      <c r="F354" s="71"/>
    </row>
    <row r="355" ht="14.25">
      <c r="F355" s="71"/>
    </row>
    <row r="356" ht="14.25">
      <c r="F356" s="71"/>
    </row>
    <row r="357" ht="14.25">
      <c r="F357" s="71"/>
    </row>
    <row r="358" ht="14.25">
      <c r="F358" s="71"/>
    </row>
    <row r="359" ht="14.25">
      <c r="F359" s="71"/>
    </row>
    <row r="360" ht="14.25">
      <c r="F360" s="71"/>
    </row>
    <row r="361" ht="14.25">
      <c r="F361" s="71"/>
    </row>
    <row r="362" ht="14.25">
      <c r="F362" s="71"/>
    </row>
    <row r="363" ht="14.25">
      <c r="F363" s="71"/>
    </row>
    <row r="364" ht="14.25">
      <c r="F364" s="71"/>
    </row>
    <row r="365" ht="14.25">
      <c r="F365" s="71"/>
    </row>
    <row r="366" ht="14.25">
      <c r="F366" s="71"/>
    </row>
    <row r="367" ht="14.25">
      <c r="F367" s="71"/>
    </row>
    <row r="368" ht="14.25">
      <c r="F368" s="71"/>
    </row>
    <row r="369" ht="14.25">
      <c r="F369" s="71"/>
    </row>
    <row r="370" ht="14.25">
      <c r="F370" s="71"/>
    </row>
    <row r="371" ht="14.25">
      <c r="F371" s="71"/>
    </row>
    <row r="372" ht="14.25">
      <c r="F372" s="71"/>
    </row>
    <row r="373" ht="14.25">
      <c r="F373" s="71"/>
    </row>
    <row r="374" ht="14.25">
      <c r="F374" s="71"/>
    </row>
    <row r="375" ht="14.25">
      <c r="F375" s="71"/>
    </row>
    <row r="376" ht="14.25">
      <c r="F376" s="71"/>
    </row>
    <row r="377" ht="14.25">
      <c r="F377" s="71"/>
    </row>
    <row r="378" ht="14.25">
      <c r="F378" s="71"/>
    </row>
    <row r="379" ht="14.25">
      <c r="F379" s="71"/>
    </row>
    <row r="380" ht="14.25">
      <c r="F380" s="71"/>
    </row>
    <row r="381" ht="14.25">
      <c r="F381" s="71"/>
    </row>
    <row r="382" ht="14.25">
      <c r="F382" s="71"/>
    </row>
    <row r="383" ht="14.25">
      <c r="F383" s="71"/>
    </row>
    <row r="384" ht="14.25">
      <c r="F384" s="71"/>
    </row>
    <row r="385" ht="14.25">
      <c r="F385" s="71"/>
    </row>
    <row r="386" ht="14.25">
      <c r="F386" s="71"/>
    </row>
    <row r="387" ht="14.25">
      <c r="F387" s="71"/>
    </row>
    <row r="388" ht="14.25">
      <c r="F388" s="71"/>
    </row>
    <row r="389" ht="14.25">
      <c r="F389" s="71"/>
    </row>
    <row r="390" ht="14.25">
      <c r="F390" s="71"/>
    </row>
    <row r="391" ht="14.25">
      <c r="F391" s="71"/>
    </row>
    <row r="392" ht="14.25">
      <c r="F392" s="71"/>
    </row>
    <row r="393" ht="14.25">
      <c r="F393" s="71"/>
    </row>
    <row r="394" ht="14.25">
      <c r="F394" s="71"/>
    </row>
    <row r="395" ht="14.25">
      <c r="F395" s="71"/>
    </row>
    <row r="396" ht="14.25">
      <c r="F396" s="71"/>
    </row>
    <row r="397" ht="14.25">
      <c r="F397" s="71"/>
    </row>
    <row r="398" ht="14.25">
      <c r="F398" s="71"/>
    </row>
    <row r="399" ht="14.25">
      <c r="F399" s="71"/>
    </row>
    <row r="400" ht="14.25">
      <c r="F400" s="71"/>
    </row>
    <row r="401" ht="14.25">
      <c r="F401" s="71"/>
    </row>
    <row r="402" ht="14.25">
      <c r="F402" s="71"/>
    </row>
    <row r="403" ht="14.25">
      <c r="F403" s="71"/>
    </row>
    <row r="404" ht="14.25">
      <c r="F404" s="71"/>
    </row>
    <row r="405" ht="14.25">
      <c r="F405" s="71"/>
    </row>
    <row r="406" ht="14.25">
      <c r="F406" s="71"/>
    </row>
    <row r="407" ht="14.25">
      <c r="F407" s="71"/>
    </row>
    <row r="408" ht="14.25">
      <c r="F408" s="71"/>
    </row>
    <row r="409" ht="14.25">
      <c r="F409" s="71"/>
    </row>
    <row r="410" ht="14.25">
      <c r="F410" s="71"/>
    </row>
    <row r="411" ht="14.25">
      <c r="F411" s="71"/>
    </row>
    <row r="412" ht="14.25">
      <c r="F412" s="71"/>
    </row>
    <row r="413" ht="14.25">
      <c r="F413" s="71"/>
    </row>
    <row r="414" ht="14.25">
      <c r="F414" s="71"/>
    </row>
    <row r="415" ht="14.25">
      <c r="F415" s="71"/>
    </row>
    <row r="416" ht="14.25">
      <c r="F416" s="71"/>
    </row>
    <row r="417" ht="14.25">
      <c r="F417" s="71"/>
    </row>
    <row r="418" ht="14.25">
      <c r="F418" s="71"/>
    </row>
    <row r="419" ht="14.25">
      <c r="F419" s="71"/>
    </row>
    <row r="420" ht="14.25">
      <c r="F420" s="71"/>
    </row>
    <row r="421" ht="14.25">
      <c r="F421" s="71"/>
    </row>
  </sheetData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D13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6" customWidth="1"/>
    <col min="11" max="16384" width="9.140625" style="1" customWidth="1"/>
  </cols>
  <sheetData>
    <row r="1" spans="1:9" ht="15">
      <c r="A1" s="9" t="s">
        <v>84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First Quarter</v>
      </c>
      <c r="B2" s="9"/>
      <c r="C2" s="10"/>
      <c r="D2" s="11"/>
      <c r="E2" s="11"/>
    </row>
    <row r="3" spans="1:4" ht="15">
      <c r="A3" s="42" t="s">
        <v>20</v>
      </c>
      <c r="B3" s="38"/>
      <c r="C3" s="38"/>
      <c r="D3" s="3"/>
    </row>
    <row r="4" spans="1:5" ht="15">
      <c r="A4" s="25" t="str">
        <f>ConsolBalanceSheet!A4</f>
        <v>For The 3 Months Ended 31 March 2006</v>
      </c>
      <c r="B4" s="26"/>
      <c r="C4" s="26"/>
      <c r="D4" s="26"/>
      <c r="E4" s="3"/>
    </row>
    <row r="5" spans="6:9" ht="14.25">
      <c r="F5" s="113"/>
      <c r="G5" s="13"/>
      <c r="H5" s="13"/>
      <c r="I5" s="113"/>
    </row>
    <row r="6" spans="5:9" ht="15.75" customHeight="1">
      <c r="E6" s="16" t="s">
        <v>85</v>
      </c>
      <c r="F6" s="16"/>
      <c r="G6" s="13"/>
      <c r="H6" s="16" t="s">
        <v>86</v>
      </c>
      <c r="I6" s="16"/>
    </row>
    <row r="7" spans="5:9" ht="14.25">
      <c r="E7" s="116" t="s">
        <v>75</v>
      </c>
      <c r="F7" s="116" t="s">
        <v>28</v>
      </c>
      <c r="G7" s="18"/>
      <c r="H7" s="17" t="s">
        <v>75</v>
      </c>
      <c r="I7" s="17" t="s">
        <v>28</v>
      </c>
    </row>
    <row r="8" spans="5:9" ht="14.25">
      <c r="E8" s="116" t="s">
        <v>30</v>
      </c>
      <c r="F8" s="116" t="s">
        <v>30</v>
      </c>
      <c r="G8" s="18"/>
      <c r="H8" s="17" t="s">
        <v>30</v>
      </c>
      <c r="I8" s="17" t="s">
        <v>30</v>
      </c>
    </row>
    <row r="9" spans="5:9" ht="15" customHeight="1">
      <c r="E9" s="116" t="s">
        <v>29</v>
      </c>
      <c r="F9" s="116" t="s">
        <v>32</v>
      </c>
      <c r="G9" s="18"/>
      <c r="H9" s="17" t="s">
        <v>31</v>
      </c>
      <c r="I9" s="17" t="s">
        <v>32</v>
      </c>
    </row>
    <row r="10" spans="5:10" ht="14.25">
      <c r="E10" s="117"/>
      <c r="F10" s="116" t="s">
        <v>29</v>
      </c>
      <c r="G10" s="18"/>
      <c r="H10" s="17"/>
      <c r="I10" s="17" t="s">
        <v>33</v>
      </c>
      <c r="J10" s="68"/>
    </row>
    <row r="11" spans="5:10" ht="14.25">
      <c r="E11" s="19"/>
      <c r="F11" s="17" t="s">
        <v>124</v>
      </c>
      <c r="G11" s="18"/>
      <c r="H11" s="17"/>
      <c r="I11" s="17" t="s">
        <v>124</v>
      </c>
      <c r="J11" s="68"/>
    </row>
    <row r="12" spans="5:10" ht="14.25">
      <c r="E12" s="97" t="s">
        <v>110</v>
      </c>
      <c r="F12" s="101" t="s">
        <v>104</v>
      </c>
      <c r="G12" s="21"/>
      <c r="H12" s="20" t="str">
        <f>E12</f>
        <v>31/03/06</v>
      </c>
      <c r="I12" s="102" t="str">
        <f>F12</f>
        <v>31/03/05</v>
      </c>
      <c r="J12" s="68"/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4.25">
      <c r="F14" s="103"/>
      <c r="G14" s="71"/>
      <c r="H14" s="71"/>
      <c r="I14" s="103"/>
    </row>
    <row r="15" spans="1:9" ht="15">
      <c r="A15" s="1" t="s">
        <v>21</v>
      </c>
      <c r="E15" s="56">
        <v>162216</v>
      </c>
      <c r="F15" s="45">
        <v>170054</v>
      </c>
      <c r="G15" s="57"/>
      <c r="H15" s="56">
        <v>162216</v>
      </c>
      <c r="I15" s="56">
        <f>170054</f>
        <v>170054</v>
      </c>
    </row>
    <row r="16" spans="1:9" ht="15">
      <c r="A16" s="1" t="s">
        <v>23</v>
      </c>
      <c r="E16" s="56">
        <v>-127847</v>
      </c>
      <c r="F16" s="45">
        <v>-137331</v>
      </c>
      <c r="G16" s="57"/>
      <c r="H16" s="56">
        <v>-127847</v>
      </c>
      <c r="I16" s="56">
        <f>-137292-39</f>
        <v>-137331</v>
      </c>
    </row>
    <row r="17" spans="5:9" ht="15.75" thickBot="1">
      <c r="E17" s="58"/>
      <c r="F17" s="50"/>
      <c r="G17" s="57"/>
      <c r="H17" s="58"/>
      <c r="I17" s="52"/>
    </row>
    <row r="18" spans="1:9" ht="14.25">
      <c r="A18" s="1" t="s">
        <v>24</v>
      </c>
      <c r="E18" s="45">
        <f>SUM(E15:E17)</f>
        <v>34369</v>
      </c>
      <c r="F18" s="45">
        <f>SUM(F15:F17)</f>
        <v>32723</v>
      </c>
      <c r="G18" s="45"/>
      <c r="H18" s="45">
        <f>SUM(H15:H17)</f>
        <v>34369</v>
      </c>
      <c r="I18" s="45">
        <f>SUM(I15:I17)</f>
        <v>32723</v>
      </c>
    </row>
    <row r="19" spans="1:11" ht="15">
      <c r="A19" s="1" t="s">
        <v>118</v>
      </c>
      <c r="E19" s="59">
        <v>533</v>
      </c>
      <c r="F19" s="45">
        <v>2399</v>
      </c>
      <c r="G19" s="60"/>
      <c r="H19" s="59">
        <v>533</v>
      </c>
      <c r="I19" s="59">
        <v>2399</v>
      </c>
      <c r="J19" s="88"/>
      <c r="K19" s="2"/>
    </row>
    <row r="20" spans="1:9" ht="14.25">
      <c r="A20" s="1" t="s">
        <v>25</v>
      </c>
      <c r="E20" s="59">
        <v>-3551</v>
      </c>
      <c r="F20" s="45">
        <v>-3598</v>
      </c>
      <c r="G20" s="55"/>
      <c r="H20" s="54">
        <v>-3551</v>
      </c>
      <c r="I20" s="54">
        <f>-3576-22</f>
        <v>-3598</v>
      </c>
    </row>
    <row r="21" spans="1:9" ht="15">
      <c r="A21" s="1" t="s">
        <v>26</v>
      </c>
      <c r="E21" s="59">
        <v>-11517</v>
      </c>
      <c r="F21" s="45">
        <v>-9462</v>
      </c>
      <c r="G21" s="60"/>
      <c r="H21" s="59">
        <v>-11517</v>
      </c>
      <c r="I21" s="59">
        <f>-9484+22</f>
        <v>-9462</v>
      </c>
    </row>
    <row r="22" spans="1:9" ht="14.25">
      <c r="A22" s="1" t="s">
        <v>119</v>
      </c>
      <c r="E22" s="59">
        <v>-9425</v>
      </c>
      <c r="F22" s="45">
        <v>-8008</v>
      </c>
      <c r="G22" s="55"/>
      <c r="H22" s="54">
        <v>-9425</v>
      </c>
      <c r="I22" s="54">
        <v>-8008</v>
      </c>
    </row>
    <row r="23" spans="1:9" ht="15">
      <c r="A23" s="1" t="s">
        <v>27</v>
      </c>
      <c r="E23" s="59">
        <v>-1161</v>
      </c>
      <c r="F23" s="45">
        <v>-1052</v>
      </c>
      <c r="G23" s="60"/>
      <c r="H23" s="59">
        <f>-1162+1</f>
        <v>-1161</v>
      </c>
      <c r="I23" s="59">
        <v>-1052</v>
      </c>
    </row>
    <row r="24" spans="1:9" ht="14.25">
      <c r="A24" s="1" t="s">
        <v>148</v>
      </c>
      <c r="E24" s="59">
        <v>41</v>
      </c>
      <c r="F24" s="45">
        <v>-46</v>
      </c>
      <c r="G24" s="55"/>
      <c r="H24" s="54">
        <v>41</v>
      </c>
      <c r="I24" s="54">
        <v>-46</v>
      </c>
    </row>
    <row r="25" spans="5:9" ht="15.75" thickBot="1">
      <c r="E25" s="61"/>
      <c r="F25" s="50"/>
      <c r="G25" s="60"/>
      <c r="H25" s="61"/>
      <c r="I25" s="52"/>
    </row>
    <row r="26" spans="1:9" ht="14.25">
      <c r="A26" s="1" t="s">
        <v>120</v>
      </c>
      <c r="E26" s="45">
        <f>SUM(E18:E25)</f>
        <v>9289</v>
      </c>
      <c r="F26" s="45">
        <f>SUM(F18:F25)</f>
        <v>12956</v>
      </c>
      <c r="G26" s="45"/>
      <c r="H26" s="45">
        <f>SUM(H18:H25)</f>
        <v>9289</v>
      </c>
      <c r="I26" s="45">
        <f>SUM(I18:I25)</f>
        <v>12956</v>
      </c>
    </row>
    <row r="27" spans="5:9" ht="14.25">
      <c r="E27" s="45"/>
      <c r="F27" s="45"/>
      <c r="G27" s="45"/>
      <c r="H27" s="45"/>
      <c r="I27" s="45"/>
    </row>
    <row r="28" spans="1:9" ht="15">
      <c r="A28" s="1" t="s">
        <v>127</v>
      </c>
      <c r="E28" s="59">
        <v>-3449</v>
      </c>
      <c r="F28" s="45">
        <v>-3729</v>
      </c>
      <c r="G28" s="60"/>
      <c r="H28" s="59">
        <f>-3448-1</f>
        <v>-3449</v>
      </c>
      <c r="I28" s="59">
        <f>-3740+11</f>
        <v>-3729</v>
      </c>
    </row>
    <row r="29" spans="5:9" ht="15" thickBot="1">
      <c r="E29" s="52"/>
      <c r="F29" s="50"/>
      <c r="G29" s="55"/>
      <c r="H29" s="52"/>
      <c r="I29" s="53"/>
    </row>
    <row r="30" spans="1:9" ht="14.25">
      <c r="A30" s="1" t="s">
        <v>121</v>
      </c>
      <c r="E30" s="45">
        <f>SUM(E26:E29)</f>
        <v>5840</v>
      </c>
      <c r="F30" s="45">
        <f>SUM(F26:F29)</f>
        <v>9227</v>
      </c>
      <c r="G30" s="45"/>
      <c r="H30" s="45">
        <f>SUM(H26:H29)</f>
        <v>5840</v>
      </c>
      <c r="I30" s="45">
        <f>SUM(I26:I29)</f>
        <v>9227</v>
      </c>
    </row>
    <row r="31" spans="5:9" ht="14.25">
      <c r="E31" s="45"/>
      <c r="F31" s="45"/>
      <c r="G31" s="45"/>
      <c r="H31" s="45"/>
      <c r="I31" s="45"/>
    </row>
    <row r="32" spans="1:9" ht="14.25">
      <c r="A32" s="1" t="s">
        <v>122</v>
      </c>
      <c r="E32" s="45"/>
      <c r="F32" s="45"/>
      <c r="G32" s="45"/>
      <c r="H32" s="45"/>
      <c r="I32" s="45"/>
    </row>
    <row r="33" spans="1:9" ht="14.25">
      <c r="A33" s="1" t="s">
        <v>123</v>
      </c>
      <c r="E33" s="45">
        <v>4676</v>
      </c>
      <c r="F33" s="45">
        <v>8246</v>
      </c>
      <c r="G33" s="45"/>
      <c r="H33" s="45">
        <f>H30-H34</f>
        <v>4676</v>
      </c>
      <c r="I33" s="45">
        <f>I30-I34</f>
        <v>8246</v>
      </c>
    </row>
    <row r="34" spans="1:9" ht="14.25">
      <c r="A34" s="1" t="s">
        <v>15</v>
      </c>
      <c r="E34" s="55">
        <v>1164</v>
      </c>
      <c r="F34" s="55">
        <v>981</v>
      </c>
      <c r="G34" s="55"/>
      <c r="H34" s="55">
        <v>1164</v>
      </c>
      <c r="I34" s="55">
        <v>981</v>
      </c>
    </row>
    <row r="35" spans="5:9" ht="15" thickBot="1">
      <c r="E35" s="51">
        <f>SUM(E33:E34)</f>
        <v>5840</v>
      </c>
      <c r="F35" s="51">
        <f>SUM(F33:F34)</f>
        <v>9227</v>
      </c>
      <c r="G35" s="92"/>
      <c r="H35" s="51">
        <f>SUM(H33:H34)</f>
        <v>5840</v>
      </c>
      <c r="I35" s="51">
        <f>SUM(I33:I34)</f>
        <v>9227</v>
      </c>
    </row>
    <row r="36" spans="1:9" ht="15.75" thickTop="1">
      <c r="A36" s="8"/>
      <c r="B36" s="14"/>
      <c r="C36" s="14"/>
      <c r="D36" s="15"/>
      <c r="E36" s="77"/>
      <c r="F36" s="77"/>
      <c r="G36" s="77"/>
      <c r="H36" s="77"/>
      <c r="I36" s="77"/>
    </row>
    <row r="37" spans="1:9" ht="14.25">
      <c r="A37" s="23" t="s">
        <v>22</v>
      </c>
      <c r="B37" s="23"/>
      <c r="C37" s="23"/>
      <c r="D37" s="64"/>
      <c r="E37" s="77"/>
      <c r="F37" s="78"/>
      <c r="G37" s="78"/>
      <c r="H37" s="78"/>
      <c r="I37" s="78"/>
    </row>
    <row r="38" spans="1:9" ht="14.25">
      <c r="A38" s="23" t="s">
        <v>128</v>
      </c>
      <c r="B38" s="23"/>
      <c r="C38" s="23"/>
      <c r="D38" s="64"/>
      <c r="E38" s="77"/>
      <c r="F38" s="78"/>
      <c r="G38" s="78"/>
      <c r="H38" s="78"/>
      <c r="I38" s="78"/>
    </row>
    <row r="39" spans="1:9" ht="14.25">
      <c r="A39" s="23" t="s">
        <v>129</v>
      </c>
      <c r="C39" s="23"/>
      <c r="E39" s="65">
        <f>(E33/239536)*100</f>
        <v>1.9521074076547993</v>
      </c>
      <c r="F39" s="65">
        <f>(F33/239556)*100</f>
        <v>3.4422014059343122</v>
      </c>
      <c r="H39" s="65">
        <f>(H33/239536)*100</f>
        <v>1.9521074076547993</v>
      </c>
      <c r="I39" s="65">
        <f>(I33/239556)*100</f>
        <v>3.4422014059343122</v>
      </c>
    </row>
    <row r="40" spans="1:9" ht="15" thickBot="1">
      <c r="A40" s="23" t="s">
        <v>130</v>
      </c>
      <c r="C40" s="23"/>
      <c r="E40" s="69" t="s">
        <v>72</v>
      </c>
      <c r="F40" s="69" t="s">
        <v>72</v>
      </c>
      <c r="G40" s="5"/>
      <c r="H40" s="69" t="s">
        <v>72</v>
      </c>
      <c r="I40" s="69" t="s">
        <v>72</v>
      </c>
    </row>
    <row r="41" spans="1:9" ht="15" thickTop="1">
      <c r="A41" s="23"/>
      <c r="B41" s="23"/>
      <c r="C41" s="23"/>
      <c r="E41" s="79"/>
      <c r="F41" s="103"/>
      <c r="G41" s="5"/>
      <c r="H41" s="79"/>
      <c r="I41" s="103"/>
    </row>
    <row r="42" spans="1:7" ht="14.25">
      <c r="A42" s="23"/>
      <c r="B42" s="23"/>
      <c r="C42" s="23"/>
      <c r="E42" s="90"/>
      <c r="F42" s="13"/>
      <c r="G42" s="91"/>
    </row>
    <row r="43" spans="1:10" s="3" customFormat="1" ht="15">
      <c r="A43" s="123" t="s">
        <v>82</v>
      </c>
      <c r="B43" s="123"/>
      <c r="C43" s="123"/>
      <c r="D43" s="123"/>
      <c r="E43" s="123"/>
      <c r="F43" s="123"/>
      <c r="G43" s="123"/>
      <c r="H43" s="123"/>
      <c r="I43" s="123"/>
      <c r="J43" s="67"/>
    </row>
    <row r="44" spans="1:10" s="13" customFormat="1" ht="12.75">
      <c r="A44" s="123" t="s">
        <v>133</v>
      </c>
      <c r="B44" s="123"/>
      <c r="C44" s="123"/>
      <c r="D44" s="123"/>
      <c r="E44" s="123"/>
      <c r="F44" s="123"/>
      <c r="G44" s="123"/>
      <c r="H44" s="123"/>
      <c r="I44" s="123"/>
      <c r="J44" s="80"/>
    </row>
    <row r="45" spans="1:9" ht="15" customHeight="1">
      <c r="A45" s="123" t="s">
        <v>131</v>
      </c>
      <c r="B45" s="123"/>
      <c r="C45" s="123"/>
      <c r="D45" s="123"/>
      <c r="E45" s="123"/>
      <c r="F45" s="123"/>
      <c r="G45" s="123"/>
      <c r="H45" s="123"/>
      <c r="I45" s="123"/>
    </row>
    <row r="46" ht="15">
      <c r="B46" s="42" t="s">
        <v>18</v>
      </c>
    </row>
  </sheetData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workbookViewId="0" topLeftCell="D26">
      <pane ySplit="780" topLeftCell="BM67" activePane="bottomLeft" state="split"/>
      <selection pane="topLeft" activeCell="A6" sqref="A6"/>
      <selection pane="bottomLeft" activeCell="F74" sqref="F74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1" width="11.28125" style="0" customWidth="1"/>
    <col min="12" max="12" width="13.421875" style="0" customWidth="1"/>
  </cols>
  <sheetData>
    <row r="1" spans="1:12" s="13" customFormat="1" ht="15.75">
      <c r="A1" s="12" t="s">
        <v>84</v>
      </c>
      <c r="B1" s="9"/>
      <c r="C1" s="10"/>
      <c r="D1" s="11"/>
      <c r="E1" s="11"/>
      <c r="F1" s="11"/>
      <c r="G1" s="23"/>
      <c r="H1" s="23"/>
      <c r="I1" s="23"/>
      <c r="L1" s="89"/>
    </row>
    <row r="2" spans="1:9" s="13" customFormat="1" ht="15.75">
      <c r="A2" s="12" t="str">
        <f>ConsolIncStatement!A2</f>
        <v>Interim Financial Report For The First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69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3 Months Ended 31 March 2006</v>
      </c>
      <c r="B4" s="26"/>
      <c r="C4" s="26"/>
      <c r="D4" s="26"/>
      <c r="E4" s="26"/>
      <c r="F4" s="26"/>
      <c r="G4" s="23"/>
      <c r="H4" s="23"/>
      <c r="I4" s="23"/>
    </row>
    <row r="5" spans="4:12" s="13" customFormat="1" ht="14.25">
      <c r="D5" s="27"/>
      <c r="E5" s="27"/>
      <c r="F5" s="28"/>
      <c r="G5" s="27"/>
      <c r="H5" s="27"/>
      <c r="I5" s="27"/>
      <c r="J5" s="27"/>
      <c r="K5" s="27"/>
      <c r="L5" s="29"/>
    </row>
    <row r="6" spans="1:12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8" t="s">
        <v>59</v>
      </c>
      <c r="I6" s="29" t="s">
        <v>35</v>
      </c>
      <c r="J6" s="29" t="s">
        <v>36</v>
      </c>
      <c r="K6" s="29" t="s">
        <v>115</v>
      </c>
      <c r="L6" s="27"/>
    </row>
    <row r="7" spans="1:12" s="13" customFormat="1" ht="15">
      <c r="A7" s="30"/>
      <c r="B7" s="110"/>
      <c r="C7" s="110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39</v>
      </c>
      <c r="I7" s="31" t="s">
        <v>40</v>
      </c>
      <c r="J7" s="31" t="s">
        <v>41</v>
      </c>
      <c r="K7" s="31" t="s">
        <v>116</v>
      </c>
      <c r="L7" s="31" t="s">
        <v>42</v>
      </c>
    </row>
    <row r="8" spans="1:12" s="13" customFormat="1" ht="15">
      <c r="A8" s="32"/>
      <c r="B8" s="110"/>
      <c r="C8" s="110"/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/>
      <c r="L8" s="33" t="s">
        <v>0</v>
      </c>
    </row>
    <row r="9" spans="1:12" s="13" customFormat="1" ht="14.25">
      <c r="A9" s="27"/>
      <c r="D9" s="28"/>
      <c r="E9" s="34"/>
      <c r="F9" s="35"/>
      <c r="G9" s="34"/>
      <c r="H9" s="34"/>
      <c r="I9" s="27"/>
      <c r="J9" s="27"/>
      <c r="K9" s="27"/>
      <c r="L9" s="27"/>
    </row>
    <row r="10" spans="1:13" s="13" customFormat="1" ht="14.25">
      <c r="A10" s="109" t="s">
        <v>111</v>
      </c>
      <c r="B10" s="108"/>
      <c r="C10" s="108"/>
      <c r="D10" s="27">
        <v>241393</v>
      </c>
      <c r="E10" s="27">
        <v>6952</v>
      </c>
      <c r="F10" s="27">
        <v>10615</v>
      </c>
      <c r="G10" s="27">
        <v>42340</v>
      </c>
      <c r="H10" s="27">
        <v>2088</v>
      </c>
      <c r="I10" s="27">
        <v>717388</v>
      </c>
      <c r="J10" s="95">
        <v>-2845</v>
      </c>
      <c r="K10" s="95">
        <v>102614</v>
      </c>
      <c r="L10" s="106">
        <f>SUM(D10:K10)</f>
        <v>1120545</v>
      </c>
      <c r="M10" s="98"/>
    </row>
    <row r="11" spans="1:12" s="13" customFormat="1" ht="14.25">
      <c r="A11" s="27"/>
      <c r="D11" s="27"/>
      <c r="E11" s="27"/>
      <c r="F11" s="27"/>
      <c r="G11" s="27"/>
      <c r="H11" s="27"/>
      <c r="I11" s="27"/>
      <c r="J11" s="27"/>
      <c r="K11" s="27"/>
      <c r="L11" s="106"/>
    </row>
    <row r="12" spans="1:12" s="13" customFormat="1" ht="14.25">
      <c r="A12" s="27"/>
      <c r="D12" s="27"/>
      <c r="E12" s="27"/>
      <c r="F12" s="27"/>
      <c r="G12" s="27"/>
      <c r="H12" s="27"/>
      <c r="I12" s="27"/>
      <c r="J12" s="27"/>
      <c r="K12" s="27"/>
      <c r="L12" s="106"/>
    </row>
    <row r="13" spans="1:12" s="13" customFormat="1" ht="14.25">
      <c r="A13" s="27" t="s">
        <v>60</v>
      </c>
      <c r="D13" s="36"/>
      <c r="E13" s="36"/>
      <c r="F13" s="36"/>
      <c r="G13" s="47"/>
      <c r="H13" s="47"/>
      <c r="I13" s="36"/>
      <c r="J13" s="36"/>
      <c r="K13" s="36"/>
      <c r="L13" s="106"/>
    </row>
    <row r="14" spans="1:12" s="13" customFormat="1" ht="14.25">
      <c r="A14" s="27" t="s">
        <v>39</v>
      </c>
      <c r="D14" s="36"/>
      <c r="E14" s="36"/>
      <c r="F14" s="36"/>
      <c r="G14" s="37"/>
      <c r="H14" s="37"/>
      <c r="I14" s="36"/>
      <c r="J14" s="36"/>
      <c r="K14" s="36"/>
      <c r="L14" s="106"/>
    </row>
    <row r="15" spans="1:12" s="13" customFormat="1" ht="14.25">
      <c r="A15" s="27"/>
      <c r="D15" s="27"/>
      <c r="E15" s="27"/>
      <c r="F15" s="27"/>
      <c r="G15" s="27"/>
      <c r="H15" s="27"/>
      <c r="I15" s="27"/>
      <c r="J15" s="27"/>
      <c r="K15" s="27"/>
      <c r="L15" s="106"/>
    </row>
    <row r="16" spans="1:12" s="13" customFormat="1" ht="14.25">
      <c r="A16" s="27" t="s">
        <v>61</v>
      </c>
      <c r="D16" s="36"/>
      <c r="E16" s="36"/>
      <c r="F16" s="36"/>
      <c r="G16" s="46">
        <f>-3807</f>
        <v>-3807</v>
      </c>
      <c r="H16" s="48"/>
      <c r="I16" s="27"/>
      <c r="J16" s="36"/>
      <c r="K16" s="36"/>
      <c r="L16" s="106">
        <f>SUM(D16:K16)</f>
        <v>-3807</v>
      </c>
    </row>
    <row r="17" spans="1:12" s="13" customFormat="1" ht="14.25">
      <c r="A17" s="27"/>
      <c r="D17" s="36"/>
      <c r="E17" s="36"/>
      <c r="F17" s="36"/>
      <c r="G17" s="36"/>
      <c r="H17" s="36"/>
      <c r="I17" s="27"/>
      <c r="J17" s="36"/>
      <c r="K17" s="36"/>
      <c r="L17" s="106"/>
    </row>
    <row r="18" spans="1:12" s="13" customFormat="1" ht="14.25">
      <c r="A18" s="27" t="s">
        <v>70</v>
      </c>
      <c r="D18" s="36"/>
      <c r="E18" s="36"/>
      <c r="F18" s="36"/>
      <c r="G18" s="36"/>
      <c r="H18" s="36"/>
      <c r="I18" s="27"/>
      <c r="J18" s="46">
        <v>-29</v>
      </c>
      <c r="K18" s="46"/>
      <c r="L18" s="106">
        <f>SUM(D18:K18)</f>
        <v>-29</v>
      </c>
    </row>
    <row r="19" spans="1:12" s="13" customFormat="1" ht="14.25">
      <c r="A19" s="27"/>
      <c r="D19" s="36"/>
      <c r="E19" s="36"/>
      <c r="F19" s="36"/>
      <c r="G19" s="36"/>
      <c r="H19" s="36"/>
      <c r="I19" s="27"/>
      <c r="J19" s="36"/>
      <c r="K19" s="36"/>
      <c r="L19" s="106"/>
    </row>
    <row r="20" spans="1:12" s="13" customFormat="1" ht="14.25">
      <c r="A20" s="27" t="s">
        <v>121</v>
      </c>
      <c r="D20" s="27"/>
      <c r="E20" s="27"/>
      <c r="F20" s="27"/>
      <c r="G20" s="27"/>
      <c r="H20" s="27"/>
      <c r="I20" s="81">
        <v>4676</v>
      </c>
      <c r="J20" s="36"/>
      <c r="K20" s="81">
        <v>797</v>
      </c>
      <c r="L20" s="106">
        <f>SUM(D20:K20)</f>
        <v>5473</v>
      </c>
    </row>
    <row r="21" spans="1:12" s="13" customFormat="1" ht="14.25">
      <c r="A21" s="27"/>
      <c r="D21" s="27"/>
      <c r="E21" s="27"/>
      <c r="F21" s="27"/>
      <c r="G21" s="27"/>
      <c r="H21" s="27"/>
      <c r="I21" s="82"/>
      <c r="J21" s="36"/>
      <c r="K21" s="36"/>
      <c r="L21" s="106"/>
    </row>
    <row r="22" spans="1:12" s="13" customFormat="1" ht="14.25">
      <c r="A22" s="27" t="s">
        <v>62</v>
      </c>
      <c r="D22" s="27"/>
      <c r="E22" s="27"/>
      <c r="F22" s="27"/>
      <c r="G22" s="27"/>
      <c r="H22" s="27"/>
      <c r="I22" s="46"/>
      <c r="J22" s="36"/>
      <c r="K22" s="36"/>
      <c r="L22" s="106"/>
    </row>
    <row r="23" spans="1:12" s="13" customFormat="1" ht="14.25">
      <c r="A23" s="27"/>
      <c r="D23" s="27"/>
      <c r="E23" s="27"/>
      <c r="F23" s="27"/>
      <c r="G23" s="27"/>
      <c r="H23" s="27"/>
      <c r="I23" s="27"/>
      <c r="J23" s="27"/>
      <c r="K23" s="27"/>
      <c r="L23" s="105"/>
    </row>
    <row r="24" spans="1:13" s="13" customFormat="1" ht="15" thickBot="1">
      <c r="A24" s="109" t="s">
        <v>112</v>
      </c>
      <c r="B24" s="108"/>
      <c r="C24" s="108"/>
      <c r="D24" s="39">
        <f>SUM(D10:D23)</f>
        <v>241393</v>
      </c>
      <c r="E24" s="39">
        <f aca="true" t="shared" si="0" ref="E24:K24">SUM(E10:E23)</f>
        <v>6952</v>
      </c>
      <c r="F24" s="39">
        <f t="shared" si="0"/>
        <v>10615</v>
      </c>
      <c r="G24" s="39">
        <f t="shared" si="0"/>
        <v>38533</v>
      </c>
      <c r="H24" s="39">
        <f t="shared" si="0"/>
        <v>2088</v>
      </c>
      <c r="I24" s="39">
        <f t="shared" si="0"/>
        <v>722064</v>
      </c>
      <c r="J24" s="49">
        <f t="shared" si="0"/>
        <v>-2874</v>
      </c>
      <c r="K24" s="49">
        <f t="shared" si="0"/>
        <v>103411</v>
      </c>
      <c r="L24" s="39">
        <f>SUM(L10:L23)</f>
        <v>1122182</v>
      </c>
      <c r="M24" s="98"/>
    </row>
    <row r="25" spans="1:12" s="13" customFormat="1" ht="15" thickTop="1">
      <c r="A25" s="27"/>
      <c r="D25" s="83"/>
      <c r="E25" s="83"/>
      <c r="F25" s="83"/>
      <c r="G25" s="83"/>
      <c r="H25" s="83"/>
      <c r="I25" s="83"/>
      <c r="J25" s="84"/>
      <c r="K25" s="84"/>
      <c r="L25" s="83"/>
    </row>
    <row r="26" spans="1:12" s="13" customFormat="1" ht="14.25">
      <c r="A26" s="27"/>
      <c r="D26" s="83"/>
      <c r="E26" s="83"/>
      <c r="F26" s="83"/>
      <c r="G26" s="83"/>
      <c r="H26" s="83"/>
      <c r="I26" s="83"/>
      <c r="J26" s="84"/>
      <c r="K26" s="84"/>
      <c r="L26" s="83"/>
    </row>
    <row r="27" spans="1:12" s="13" customFormat="1" ht="14.25">
      <c r="A27" s="27"/>
      <c r="D27" s="83"/>
      <c r="E27" s="83"/>
      <c r="F27" s="83"/>
      <c r="G27" s="83"/>
      <c r="H27" s="83"/>
      <c r="I27" s="83"/>
      <c r="J27" s="84"/>
      <c r="K27" s="84"/>
      <c r="L27" s="83"/>
    </row>
    <row r="28" spans="1:12" s="13" customFormat="1" ht="14.25">
      <c r="A28" s="27"/>
      <c r="D28" s="83"/>
      <c r="E28" s="83"/>
      <c r="F28" s="83"/>
      <c r="G28" s="83"/>
      <c r="H28" s="83"/>
      <c r="I28" s="83"/>
      <c r="J28" s="84"/>
      <c r="K28" s="84"/>
      <c r="L28" s="83"/>
    </row>
    <row r="29" spans="1:12" s="13" customFormat="1" ht="14.25">
      <c r="A29" s="27"/>
      <c r="D29" s="83"/>
      <c r="E29" s="83"/>
      <c r="F29" s="83"/>
      <c r="G29" s="83"/>
      <c r="H29" s="83"/>
      <c r="I29" s="83"/>
      <c r="J29" s="84"/>
      <c r="K29" s="84"/>
      <c r="L29" s="83"/>
    </row>
    <row r="30" spans="1:12" s="13" customFormat="1" ht="14.25">
      <c r="A30" s="27"/>
      <c r="D30" s="83"/>
      <c r="E30" s="83"/>
      <c r="F30" s="83"/>
      <c r="G30" s="83"/>
      <c r="H30" s="83"/>
      <c r="I30" s="83"/>
      <c r="J30" s="84"/>
      <c r="K30" s="84"/>
      <c r="L30" s="83"/>
    </row>
    <row r="31" spans="1:13" s="13" customFormat="1" ht="15">
      <c r="A31" s="124" t="s">
        <v>76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s="13" customFormat="1" ht="15">
      <c r="A32" s="122" t="s">
        <v>134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2" s="13" customFormat="1" ht="15">
      <c r="A33" s="122" t="s">
        <v>137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</row>
    <row r="34" spans="1:12" s="13" customFormat="1" ht="14.25">
      <c r="A34" s="115"/>
      <c r="D34" s="83"/>
      <c r="E34" s="83"/>
      <c r="F34" s="83"/>
      <c r="G34" s="83"/>
      <c r="H34" s="83"/>
      <c r="I34" s="83"/>
      <c r="J34" s="84"/>
      <c r="K34" s="84"/>
      <c r="L34" s="83"/>
    </row>
    <row r="35" spans="1:12" s="13" customFormat="1" ht="14.25">
      <c r="A35" s="27"/>
      <c r="D35" s="83"/>
      <c r="E35" s="83"/>
      <c r="F35" s="83"/>
      <c r="G35" s="83"/>
      <c r="H35" s="83"/>
      <c r="I35" s="83"/>
      <c r="J35" s="84"/>
      <c r="K35" s="84"/>
      <c r="L35" s="89"/>
    </row>
    <row r="36" spans="1:12" s="13" customFormat="1" ht="14.25">
      <c r="A36" s="27"/>
      <c r="D36" s="83"/>
      <c r="E36" s="83"/>
      <c r="F36" s="83"/>
      <c r="G36" s="83"/>
      <c r="H36" s="83"/>
      <c r="I36" s="83"/>
      <c r="J36" s="84"/>
      <c r="K36" s="84"/>
      <c r="L36" s="83"/>
    </row>
    <row r="37" spans="1:12" s="13" customFormat="1" ht="14.25">
      <c r="A37" s="27"/>
      <c r="D37" s="83"/>
      <c r="E37" s="83"/>
      <c r="F37" s="83"/>
      <c r="G37" s="83"/>
      <c r="H37" s="83"/>
      <c r="I37" s="83"/>
      <c r="J37" s="84"/>
      <c r="K37" s="84"/>
      <c r="L37" s="83"/>
    </row>
    <row r="38" spans="1:12" s="13" customFormat="1" ht="14.25">
      <c r="A38" s="27"/>
      <c r="D38" s="28" t="s">
        <v>34</v>
      </c>
      <c r="E38" s="28" t="s">
        <v>34</v>
      </c>
      <c r="F38" s="28" t="s">
        <v>57</v>
      </c>
      <c r="G38" s="28" t="s">
        <v>58</v>
      </c>
      <c r="H38" s="28" t="s">
        <v>59</v>
      </c>
      <c r="I38" s="29" t="s">
        <v>35</v>
      </c>
      <c r="J38" s="29" t="s">
        <v>36</v>
      </c>
      <c r="K38" s="29" t="s">
        <v>115</v>
      </c>
      <c r="L38" s="27"/>
    </row>
    <row r="39" spans="1:12" s="13" customFormat="1" ht="15">
      <c r="A39" s="30"/>
      <c r="D39" s="31" t="s">
        <v>37</v>
      </c>
      <c r="E39" s="31" t="s">
        <v>38</v>
      </c>
      <c r="F39" s="31" t="s">
        <v>39</v>
      </c>
      <c r="G39" s="31" t="s">
        <v>39</v>
      </c>
      <c r="H39" s="31" t="s">
        <v>39</v>
      </c>
      <c r="I39" s="31" t="s">
        <v>40</v>
      </c>
      <c r="J39" s="31" t="s">
        <v>41</v>
      </c>
      <c r="K39" s="31" t="s">
        <v>116</v>
      </c>
      <c r="L39" s="31" t="s">
        <v>42</v>
      </c>
    </row>
    <row r="40" spans="1:12" s="13" customFormat="1" ht="15">
      <c r="A40" s="112"/>
      <c r="D40" s="33" t="s">
        <v>0</v>
      </c>
      <c r="E40" s="33" t="s">
        <v>0</v>
      </c>
      <c r="F40" s="33" t="s">
        <v>0</v>
      </c>
      <c r="G40" s="33" t="s">
        <v>0</v>
      </c>
      <c r="H40" s="33"/>
      <c r="I40" s="33" t="s">
        <v>0</v>
      </c>
      <c r="J40" s="33" t="s">
        <v>0</v>
      </c>
      <c r="K40" s="33"/>
      <c r="L40" s="33" t="s">
        <v>0</v>
      </c>
    </row>
    <row r="41" spans="1:12" s="13" customFormat="1" ht="14.25">
      <c r="A41" s="27"/>
      <c r="D41" s="83"/>
      <c r="E41" s="83"/>
      <c r="F41" s="83"/>
      <c r="G41" s="83"/>
      <c r="H41" s="83"/>
      <c r="I41" s="83"/>
      <c r="J41" s="84"/>
      <c r="K41" s="84"/>
      <c r="L41" s="83"/>
    </row>
    <row r="42" spans="1:12" s="13" customFormat="1" ht="14.25">
      <c r="A42" s="109" t="s">
        <v>105</v>
      </c>
      <c r="B42" s="108"/>
      <c r="C42" s="108"/>
      <c r="D42" s="27">
        <v>241393</v>
      </c>
      <c r="E42" s="27">
        <v>6952</v>
      </c>
      <c r="F42" s="27">
        <v>10899</v>
      </c>
      <c r="G42" s="27">
        <v>42153</v>
      </c>
      <c r="H42" s="27">
        <v>2088</v>
      </c>
      <c r="I42" s="27">
        <v>641201</v>
      </c>
      <c r="J42" s="95">
        <v>-2806</v>
      </c>
      <c r="K42" s="95">
        <v>97444</v>
      </c>
      <c r="L42" s="105">
        <f>SUM(D42:K42)</f>
        <v>1039324</v>
      </c>
    </row>
    <row r="43" spans="1:12" s="13" customFormat="1" ht="14.25">
      <c r="A43" s="107"/>
      <c r="B43" s="110"/>
      <c r="C43" s="110"/>
      <c r="D43" s="27"/>
      <c r="E43" s="27"/>
      <c r="F43" s="27"/>
      <c r="G43" s="27"/>
      <c r="H43" s="27"/>
      <c r="I43" s="27"/>
      <c r="J43" s="95"/>
      <c r="K43" s="95"/>
      <c r="L43" s="105"/>
    </row>
    <row r="44" spans="1:12" s="13" customFormat="1" ht="14.25">
      <c r="A44" s="27" t="s">
        <v>60</v>
      </c>
      <c r="D44" s="28"/>
      <c r="E44" s="28"/>
      <c r="F44" s="28"/>
      <c r="G44" s="28"/>
      <c r="H44" s="28"/>
      <c r="I44" s="28"/>
      <c r="J44" s="28"/>
      <c r="K44" s="28"/>
      <c r="L44" s="105"/>
    </row>
    <row r="45" spans="1:12" s="13" customFormat="1" ht="14.25">
      <c r="A45" s="27" t="s">
        <v>39</v>
      </c>
      <c r="D45" s="83"/>
      <c r="E45" s="83"/>
      <c r="F45" s="83"/>
      <c r="G45" s="83"/>
      <c r="H45" s="83"/>
      <c r="I45" s="83"/>
      <c r="J45" s="84"/>
      <c r="K45" s="84"/>
      <c r="L45" s="105"/>
    </row>
    <row r="46" spans="1:12" s="13" customFormat="1" ht="14.25">
      <c r="A46" s="27"/>
      <c r="D46" s="83"/>
      <c r="E46" s="83"/>
      <c r="F46" s="83"/>
      <c r="G46" s="83"/>
      <c r="H46" s="83"/>
      <c r="I46" s="83"/>
      <c r="J46" s="84"/>
      <c r="K46" s="84"/>
      <c r="L46" s="105"/>
    </row>
    <row r="47" spans="1:12" s="13" customFormat="1" ht="14.25">
      <c r="A47" s="27" t="s">
        <v>61</v>
      </c>
      <c r="D47" s="28"/>
      <c r="E47" s="28"/>
      <c r="F47" s="28"/>
      <c r="G47" s="83">
        <v>-696</v>
      </c>
      <c r="H47" s="28"/>
      <c r="I47" s="28"/>
      <c r="J47" s="28"/>
      <c r="K47" s="28"/>
      <c r="L47" s="105">
        <f>SUM(D47:K47)</f>
        <v>-696</v>
      </c>
    </row>
    <row r="48" spans="1:12" s="13" customFormat="1" ht="14.25">
      <c r="A48" s="27"/>
      <c r="D48" s="83"/>
      <c r="E48" s="83"/>
      <c r="F48" s="83"/>
      <c r="G48" s="83"/>
      <c r="H48" s="83"/>
      <c r="I48" s="83"/>
      <c r="J48" s="84"/>
      <c r="K48" s="84"/>
      <c r="L48" s="105"/>
    </row>
    <row r="49" spans="1:12" s="13" customFormat="1" ht="14.25">
      <c r="A49" s="27" t="s">
        <v>70</v>
      </c>
      <c r="D49" s="83"/>
      <c r="E49" s="83"/>
      <c r="F49" s="83"/>
      <c r="G49" s="83"/>
      <c r="H49" s="83"/>
      <c r="I49" s="83"/>
      <c r="J49" s="84">
        <v>-19</v>
      </c>
      <c r="K49" s="84"/>
      <c r="L49" s="105">
        <f>SUM(D49:K49)</f>
        <v>-19</v>
      </c>
    </row>
    <row r="50" spans="1:12" s="13" customFormat="1" ht="14.25">
      <c r="A50" s="27"/>
      <c r="D50" s="83"/>
      <c r="E50" s="83"/>
      <c r="F50" s="83"/>
      <c r="G50" s="83"/>
      <c r="H50" s="83"/>
      <c r="I50" s="83"/>
      <c r="J50" s="84"/>
      <c r="K50" s="84"/>
      <c r="L50" s="105"/>
    </row>
    <row r="51" spans="1:12" s="13" customFormat="1" ht="14.25">
      <c r="A51" s="27" t="s">
        <v>121</v>
      </c>
      <c r="D51" s="83"/>
      <c r="E51" s="83"/>
      <c r="F51" s="83"/>
      <c r="G51" s="83"/>
      <c r="H51" s="83"/>
      <c r="I51" s="83">
        <v>8246</v>
      </c>
      <c r="J51" s="84"/>
      <c r="K51" s="84">
        <v>827</v>
      </c>
      <c r="L51" s="105">
        <f>SUM(D51:K51)</f>
        <v>9073</v>
      </c>
    </row>
    <row r="52" spans="1:12" s="13" customFormat="1" ht="14.25">
      <c r="A52" s="27"/>
      <c r="D52" s="83"/>
      <c r="E52" s="83"/>
      <c r="F52" s="83"/>
      <c r="G52" s="83"/>
      <c r="H52" s="83"/>
      <c r="J52" s="84"/>
      <c r="K52" s="84"/>
      <c r="L52" s="105"/>
    </row>
    <row r="53" spans="1:12" s="13" customFormat="1" ht="14.25">
      <c r="A53" s="27" t="s">
        <v>62</v>
      </c>
      <c r="D53" s="83"/>
      <c r="E53" s="83"/>
      <c r="F53" s="83"/>
      <c r="G53" s="83"/>
      <c r="H53" s="83"/>
      <c r="I53" s="83"/>
      <c r="J53" s="84"/>
      <c r="K53" s="84"/>
      <c r="L53" s="105"/>
    </row>
    <row r="54" spans="1:11" s="13" customFormat="1" ht="14.25">
      <c r="A54" s="27"/>
      <c r="D54" s="83"/>
      <c r="E54" s="83"/>
      <c r="F54" s="83"/>
      <c r="G54" s="83"/>
      <c r="H54" s="83"/>
      <c r="I54" s="83"/>
      <c r="J54" s="84"/>
      <c r="K54" s="84"/>
    </row>
    <row r="55" spans="1:12" s="13" customFormat="1" ht="15" thickBot="1">
      <c r="A55" s="109" t="s">
        <v>106</v>
      </c>
      <c r="B55" s="108"/>
      <c r="C55" s="108"/>
      <c r="D55" s="39">
        <f>SUM(D42:D54)</f>
        <v>241393</v>
      </c>
      <c r="E55" s="39">
        <f aca="true" t="shared" si="1" ref="E55:K55">SUM(E42:E54)</f>
        <v>6952</v>
      </c>
      <c r="F55" s="39">
        <f t="shared" si="1"/>
        <v>10899</v>
      </c>
      <c r="G55" s="39">
        <f t="shared" si="1"/>
        <v>41457</v>
      </c>
      <c r="H55" s="39">
        <f t="shared" si="1"/>
        <v>2088</v>
      </c>
      <c r="I55" s="39">
        <f t="shared" si="1"/>
        <v>649447</v>
      </c>
      <c r="J55" s="39">
        <f t="shared" si="1"/>
        <v>-2825</v>
      </c>
      <c r="K55" s="39">
        <f t="shared" si="1"/>
        <v>98271</v>
      </c>
      <c r="L55" s="39">
        <f>SUM(L42:L54)</f>
        <v>1047682</v>
      </c>
    </row>
    <row r="56" spans="1:12" s="13" customFormat="1" ht="15" thickTop="1">
      <c r="A56" s="107"/>
      <c r="B56" s="110"/>
      <c r="C56" s="110"/>
      <c r="D56" s="83"/>
      <c r="E56" s="83"/>
      <c r="F56" s="83"/>
      <c r="G56" s="83"/>
      <c r="H56" s="83"/>
      <c r="I56" s="83"/>
      <c r="J56" s="84"/>
      <c r="K56" s="84"/>
      <c r="L56" s="83"/>
    </row>
    <row r="57" spans="1:12" s="13" customFormat="1" ht="14.25">
      <c r="A57" s="107"/>
      <c r="B57" s="110"/>
      <c r="C57" s="110"/>
      <c r="D57" s="83"/>
      <c r="E57" s="83"/>
      <c r="F57" s="83"/>
      <c r="G57" s="83"/>
      <c r="H57" s="83"/>
      <c r="I57" s="83"/>
      <c r="J57" s="84"/>
      <c r="K57" s="84"/>
      <c r="L57" s="83"/>
    </row>
    <row r="58" spans="1:12" s="13" customFormat="1" ht="14.25">
      <c r="A58" s="107"/>
      <c r="B58" s="110"/>
      <c r="C58" s="110"/>
      <c r="D58" s="83"/>
      <c r="E58" s="83"/>
      <c r="F58" s="83"/>
      <c r="G58" s="83"/>
      <c r="H58" s="83"/>
      <c r="I58" s="83"/>
      <c r="J58" s="84"/>
      <c r="K58" s="84"/>
      <c r="L58" s="83"/>
    </row>
    <row r="59" spans="1:12" s="13" customFormat="1" ht="14.25">
      <c r="A59" s="107"/>
      <c r="B59" s="110"/>
      <c r="C59" s="110"/>
      <c r="D59" s="83"/>
      <c r="E59" s="83"/>
      <c r="F59" s="83"/>
      <c r="G59" s="83"/>
      <c r="H59" s="83"/>
      <c r="I59" s="83"/>
      <c r="J59" s="84"/>
      <c r="K59" s="84"/>
      <c r="L59" s="83"/>
    </row>
    <row r="60" spans="1:12" s="13" customFormat="1" ht="14.25">
      <c r="A60" s="27"/>
      <c r="D60" s="83"/>
      <c r="E60" s="83"/>
      <c r="F60" s="83"/>
      <c r="G60" s="83"/>
      <c r="H60" s="83"/>
      <c r="I60" s="83"/>
      <c r="J60" s="84"/>
      <c r="K60" s="84"/>
      <c r="L60" s="106"/>
    </row>
    <row r="61" s="13" customFormat="1" ht="12.75"/>
    <row r="62" spans="1:13" s="1" customFormat="1" ht="15">
      <c r="A62" s="124" t="s">
        <v>76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s="1" customFormat="1" ht="15">
      <c r="A63" s="122" t="s">
        <v>135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s="1" customFormat="1" ht="15">
      <c r="A64" s="122" t="s">
        <v>136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40"/>
    </row>
    <row r="65" spans="1:13" s="1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s="1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70" ht="14.25">
      <c r="L70" s="104"/>
    </row>
  </sheetData>
  <mergeCells count="6">
    <mergeCell ref="A64:L64"/>
    <mergeCell ref="A62:M62"/>
    <mergeCell ref="A63:M63"/>
    <mergeCell ref="A31:M31"/>
    <mergeCell ref="A32:M32"/>
    <mergeCell ref="A33:L33"/>
  </mergeCells>
  <printOptions/>
  <pageMargins left="0.75" right="0.7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2"/>
  <sheetViews>
    <sheetView workbookViewId="0" topLeftCell="A1">
      <selection activeCell="F60" sqref="F60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84</v>
      </c>
      <c r="B2" s="9"/>
      <c r="C2" s="10"/>
      <c r="D2" s="11"/>
      <c r="E2" s="11"/>
      <c r="F2" s="11"/>
      <c r="H2" s="94"/>
    </row>
    <row r="3" spans="1:6" ht="15">
      <c r="A3" s="9" t="str">
        <f>ConsolEquity!A2</f>
        <v>Interim Financial Report For The First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3 Months Ended 31 March 2006</v>
      </c>
      <c r="B5" s="23"/>
      <c r="C5" s="23"/>
      <c r="D5" s="23"/>
    </row>
    <row r="6" spans="9:10" ht="14.25">
      <c r="I6" s="111"/>
      <c r="J6" s="113"/>
    </row>
    <row r="7" spans="9:10" ht="14.25">
      <c r="I7" s="22" t="s">
        <v>99</v>
      </c>
      <c r="J7" s="22" t="s">
        <v>99</v>
      </c>
    </row>
    <row r="8" spans="9:10" ht="14.25">
      <c r="I8" s="99" t="s">
        <v>113</v>
      </c>
      <c r="J8" s="99" t="s">
        <v>107</v>
      </c>
    </row>
    <row r="9" spans="9:10" ht="14.25">
      <c r="I9" s="100" t="s">
        <v>0</v>
      </c>
      <c r="J9" s="100" t="s">
        <v>0</v>
      </c>
    </row>
    <row r="10" ht="14.25">
      <c r="A10" s="1" t="s">
        <v>43</v>
      </c>
    </row>
    <row r="12" spans="1:10" ht="14.25">
      <c r="A12" s="1" t="s">
        <v>44</v>
      </c>
      <c r="I12" s="2">
        <f>9289</f>
        <v>9289</v>
      </c>
      <c r="J12" s="2">
        <f>12995-39</f>
        <v>12956</v>
      </c>
    </row>
    <row r="13" ht="14.25">
      <c r="A13" s="1" t="s">
        <v>45</v>
      </c>
    </row>
    <row r="14" spans="1:10" ht="14.25">
      <c r="A14" s="1" t="s">
        <v>87</v>
      </c>
      <c r="I14" s="77">
        <v>7470</v>
      </c>
      <c r="J14" s="77">
        <v>5742</v>
      </c>
    </row>
    <row r="15" spans="1:10" ht="14.25">
      <c r="A15" s="1" t="s">
        <v>88</v>
      </c>
      <c r="I15" s="77">
        <v>-1529</v>
      </c>
      <c r="J15" s="77">
        <f>-1487+39</f>
        <v>-1448</v>
      </c>
    </row>
    <row r="16" spans="9:10" ht="15" thickBot="1">
      <c r="I16" s="43"/>
      <c r="J16" s="43"/>
    </row>
    <row r="17" spans="1:10" ht="14.25">
      <c r="A17" s="1" t="s">
        <v>46</v>
      </c>
      <c r="I17" s="2">
        <f>SUM(I12:I16)</f>
        <v>15230</v>
      </c>
      <c r="J17" s="2">
        <f>SUM(J12:J16)</f>
        <v>17250</v>
      </c>
    </row>
    <row r="18" spans="1:10" ht="14.25">
      <c r="A18" s="1" t="s">
        <v>89</v>
      </c>
      <c r="I18" s="2"/>
      <c r="J18" s="2"/>
    </row>
    <row r="19" spans="1:10" ht="14.25">
      <c r="A19" s="1" t="s">
        <v>90</v>
      </c>
      <c r="I19" s="2">
        <v>-13455</v>
      </c>
      <c r="J19" s="2">
        <v>-26538</v>
      </c>
    </row>
    <row r="20" spans="1:10" ht="14.25">
      <c r="A20" s="1" t="s">
        <v>91</v>
      </c>
      <c r="I20" s="2">
        <v>-2159</v>
      </c>
      <c r="J20" s="2">
        <v>2751</v>
      </c>
    </row>
    <row r="21" spans="9:10" ht="15" thickBot="1">
      <c r="I21" s="43"/>
      <c r="J21" s="43"/>
    </row>
    <row r="22" spans="1:10" ht="14.25">
      <c r="A22" s="1" t="s">
        <v>47</v>
      </c>
      <c r="I22" s="2">
        <f>SUM(I17:I21)</f>
        <v>-384</v>
      </c>
      <c r="J22" s="2">
        <f>SUM(J17:J21)</f>
        <v>-6537</v>
      </c>
    </row>
    <row r="23" spans="1:10" ht="14.25">
      <c r="A23" s="1" t="s">
        <v>48</v>
      </c>
      <c r="I23" s="2">
        <v>-1162</v>
      </c>
      <c r="J23" s="2">
        <v>-1052</v>
      </c>
    </row>
    <row r="24" spans="1:10" ht="14.25">
      <c r="A24" s="1" t="s">
        <v>49</v>
      </c>
      <c r="I24" s="2">
        <v>-6052</v>
      </c>
      <c r="J24" s="2">
        <v>-4817</v>
      </c>
    </row>
    <row r="26" spans="1:10" ht="15" thickBot="1">
      <c r="A26" s="1" t="s">
        <v>50</v>
      </c>
      <c r="I26" s="7">
        <f>SUM(I22:I25)</f>
        <v>-7598</v>
      </c>
      <c r="J26" s="7">
        <f>SUM(J22:J25)</f>
        <v>-12406</v>
      </c>
    </row>
    <row r="27" ht="14.25">
      <c r="A27" s="1" t="s">
        <v>18</v>
      </c>
    </row>
    <row r="28" ht="14.25">
      <c r="A28" s="1" t="s">
        <v>51</v>
      </c>
    </row>
    <row r="29" spans="1:10" ht="14.25">
      <c r="A29" s="1" t="s">
        <v>92</v>
      </c>
      <c r="I29" s="93">
        <v>374</v>
      </c>
      <c r="J29" s="93">
        <v>487</v>
      </c>
    </row>
    <row r="30" spans="1:10" ht="14.25">
      <c r="A30" s="1" t="s">
        <v>93</v>
      </c>
      <c r="I30" s="2">
        <v>758</v>
      </c>
      <c r="J30" s="2">
        <v>-1916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1132</v>
      </c>
      <c r="J32" s="7">
        <f>SUM(J29:J31)</f>
        <v>-1429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94</v>
      </c>
      <c r="I36" s="2">
        <v>0</v>
      </c>
      <c r="J36" s="2">
        <v>0</v>
      </c>
    </row>
    <row r="37" spans="1:10" ht="14.25">
      <c r="A37" s="1" t="s">
        <v>95</v>
      </c>
      <c r="I37" s="2">
        <v>-2762</v>
      </c>
      <c r="J37" s="2">
        <v>-4137</v>
      </c>
    </row>
    <row r="38" spans="1:10" ht="14.25">
      <c r="A38" s="1" t="s">
        <v>96</v>
      </c>
      <c r="I38" s="2">
        <v>-29</v>
      </c>
      <c r="J38" s="2">
        <v>-19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-2791</v>
      </c>
      <c r="J40" s="7">
        <f>SUM(J36:J39)</f>
        <v>-4156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-9257</v>
      </c>
      <c r="J43" s="2">
        <f>J40+J32+J26</f>
        <v>-17991</v>
      </c>
    </row>
    <row r="44" spans="1:10" ht="14.25">
      <c r="A44" s="1" t="s">
        <v>73</v>
      </c>
      <c r="I44" s="2">
        <v>-1070</v>
      </c>
      <c r="J44" s="2">
        <v>-1319</v>
      </c>
    </row>
    <row r="45" spans="1:10" ht="14.25">
      <c r="A45" s="1" t="s">
        <v>74</v>
      </c>
      <c r="I45" s="2">
        <v>312827</v>
      </c>
      <c r="J45" s="2">
        <v>265068</v>
      </c>
    </row>
    <row r="46" spans="9:10" ht="14.25">
      <c r="I46" s="2"/>
      <c r="J46" s="2"/>
    </row>
    <row r="47" spans="1:10" ht="15" thickBot="1">
      <c r="A47" s="1" t="s">
        <v>102</v>
      </c>
      <c r="I47" s="44">
        <f>SUM(I43:I46)</f>
        <v>302500</v>
      </c>
      <c r="J47" s="44">
        <f>SUM(J43:J46)</f>
        <v>245758</v>
      </c>
    </row>
    <row r="48" ht="15" thickTop="1"/>
    <row r="49" spans="1:10" ht="14.25">
      <c r="A49" s="1" t="s">
        <v>78</v>
      </c>
      <c r="I49" s="6"/>
      <c r="J49" s="6"/>
    </row>
    <row r="50" spans="1:10" ht="14.25">
      <c r="A50" s="1" t="s">
        <v>79</v>
      </c>
      <c r="I50" s="6"/>
      <c r="J50" s="6"/>
    </row>
    <row r="51" spans="1:10" ht="14.25">
      <c r="A51" s="1" t="s">
        <v>81</v>
      </c>
      <c r="I51" s="6">
        <v>308912</v>
      </c>
      <c r="J51" s="6">
        <v>249931</v>
      </c>
    </row>
    <row r="52" spans="1:10" ht="14.25">
      <c r="A52" s="1" t="s">
        <v>80</v>
      </c>
      <c r="I52" s="6">
        <v>-6142</v>
      </c>
      <c r="J52" s="6">
        <v>-4173</v>
      </c>
    </row>
    <row r="53" spans="9:10" ht="15" thickBot="1">
      <c r="I53" s="44">
        <f>SUM(I51:I52)</f>
        <v>302770</v>
      </c>
      <c r="J53" s="44">
        <f>SUM(J51:J52)</f>
        <v>245758</v>
      </c>
    </row>
    <row r="54" spans="9:10" ht="15" thickTop="1">
      <c r="I54" s="2"/>
      <c r="J54" s="2"/>
    </row>
    <row r="55" spans="1:10" ht="15">
      <c r="A55" s="122" t="s">
        <v>83</v>
      </c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ht="15">
      <c r="A56" s="122" t="s">
        <v>132</v>
      </c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0" ht="15">
      <c r="A57" s="122" t="s">
        <v>131</v>
      </c>
      <c r="B57" s="122"/>
      <c r="C57" s="122"/>
      <c r="D57" s="122"/>
      <c r="E57" s="122"/>
      <c r="F57" s="122"/>
      <c r="G57" s="122"/>
      <c r="H57" s="122"/>
      <c r="I57" s="122"/>
      <c r="J57" s="12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</sheetData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CHUA WOO</cp:lastModifiedBy>
  <cp:lastPrinted>2006-05-26T09:30:24Z</cp:lastPrinted>
  <dcterms:created xsi:type="dcterms:W3CDTF">2002-11-10T14:09:50Z</dcterms:created>
  <dcterms:modified xsi:type="dcterms:W3CDTF">2006-06-15T07:25:45Z</dcterms:modified>
  <cp:category/>
  <cp:version/>
  <cp:contentType/>
  <cp:contentStatus/>
</cp:coreProperties>
</file>