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9720" windowHeight="2910" firstSheet="2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<sst xmlns="http://schemas.openxmlformats.org/spreadsheetml/2006/main" count="209" uniqueCount="138">
  <si>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</si>
  <si>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</si>
  <si>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</si>
  <si>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</si>
  <si>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</si>
  <si>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</si>
  <si>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CURRENT ASSETS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</si>
  <si>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</si>
  <si>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</si>
  <si>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</si>
  <si>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</si>
  <si>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</si>
  <si>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</si>
  <si>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</si>
  <si>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</si>
  <si>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</si>
  <si>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</si>
  <si>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</si>
  <si>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</si>
  <si>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</si>
  <si>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</si>
  <si>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</si>
  <si>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</si>
  <si>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</si>
  <si>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</si>
  <si>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</si>
  <si>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</si>
  <si>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</si>
  <si>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</si>
  <si>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</si>
  <si>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</si>
  <si>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</si>
  <si>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</si>
  <si>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</si>
  <si>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</si>
  <si>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</si>
  <si>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</si>
  <si>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</si>
  <si>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</si>
  <si>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</si>
  <si>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</si>
  <si>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</si>
  <si>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</si>
  <si>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</si>
  <si>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</si>
  <si>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</si>
  <si>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</si>
  <si>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</si>
  <si>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</si>
  <si>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</si>
  <si>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</si>
  <si>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</si>
  <si>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</si>
  <si>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</si>
  <si>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</si>
  <si>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</si>
  <si>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</si>
  <si>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</si>
  <si>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</si>
  <si>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</si>
  <si>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</si>
  <si>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</si>
  <si>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</si>
  <si>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</si>
  <si>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</si>
  <si>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</si>
  <si>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</si>
  <si>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</si>
  <si>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</si>
  <si>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</si>
  <si>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</si>
  <si>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</si>
  <si>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</si>
  <si>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</si>
  <si>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</si>
  <si>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</si>
  <si>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</si>
  <si>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</si>
  <si>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</si>
  <si>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</si>
  <si>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</si>
  <si>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</si>
  <si>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</si>
  <si>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</si>
  <si>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</si>
  <si>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</si>
  <si>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</si>
  <si>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</si>
  <si>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</si>
  <si>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</si>
  <si>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</si>
  <si>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</si>
  <si>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</si>
  <si>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</si>
  <si>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</si>
  <si>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</si>
  <si>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</si>
  <si>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</si>
  <si>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</si>
  <si>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</si>
  <si>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</si>
  <si>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</si>
  <si>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</si>
  <si>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</si>
  <si>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</si>
  <si>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</si>
  <si>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</si>
  <si>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</si>
  <si>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</si>
  <si>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</si>
  <si>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</si>
  <si>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</si>
  <si>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</si>
  <si>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Tax Payable</t>
  </si>
  <si>
    <t>Long term borrowings</t>
  </si>
  <si>
    <t>As At</t>
  </si>
  <si>
    <t>Land held for property develoment</t>
  </si>
  <si>
    <t>Deferred tax assets</t>
  </si>
  <si>
    <t>Balance at 1/1/2004</t>
  </si>
  <si>
    <t>31/12/04</t>
  </si>
  <si>
    <t>Audited Financial Statements for the year ended 31 December 2004</t>
  </si>
  <si>
    <t>Balance at 1/1/2005</t>
  </si>
  <si>
    <t>with the Audited Financial Statements for the year ended 31 December 2004</t>
  </si>
  <si>
    <t>Property development costs</t>
  </si>
  <si>
    <t xml:space="preserve"> with the Audited Financial Statements for the year ended 31 December 2004</t>
  </si>
  <si>
    <t>Net profit for the period</t>
  </si>
  <si>
    <t>For The 12 Months Ended 31 Dec 2005</t>
  </si>
  <si>
    <t>Interim Financial Report For The Fourth Quarter</t>
  </si>
  <si>
    <t>31/12/05</t>
  </si>
  <si>
    <t>Balance at 31/12/2005</t>
  </si>
  <si>
    <t>Balance at 31/12/2004</t>
  </si>
  <si>
    <t>31/12/2004</t>
  </si>
  <si>
    <t>31/12/2005</t>
  </si>
  <si>
    <t>Reversal of revaluation surplus</t>
  </si>
  <si>
    <t>arising from disposal of estate land</t>
  </si>
  <si>
    <t>Reversal of deferred tax</t>
  </si>
  <si>
    <t>Net assets per share (sen)</t>
  </si>
  <si>
    <t xml:space="preserve">CASH AND CASH EQUIVALENTS AT 31 DEC (Note A)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</si>
</sst>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1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5" fontId="1" fillId="0" borderId="0" xfId="21" applyNumberFormat="1" applyFont="1" applyFill="1" applyAlignment="1">
      <alignment horizontal="center"/>
      <protection/>
    </xf>
    <xf numFmtId="185" fontId="1" fillId="0" borderId="0" xfId="21" applyNumberFormat="1" applyFont="1" applyFill="1" applyAlignment="1">
      <alignment/>
      <protection/>
    </xf>
    <xf numFmtId="43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1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7" fontId="15" fillId="0" borderId="0" xfId="21" applyFont="1" applyFill="1" applyAlignment="1">
      <alignment/>
      <protection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1" fillId="0" borderId="4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382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382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382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52525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52525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zoomScale="85" zoomScaleNormal="85" workbookViewId="0" topLeftCell="A39">
      <selection activeCell="C64" sqref="C64:I72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100</v>
      </c>
      <c r="B1" s="9"/>
      <c r="C1" s="10"/>
      <c r="D1" s="11"/>
      <c r="E1" s="11"/>
      <c r="H1" s="4"/>
    </row>
    <row r="2" spans="1:5" ht="15">
      <c r="A2" s="9" t="s">
        <v>127</v>
      </c>
      <c r="B2" s="9"/>
      <c r="C2" s="10"/>
      <c r="D2" s="11"/>
      <c r="E2" s="11"/>
    </row>
    <row r="3" spans="1:3" s="3" customFormat="1" ht="15">
      <c r="A3" s="42" t="s">
        <v>26</v>
      </c>
      <c r="B3" s="38"/>
      <c r="C3" s="38"/>
    </row>
    <row r="4" spans="1:8" ht="15">
      <c r="A4" s="25" t="s">
        <v>126</v>
      </c>
      <c r="B4" s="26"/>
      <c r="C4" s="26"/>
      <c r="D4" s="26"/>
      <c r="E4" s="26"/>
      <c r="H4" s="122"/>
    </row>
    <row r="5" spans="1:8" ht="15">
      <c r="A5" s="25"/>
      <c r="B5" s="26"/>
      <c r="C5" s="26"/>
      <c r="D5" s="26"/>
      <c r="E5" s="26"/>
      <c r="F5" s="41" t="s">
        <v>83</v>
      </c>
      <c r="G5" s="3"/>
      <c r="H5" s="41" t="s">
        <v>83</v>
      </c>
    </row>
    <row r="6" spans="1:8" ht="15">
      <c r="A6" s="25"/>
      <c r="B6" s="26"/>
      <c r="C6" s="26"/>
      <c r="D6" s="26"/>
      <c r="E6" s="26"/>
      <c r="F6" s="41" t="s">
        <v>84</v>
      </c>
      <c r="G6" s="3"/>
      <c r="H6" s="41" t="s">
        <v>43</v>
      </c>
    </row>
    <row r="7" spans="1:8" ht="15">
      <c r="A7" s="25"/>
      <c r="B7" s="26"/>
      <c r="C7" s="26"/>
      <c r="D7" s="26"/>
      <c r="E7" s="26"/>
      <c r="F7" s="41" t="s">
        <v>82</v>
      </c>
      <c r="G7" s="3"/>
      <c r="H7" s="41" t="s">
        <v>78</v>
      </c>
    </row>
    <row r="8" spans="1:8" ht="15">
      <c r="A8" s="25"/>
      <c r="B8" s="26"/>
      <c r="C8" s="26"/>
      <c r="D8" s="26"/>
      <c r="E8" s="26"/>
      <c r="F8" s="41" t="s">
        <v>44</v>
      </c>
      <c r="G8" s="3"/>
      <c r="H8" s="41" t="s">
        <v>79</v>
      </c>
    </row>
    <row r="9" spans="1:8" ht="15">
      <c r="A9" s="25"/>
      <c r="B9" s="26"/>
      <c r="C9" s="26"/>
      <c r="D9" s="26"/>
      <c r="E9" s="26"/>
      <c r="F9" s="105" t="s">
        <v>128</v>
      </c>
      <c r="G9" s="3"/>
      <c r="H9" s="105" t="s">
        <v>119</v>
      </c>
    </row>
    <row r="10" spans="1:11" ht="15">
      <c r="A10" s="23"/>
      <c r="B10" s="38"/>
      <c r="C10" s="38"/>
      <c r="F10" s="41" t="s">
        <v>80</v>
      </c>
      <c r="G10" s="3"/>
      <c r="H10" s="41" t="s">
        <v>81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15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v>455835</v>
      </c>
      <c r="G14" s="73"/>
      <c r="H14" s="80">
        <v>459091</v>
      </c>
      <c r="I14" s="72"/>
      <c r="J14" s="73"/>
      <c r="K14" s="72"/>
    </row>
    <row r="15" spans="1:11" ht="15">
      <c r="A15" s="73" t="s">
        <v>116</v>
      </c>
      <c r="C15" s="1"/>
      <c r="F15" s="74">
        <v>118420</v>
      </c>
      <c r="G15" s="73"/>
      <c r="H15" s="80">
        <v>118714</v>
      </c>
      <c r="I15" s="72"/>
      <c r="J15" s="73"/>
      <c r="K15" s="72"/>
    </row>
    <row r="16" spans="1:11" ht="15">
      <c r="A16" s="1" t="s">
        <v>3</v>
      </c>
      <c r="C16" s="1"/>
      <c r="F16" s="74">
        <v>940</v>
      </c>
      <c r="G16" s="73"/>
      <c r="H16" s="80">
        <v>1044</v>
      </c>
      <c r="I16" s="72"/>
      <c r="J16" s="64"/>
      <c r="K16" s="72"/>
    </row>
    <row r="17" spans="1:8" ht="14.25">
      <c r="A17" s="1" t="s">
        <v>4</v>
      </c>
      <c r="C17" s="1"/>
      <c r="F17" s="74">
        <v>154147</v>
      </c>
      <c r="G17" s="73"/>
      <c r="H17" s="80">
        <f>156124+3902</f>
        <v>160026</v>
      </c>
    </row>
    <row r="18" spans="1:10" ht="14.25">
      <c r="A18" s="1" t="s">
        <v>5</v>
      </c>
      <c r="C18" s="1"/>
      <c r="F18" s="74">
        <v>141</v>
      </c>
      <c r="G18" s="73"/>
      <c r="H18" s="80">
        <v>160</v>
      </c>
      <c r="J18" s="2"/>
    </row>
    <row r="19" spans="1:10" ht="14.25">
      <c r="A19" s="73" t="s">
        <v>117</v>
      </c>
      <c r="C19" s="1"/>
      <c r="F19" s="74">
        <v>5028</v>
      </c>
      <c r="G19" s="73"/>
      <c r="H19" s="80">
        <v>526</v>
      </c>
      <c r="J19" s="2"/>
    </row>
    <row r="20" spans="3:8" ht="14.25">
      <c r="C20" s="1"/>
      <c r="F20" s="65">
        <f>SUM(F14:F19)</f>
        <v>734511</v>
      </c>
      <c r="G20" s="73"/>
      <c r="H20" s="89">
        <f>SUM(H14:H19)</f>
        <v>739561</v>
      </c>
    </row>
    <row r="21" spans="3:8" ht="14.25">
      <c r="C21" s="1"/>
      <c r="F21" s="24"/>
      <c r="G21" s="73"/>
      <c r="H21" s="73"/>
    </row>
    <row r="22" spans="1:8" ht="14.25">
      <c r="A22" s="1" t="s">
        <v>6</v>
      </c>
      <c r="C22" s="1"/>
      <c r="F22" s="24"/>
      <c r="G22" s="73"/>
      <c r="H22" s="73"/>
    </row>
    <row r="23" spans="6:8" ht="14.25">
      <c r="F23" s="24"/>
      <c r="G23" s="73"/>
      <c r="H23" s="73"/>
    </row>
    <row r="24" spans="1:8" ht="14.25">
      <c r="A24" s="1" t="s">
        <v>123</v>
      </c>
      <c r="C24" s="1"/>
      <c r="F24" s="74">
        <v>66389</v>
      </c>
      <c r="G24" s="73"/>
      <c r="H24" s="80">
        <v>92641</v>
      </c>
    </row>
    <row r="25" spans="1:8" ht="14.25">
      <c r="A25" s="1" t="s">
        <v>7</v>
      </c>
      <c r="C25" s="1"/>
      <c r="F25" s="74">
        <v>144898</v>
      </c>
      <c r="G25" s="73"/>
      <c r="H25" s="80">
        <v>108344</v>
      </c>
    </row>
    <row r="26" spans="1:8" ht="14.25">
      <c r="A26" s="1" t="s">
        <v>8</v>
      </c>
      <c r="C26" s="1"/>
      <c r="F26" s="74">
        <v>44552</v>
      </c>
      <c r="G26" s="73"/>
      <c r="H26" s="80">
        <v>38407</v>
      </c>
    </row>
    <row r="27" spans="1:8" ht="14.25">
      <c r="A27" s="1" t="s">
        <v>9</v>
      </c>
      <c r="C27" s="1"/>
      <c r="F27" s="74">
        <v>20766</v>
      </c>
      <c r="G27" s="73"/>
      <c r="H27" s="80">
        <v>12762</v>
      </c>
    </row>
    <row r="28" spans="1:8" ht="14.25">
      <c r="A28" s="1" t="s">
        <v>87</v>
      </c>
      <c r="C28" s="1"/>
      <c r="F28" s="74">
        <v>1843</v>
      </c>
      <c r="G28" s="73"/>
      <c r="H28" s="80">
        <v>1327</v>
      </c>
    </row>
    <row r="29" spans="1:8" ht="14.25">
      <c r="A29" s="1" t="s">
        <v>10</v>
      </c>
      <c r="C29" s="1"/>
      <c r="F29" s="74">
        <f>30048+290063</f>
        <v>320111</v>
      </c>
      <c r="G29" s="73"/>
      <c r="H29" s="80">
        <v>271630</v>
      </c>
    </row>
    <row r="30" spans="3:10" ht="14.25">
      <c r="C30" s="1"/>
      <c r="F30" s="65">
        <f>SUM(F24:F29)</f>
        <v>598559</v>
      </c>
      <c r="G30" s="73"/>
      <c r="H30" s="89">
        <f>SUM(H24:H29)</f>
        <v>525111</v>
      </c>
      <c r="J30" s="2"/>
    </row>
    <row r="31" spans="6:8" ht="14.25">
      <c r="F31" s="24"/>
      <c r="G31" s="73"/>
      <c r="H31" s="73"/>
    </row>
    <row r="32" spans="1:8" ht="14.25">
      <c r="A32" s="1" t="s">
        <v>11</v>
      </c>
      <c r="C32" s="1"/>
      <c r="F32" s="74"/>
      <c r="G32" s="73"/>
      <c r="H32" s="73"/>
    </row>
    <row r="33" spans="6:8" ht="14.25">
      <c r="F33" s="24"/>
      <c r="G33" s="73"/>
      <c r="H33" s="73"/>
    </row>
    <row r="34" spans="1:8" ht="14.25">
      <c r="A34" s="1" t="s">
        <v>12</v>
      </c>
      <c r="C34" s="1"/>
      <c r="F34" s="74">
        <v>81239</v>
      </c>
      <c r="G34" s="73"/>
      <c r="H34" s="80">
        <v>116437</v>
      </c>
    </row>
    <row r="35" spans="1:8" ht="14.25">
      <c r="A35" s="1" t="s">
        <v>13</v>
      </c>
      <c r="C35" s="1"/>
      <c r="F35" s="74">
        <v>20526</v>
      </c>
      <c r="G35" s="73"/>
      <c r="H35" s="80">
        <v>26118</v>
      </c>
    </row>
    <row r="36" spans="1:8" ht="14.25">
      <c r="A36" s="1" t="s">
        <v>14</v>
      </c>
      <c r="C36" s="1"/>
      <c r="F36" s="74">
        <f>74310+185</f>
        <v>74495</v>
      </c>
      <c r="G36" s="73"/>
      <c r="H36" s="80">
        <v>63659</v>
      </c>
    </row>
    <row r="37" spans="1:8" ht="14.25">
      <c r="A37" s="1" t="s">
        <v>113</v>
      </c>
      <c r="C37" s="1"/>
      <c r="F37" s="74">
        <f>4909-102-228</f>
        <v>4579</v>
      </c>
      <c r="G37" s="73"/>
      <c r="H37" s="80">
        <v>2440</v>
      </c>
    </row>
    <row r="38" spans="1:8" ht="14.25">
      <c r="A38" s="1" t="s">
        <v>16</v>
      </c>
      <c r="C38" s="1"/>
      <c r="F38" s="74">
        <v>0</v>
      </c>
      <c r="G38" s="64"/>
      <c r="H38" s="80">
        <v>0</v>
      </c>
    </row>
    <row r="39" spans="3:8" ht="14.25">
      <c r="C39" s="1"/>
      <c r="F39" s="65">
        <f>SUM(F34:F38)</f>
        <v>180839</v>
      </c>
      <c r="G39" s="73"/>
      <c r="H39" s="89">
        <f>SUM(H34:H38)</f>
        <v>208654</v>
      </c>
    </row>
    <row r="40" spans="3:8" ht="14.25">
      <c r="C40" s="1"/>
      <c r="F40" s="24"/>
      <c r="G40" s="73"/>
      <c r="H40" s="73"/>
    </row>
    <row r="41" spans="1:8" ht="14.25">
      <c r="A41" s="1" t="s">
        <v>17</v>
      </c>
      <c r="C41" s="1"/>
      <c r="F41" s="75">
        <f>F30-F39</f>
        <v>417720</v>
      </c>
      <c r="G41" s="90"/>
      <c r="H41" s="91">
        <f>H30-H39</f>
        <v>316457</v>
      </c>
    </row>
    <row r="42" spans="3:8" ht="15" thickBot="1">
      <c r="C42" s="1"/>
      <c r="F42" s="76">
        <f>F20+F41</f>
        <v>1152231</v>
      </c>
      <c r="G42" s="73"/>
      <c r="H42" s="92">
        <f>H20+H41</f>
        <v>1056018</v>
      </c>
    </row>
    <row r="43" spans="3:8" ht="14.25">
      <c r="C43" s="1"/>
      <c r="F43" s="24"/>
      <c r="G43" s="73"/>
      <c r="H43" s="73"/>
    </row>
    <row r="44" spans="1:8" ht="14.25">
      <c r="A44" s="1" t="s">
        <v>18</v>
      </c>
      <c r="C44" s="1"/>
      <c r="F44" s="24"/>
      <c r="G44" s="73"/>
      <c r="H44" s="73"/>
    </row>
    <row r="45" spans="6:8" ht="14.25">
      <c r="F45" s="24"/>
      <c r="G45" s="73"/>
      <c r="H45" s="73"/>
    </row>
    <row r="46" spans="1:8" ht="14.25">
      <c r="A46" s="1" t="s">
        <v>19</v>
      </c>
      <c r="C46" s="1"/>
      <c r="F46" s="74">
        <v>241393</v>
      </c>
      <c r="G46" s="73"/>
      <c r="H46" s="80">
        <v>241393</v>
      </c>
    </row>
    <row r="47" spans="1:8" ht="14.25">
      <c r="A47" s="1" t="s">
        <v>20</v>
      </c>
      <c r="C47" s="1"/>
      <c r="F47" s="77">
        <f>10615+42847+6952+2088-2845+718352-785-506+102+228</f>
        <v>777048</v>
      </c>
      <c r="G47" s="73"/>
      <c r="H47" s="93">
        <v>700487</v>
      </c>
    </row>
    <row r="48" spans="1:8" ht="14.25">
      <c r="A48" s="1" t="s">
        <v>21</v>
      </c>
      <c r="C48" s="1"/>
      <c r="F48" s="74">
        <f>SUM(F46:F47)</f>
        <v>1018441</v>
      </c>
      <c r="G48" s="73"/>
      <c r="H48" s="80">
        <f>SUM(H46:H47)</f>
        <v>941880</v>
      </c>
    </row>
    <row r="49" spans="1:8" ht="14.25">
      <c r="A49" s="1" t="s">
        <v>22</v>
      </c>
      <c r="C49" s="1"/>
      <c r="F49" s="74">
        <f>101323+1291</f>
        <v>102614</v>
      </c>
      <c r="G49" s="73"/>
      <c r="H49" s="80">
        <v>97444</v>
      </c>
    </row>
    <row r="50" spans="3:8" ht="14.25">
      <c r="C50" s="1"/>
      <c r="F50" s="65">
        <f>SUM(F48:F49)</f>
        <v>1121055</v>
      </c>
      <c r="G50" s="73"/>
      <c r="H50" s="89">
        <f>SUM(H48:H49)</f>
        <v>1039324</v>
      </c>
    </row>
    <row r="51" spans="6:8" ht="14.25">
      <c r="F51" s="24"/>
      <c r="G51" s="73"/>
      <c r="H51" s="73"/>
    </row>
    <row r="52" spans="1:8" ht="14.25">
      <c r="A52" s="1" t="s">
        <v>114</v>
      </c>
      <c r="C52" s="1"/>
      <c r="F52" s="74">
        <v>13522</v>
      </c>
      <c r="G52" s="73"/>
      <c r="H52" s="80">
        <v>22</v>
      </c>
    </row>
    <row r="53" spans="1:8" ht="14.25">
      <c r="A53" s="1" t="s">
        <v>23</v>
      </c>
      <c r="C53" s="1"/>
      <c r="F53" s="74">
        <v>17654</v>
      </c>
      <c r="G53" s="73"/>
      <c r="H53" s="80">
        <v>16672</v>
      </c>
    </row>
    <row r="54" spans="3:8" ht="10.5" customHeight="1">
      <c r="C54" s="1"/>
      <c r="F54" s="74"/>
      <c r="G54" s="73"/>
      <c r="H54" s="80"/>
    </row>
    <row r="55" spans="1:8" ht="14.25">
      <c r="A55" s="1" t="s">
        <v>24</v>
      </c>
      <c r="C55" s="1"/>
      <c r="F55" s="65">
        <f>SUM(F52:F54)</f>
        <v>31176</v>
      </c>
      <c r="G55" s="73"/>
      <c r="H55" s="89">
        <f>SUM(H52:H54)</f>
        <v>16694</v>
      </c>
    </row>
    <row r="56" spans="3:8" ht="14.25">
      <c r="C56" s="1"/>
      <c r="F56" s="24"/>
      <c r="G56" s="73"/>
      <c r="H56" s="73"/>
    </row>
    <row r="57" spans="3:8" ht="15" thickBot="1">
      <c r="C57" s="1"/>
      <c r="F57" s="78">
        <f>F50+F55</f>
        <v>1152231</v>
      </c>
      <c r="G57" s="73"/>
      <c r="H57" s="94">
        <f>H50+H55</f>
        <v>1056018</v>
      </c>
    </row>
    <row r="58" spans="1:8" ht="14.25">
      <c r="A58" s="1" t="s">
        <v>136</v>
      </c>
      <c r="C58" s="1"/>
      <c r="F58" s="79">
        <f>ROUND(F50/(241393-1854),3)*100</f>
        <v>468</v>
      </c>
      <c r="H58" s="2">
        <f>ROUND(H50/(241393-1834),3)*100</f>
        <v>433.8</v>
      </c>
    </row>
    <row r="59" spans="6:8" ht="14.25">
      <c r="F59" s="80"/>
      <c r="G59" s="2"/>
      <c r="H59" s="2"/>
    </row>
    <row r="60" spans="1:9" ht="15">
      <c r="A60" s="128" t="s">
        <v>93</v>
      </c>
      <c r="B60" s="128"/>
      <c r="C60" s="128"/>
      <c r="D60" s="128"/>
      <c r="E60" s="128"/>
      <c r="F60" s="128"/>
      <c r="G60" s="128"/>
      <c r="H60" s="128"/>
      <c r="I60" s="42"/>
    </row>
    <row r="61" spans="1:9" ht="15">
      <c r="A61" s="128" t="s">
        <v>124</v>
      </c>
      <c r="B61" s="128"/>
      <c r="C61" s="128"/>
      <c r="D61" s="128"/>
      <c r="E61" s="128"/>
      <c r="F61" s="128"/>
      <c r="G61" s="128"/>
      <c r="H61" s="128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2"/>
    </row>
    <row r="64" spans="1:9" ht="15">
      <c r="A64" s="40"/>
      <c r="B64" s="40"/>
      <c r="C64" s="72"/>
      <c r="D64" s="72"/>
      <c r="E64" s="72"/>
      <c r="F64" s="72"/>
      <c r="G64" s="72"/>
      <c r="H64" s="72"/>
      <c r="I64" s="25"/>
    </row>
    <row r="65" spans="3:9" ht="14.25">
      <c r="C65" s="24"/>
      <c r="D65" s="73"/>
      <c r="E65" s="73"/>
      <c r="F65" s="73"/>
      <c r="G65" s="73"/>
      <c r="H65" s="73"/>
      <c r="I65" s="73"/>
    </row>
    <row r="66" spans="2:9" ht="14.25">
      <c r="B66" s="5"/>
      <c r="C66" s="73"/>
      <c r="D66" s="73"/>
      <c r="E66" s="73"/>
      <c r="F66" s="73"/>
      <c r="G66" s="73"/>
      <c r="H66" s="73"/>
      <c r="I66" s="73"/>
    </row>
    <row r="67" spans="3:9" ht="14.25">
      <c r="C67" s="73"/>
      <c r="D67" s="73"/>
      <c r="E67" s="80"/>
      <c r="F67" s="80"/>
      <c r="G67" s="73"/>
      <c r="H67" s="73"/>
      <c r="I67" s="73"/>
    </row>
    <row r="68" spans="3:9" ht="14.25">
      <c r="C68" s="80"/>
      <c r="D68" s="73"/>
      <c r="E68" s="114"/>
      <c r="F68" s="80"/>
      <c r="G68" s="73"/>
      <c r="H68" s="80"/>
      <c r="I68" s="73"/>
    </row>
    <row r="69" spans="3:9" ht="14.25">
      <c r="C69" s="80"/>
      <c r="D69" s="73"/>
      <c r="E69" s="80"/>
      <c r="F69" s="80"/>
      <c r="G69" s="73"/>
      <c r="H69" s="80"/>
      <c r="I69" s="73"/>
    </row>
    <row r="70" spans="3:9" ht="14.25">
      <c r="C70" s="80"/>
      <c r="D70" s="80"/>
      <c r="E70" s="80"/>
      <c r="F70" s="80"/>
      <c r="G70" s="73"/>
      <c r="H70" s="73"/>
      <c r="I70" s="73"/>
    </row>
    <row r="71" spans="3:9" ht="14.25">
      <c r="C71" s="24"/>
      <c r="D71" s="73"/>
      <c r="E71" s="73"/>
      <c r="F71" s="73"/>
      <c r="G71" s="73"/>
      <c r="H71" s="73"/>
      <c r="I71" s="73"/>
    </row>
    <row r="72" spans="3:9" ht="14.25">
      <c r="C72" s="24"/>
      <c r="D72" s="73"/>
      <c r="E72" s="73"/>
      <c r="F72" s="73"/>
      <c r="G72" s="73"/>
      <c r="H72" s="73"/>
      <c r="I72" s="73"/>
    </row>
    <row r="73" ht="14.25">
      <c r="F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  <row r="431" ht="14.25">
      <c r="F431" s="73"/>
    </row>
    <row r="432" ht="14.25">
      <c r="F432" s="73"/>
    </row>
  </sheetData>
  <mergeCells count="2">
    <mergeCell ref="A61:H61"/>
    <mergeCell ref="A60:H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H1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6384" width="9.140625" style="1" customWidth="1"/>
  </cols>
  <sheetData>
    <row r="1" spans="1:9" ht="15">
      <c r="A1" s="9" t="s">
        <v>100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Fourth Quarter</v>
      </c>
      <c r="B2" s="9"/>
      <c r="C2" s="10"/>
      <c r="D2" s="11"/>
      <c r="E2" s="11"/>
    </row>
    <row r="3" spans="1:4" ht="15">
      <c r="A3" s="42" t="s">
        <v>27</v>
      </c>
      <c r="B3" s="38"/>
      <c r="C3" s="38"/>
      <c r="D3" s="3"/>
    </row>
    <row r="4" spans="1:5" ht="15">
      <c r="A4" s="25" t="str">
        <f>ConsolBalanceSheet!A4</f>
        <v>For The 12 Months Ended 31 Dec 2005</v>
      </c>
      <c r="B4" s="26"/>
      <c r="C4" s="26"/>
      <c r="D4" s="26"/>
      <c r="E4" s="3"/>
    </row>
    <row r="5" spans="6:9" ht="15">
      <c r="F5" s="122"/>
      <c r="G5" s="13"/>
      <c r="H5" s="13"/>
      <c r="I5" s="124"/>
    </row>
    <row r="6" spans="5:9" ht="15.75" customHeight="1">
      <c r="E6" s="16" t="s">
        <v>101</v>
      </c>
      <c r="F6" s="16"/>
      <c r="G6" s="13"/>
      <c r="H6" s="16" t="s">
        <v>102</v>
      </c>
      <c r="I6" s="16"/>
    </row>
    <row r="7" spans="5:9" ht="14.25">
      <c r="E7" s="17" t="s">
        <v>91</v>
      </c>
      <c r="F7" s="17" t="s">
        <v>43</v>
      </c>
      <c r="G7" s="18"/>
      <c r="H7" s="17" t="s">
        <v>91</v>
      </c>
      <c r="I7" s="17" t="s">
        <v>43</v>
      </c>
    </row>
    <row r="8" spans="5:9" ht="14.25">
      <c r="E8" s="17" t="s">
        <v>45</v>
      </c>
      <c r="F8" s="17" t="s">
        <v>45</v>
      </c>
      <c r="G8" s="18"/>
      <c r="H8" s="17" t="s">
        <v>45</v>
      </c>
      <c r="I8" s="17" t="s">
        <v>45</v>
      </c>
    </row>
    <row r="9" spans="5:9" ht="15" customHeight="1">
      <c r="E9" s="17" t="s">
        <v>44</v>
      </c>
      <c r="F9" s="17" t="s">
        <v>47</v>
      </c>
      <c r="G9" s="18"/>
      <c r="H9" s="17" t="s">
        <v>46</v>
      </c>
      <c r="I9" s="17" t="s">
        <v>47</v>
      </c>
    </row>
    <row r="10" spans="5:10" ht="14.25">
      <c r="E10" s="19"/>
      <c r="F10" s="17" t="s">
        <v>44</v>
      </c>
      <c r="G10" s="18"/>
      <c r="H10" s="17"/>
      <c r="I10" s="17" t="s">
        <v>48</v>
      </c>
      <c r="J10" s="70"/>
    </row>
    <row r="11" spans="5:10" ht="14.25">
      <c r="E11" s="106" t="s">
        <v>128</v>
      </c>
      <c r="F11" s="110" t="s">
        <v>119</v>
      </c>
      <c r="G11" s="21"/>
      <c r="H11" s="20" t="str">
        <f>E11</f>
        <v>31/12/05</v>
      </c>
      <c r="I11" s="111" t="str">
        <f>F11</f>
        <v>31/12/04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9" ht="15">
      <c r="A14" s="1" t="s">
        <v>28</v>
      </c>
      <c r="E14" s="58">
        <v>195695</v>
      </c>
      <c r="F14" s="45">
        <v>223838</v>
      </c>
      <c r="G14" s="59"/>
      <c r="H14" s="58">
        <v>804034</v>
      </c>
      <c r="I14" s="52">
        <v>885222</v>
      </c>
    </row>
    <row r="15" spans="1:9" ht="15">
      <c r="A15" s="1" t="s">
        <v>35</v>
      </c>
      <c r="E15" s="58">
        <v>-153430</v>
      </c>
      <c r="F15" s="45">
        <v>-189018</v>
      </c>
      <c r="G15" s="59"/>
      <c r="H15" s="58">
        <v>-640670</v>
      </c>
      <c r="I15" s="54">
        <f>-744433+744433-744732</f>
        <v>-744732</v>
      </c>
    </row>
    <row r="16" spans="5:9" ht="15.75" thickBot="1">
      <c r="E16" s="60"/>
      <c r="F16" s="50"/>
      <c r="G16" s="59"/>
      <c r="H16" s="60"/>
      <c r="I16" s="53"/>
    </row>
    <row r="17" spans="1:9" ht="14.25">
      <c r="A17" s="1" t="s">
        <v>36</v>
      </c>
      <c r="E17" s="45">
        <f>SUM(E14:E16)</f>
        <v>42265</v>
      </c>
      <c r="F17" s="45">
        <f>SUM(F14:F16)</f>
        <v>34820</v>
      </c>
      <c r="G17" s="45"/>
      <c r="H17" s="45">
        <f>SUM(H14:H16)</f>
        <v>163364</v>
      </c>
      <c r="I17" s="45">
        <f>SUM(I14:I16)</f>
        <v>140490</v>
      </c>
    </row>
    <row r="18" spans="1:10" ht="15">
      <c r="A18" s="1" t="s">
        <v>29</v>
      </c>
      <c r="E18" s="61">
        <v>43579</v>
      </c>
      <c r="F18" s="45">
        <v>5081</v>
      </c>
      <c r="G18" s="62"/>
      <c r="H18" s="61">
        <f>51939-1+2128</f>
        <v>54066</v>
      </c>
      <c r="I18" s="54">
        <f>17742-17742+17804</f>
        <v>17804</v>
      </c>
      <c r="J18" s="95"/>
    </row>
    <row r="19" spans="1:9" ht="14.25">
      <c r="A19" s="1" t="s">
        <v>37</v>
      </c>
      <c r="E19" s="61">
        <v>-4239</v>
      </c>
      <c r="F19" s="45">
        <v>-5605</v>
      </c>
      <c r="G19" s="57"/>
      <c r="H19" s="56">
        <v>-17514</v>
      </c>
      <c r="I19" s="52">
        <v>-22407</v>
      </c>
    </row>
    <row r="20" spans="1:9" ht="15">
      <c r="A20" s="1" t="s">
        <v>38</v>
      </c>
      <c r="E20" s="61">
        <v>-13234</v>
      </c>
      <c r="F20" s="45">
        <v>-11859</v>
      </c>
      <c r="G20" s="62"/>
      <c r="H20" s="61">
        <v>-44147</v>
      </c>
      <c r="I20" s="54">
        <f>-42092+42092-42767</f>
        <v>-42767</v>
      </c>
    </row>
    <row r="21" spans="1:9" ht="14.25">
      <c r="A21" s="1" t="s">
        <v>39</v>
      </c>
      <c r="E21" s="61">
        <v>-9712</v>
      </c>
      <c r="F21" s="45">
        <v>-12361</v>
      </c>
      <c r="G21" s="57"/>
      <c r="H21" s="56">
        <v>-34323</v>
      </c>
      <c r="I21" s="56">
        <f>-38796+38796-37718</f>
        <v>-37718</v>
      </c>
    </row>
    <row r="22" spans="5:9" ht="15.75" thickBot="1">
      <c r="E22" s="63"/>
      <c r="F22" s="50"/>
      <c r="G22" s="62"/>
      <c r="H22" s="63"/>
      <c r="I22" s="53"/>
    </row>
    <row r="23" spans="1:9" ht="14.25">
      <c r="A23" s="1" t="s">
        <v>30</v>
      </c>
      <c r="E23" s="45">
        <f>SUM(E17:E22)</f>
        <v>58659</v>
      </c>
      <c r="F23" s="45">
        <f>SUM(F17:F22)</f>
        <v>10076</v>
      </c>
      <c r="G23" s="45"/>
      <c r="H23" s="45">
        <f>SUM(H17:H22)</f>
        <v>121446</v>
      </c>
      <c r="I23" s="45">
        <f>SUM(I17:I22)</f>
        <v>55402</v>
      </c>
    </row>
    <row r="24" spans="1:9" ht="15">
      <c r="A24" s="1" t="s">
        <v>40</v>
      </c>
      <c r="E24" s="61">
        <v>-1204</v>
      </c>
      <c r="F24" s="45">
        <v>-1045</v>
      </c>
      <c r="G24" s="62"/>
      <c r="H24" s="61">
        <v>-4505</v>
      </c>
      <c r="I24" s="61">
        <v>-3729</v>
      </c>
    </row>
    <row r="25" spans="1:9" ht="14.25">
      <c r="A25" s="1" t="s">
        <v>41</v>
      </c>
      <c r="E25" s="61">
        <v>-1</v>
      </c>
      <c r="F25" s="45">
        <v>52</v>
      </c>
      <c r="G25" s="57"/>
      <c r="H25" s="56">
        <v>-47</v>
      </c>
      <c r="I25" s="56">
        <v>53</v>
      </c>
    </row>
    <row r="26" spans="5:9" ht="15.75" thickBot="1">
      <c r="E26" s="63"/>
      <c r="F26" s="50"/>
      <c r="G26" s="62"/>
      <c r="H26" s="63"/>
      <c r="I26" s="55"/>
    </row>
    <row r="27" spans="1:9" ht="14.25">
      <c r="A27" s="1" t="s">
        <v>34</v>
      </c>
      <c r="E27" s="45">
        <f>SUM(E23:E26)</f>
        <v>57454</v>
      </c>
      <c r="F27" s="45">
        <f>SUM(F23:F26)</f>
        <v>9083</v>
      </c>
      <c r="G27" s="45"/>
      <c r="H27" s="45">
        <f>SUM(H23:H26)</f>
        <v>116894</v>
      </c>
      <c r="I27" s="45">
        <f>SUM(I23:I26)</f>
        <v>51726</v>
      </c>
    </row>
    <row r="28" spans="1:9" ht="15">
      <c r="A28" s="1" t="s">
        <v>15</v>
      </c>
      <c r="E28" s="61">
        <v>695</v>
      </c>
      <c r="F28" s="45">
        <v>-2960</v>
      </c>
      <c r="G28" s="62"/>
      <c r="H28" s="61">
        <f>-14848+102+228</f>
        <v>-14518</v>
      </c>
      <c r="I28" s="61">
        <f>-14597+14597-14344</f>
        <v>-14344</v>
      </c>
    </row>
    <row r="29" spans="5:9" ht="15" thickBot="1">
      <c r="E29" s="53"/>
      <c r="F29" s="50"/>
      <c r="G29" s="57"/>
      <c r="H29" s="53"/>
      <c r="I29" s="55"/>
    </row>
    <row r="30" spans="1:9" ht="14.25">
      <c r="A30" s="1" t="s">
        <v>42</v>
      </c>
      <c r="E30" s="45">
        <f>SUM(E27:E29)</f>
        <v>58149</v>
      </c>
      <c r="F30" s="45">
        <f>SUM(F27:F29)</f>
        <v>6123</v>
      </c>
      <c r="G30" s="99"/>
      <c r="H30" s="45">
        <f>SUM(H27:H29)</f>
        <v>102376</v>
      </c>
      <c r="I30" s="45">
        <f>SUM(I27:I29)</f>
        <v>37382</v>
      </c>
    </row>
    <row r="31" spans="1:9" ht="14.25">
      <c r="A31" s="1" t="s">
        <v>22</v>
      </c>
      <c r="E31" s="57">
        <v>-5016</v>
      </c>
      <c r="F31" s="45">
        <v>984</v>
      </c>
      <c r="G31" s="57"/>
      <c r="H31" s="57">
        <f>-3950-785</f>
        <v>-4735</v>
      </c>
      <c r="I31" s="57">
        <v>-805</v>
      </c>
    </row>
    <row r="32" spans="4:9" ht="15">
      <c r="D32" s="67"/>
      <c r="E32" s="61"/>
      <c r="F32" s="45"/>
      <c r="G32" s="62"/>
      <c r="H32" s="61"/>
      <c r="I32" s="54"/>
    </row>
    <row r="33" spans="1:9" ht="15" thickBot="1">
      <c r="A33" s="1" t="s">
        <v>125</v>
      </c>
      <c r="E33" s="51">
        <f>SUM(E30:E32)</f>
        <v>53133</v>
      </c>
      <c r="F33" s="51">
        <f>SUM(F30:F32)</f>
        <v>7107</v>
      </c>
      <c r="G33" s="99"/>
      <c r="H33" s="88">
        <f>SUM(H30:H32)</f>
        <v>97641</v>
      </c>
      <c r="I33" s="88">
        <f>SUM(I30:I32)</f>
        <v>36577</v>
      </c>
    </row>
    <row r="34" spans="1:9" ht="15.75" thickTop="1">
      <c r="A34" s="8"/>
      <c r="B34" s="14"/>
      <c r="C34" s="14"/>
      <c r="D34" s="15"/>
      <c r="E34" s="80"/>
      <c r="F34" s="80"/>
      <c r="G34" s="80"/>
      <c r="H34" s="80"/>
      <c r="I34" s="80"/>
    </row>
    <row r="35" spans="1:9" ht="15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4.25">
      <c r="A36" s="23" t="s">
        <v>31</v>
      </c>
      <c r="B36" s="23"/>
      <c r="C36" s="23"/>
      <c r="D36" s="66"/>
      <c r="E36" s="80"/>
      <c r="F36" s="67"/>
      <c r="G36" s="81"/>
      <c r="H36" s="81"/>
      <c r="I36" s="67"/>
    </row>
    <row r="37" spans="1:9" ht="14.25">
      <c r="A37" s="23"/>
      <c r="B37" s="23" t="s">
        <v>32</v>
      </c>
      <c r="C37" s="23"/>
      <c r="E37" s="67">
        <f>ROUND((E33/239538850*1000)*100,2)</f>
        <v>22.18</v>
      </c>
      <c r="F37" s="67">
        <f>ROUND((F33/239558850*1000)*100,2)</f>
        <v>2.97</v>
      </c>
      <c r="H37" s="67">
        <f>ROUND((H33/239545617*1000)*100,2)</f>
        <v>40.76</v>
      </c>
      <c r="I37" s="67">
        <f>ROUND((I33/239700897*1000)*100,2)</f>
        <v>15.26</v>
      </c>
    </row>
    <row r="38" spans="1:9" ht="15" thickBot="1">
      <c r="A38" s="23"/>
      <c r="B38" s="23" t="s">
        <v>33</v>
      </c>
      <c r="C38" s="23"/>
      <c r="E38" s="71" t="s">
        <v>88</v>
      </c>
      <c r="F38" s="71" t="s">
        <v>88</v>
      </c>
      <c r="G38" s="5"/>
      <c r="H38" s="71" t="s">
        <v>88</v>
      </c>
      <c r="I38" s="71" t="s">
        <v>88</v>
      </c>
    </row>
    <row r="39" spans="1:9" ht="15" thickTop="1">
      <c r="A39" s="23"/>
      <c r="B39" s="23"/>
      <c r="C39" s="23"/>
      <c r="E39" s="82"/>
      <c r="F39" s="112"/>
      <c r="G39" s="5"/>
      <c r="H39" s="82"/>
      <c r="I39" s="112"/>
    </row>
    <row r="40" spans="1:7" ht="14.25">
      <c r="A40" s="23"/>
      <c r="B40" s="23"/>
      <c r="C40" s="23"/>
      <c r="E40" s="97"/>
      <c r="F40" s="13"/>
      <c r="G40" s="98"/>
    </row>
    <row r="41" spans="1:10" s="3" customFormat="1" ht="15">
      <c r="A41" s="129" t="s">
        <v>98</v>
      </c>
      <c r="B41" s="129"/>
      <c r="C41" s="129"/>
      <c r="D41" s="129"/>
      <c r="E41" s="129"/>
      <c r="F41" s="129"/>
      <c r="G41" s="129"/>
      <c r="H41" s="129"/>
      <c r="I41" s="129"/>
      <c r="J41" s="69"/>
    </row>
    <row r="42" spans="1:10" s="13" customFormat="1" ht="12.75">
      <c r="A42" s="129" t="s">
        <v>120</v>
      </c>
      <c r="B42" s="129"/>
      <c r="C42" s="129"/>
      <c r="D42" s="129"/>
      <c r="E42" s="129"/>
      <c r="F42" s="129"/>
      <c r="G42" s="129"/>
      <c r="H42" s="129"/>
      <c r="I42" s="129"/>
      <c r="J42" s="83"/>
    </row>
  </sheetData>
  <mergeCells count="2">
    <mergeCell ref="A41:I41"/>
    <mergeCell ref="A42:I42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="90" zoomScaleNormal="90" workbookViewId="0" topLeftCell="A5">
      <pane ySplit="780" topLeftCell="BM1" activePane="bottomLeft" state="split"/>
      <selection pane="topLeft" activeCell="A5" sqref="A5"/>
      <selection pane="bottomLeft" activeCell="A5" sqref="A5"/>
    </sheetView>
  </sheetViews>
  <sheetFormatPr defaultColWidth="9.140625" defaultRowHeight="12.75"/>
  <cols>
    <col min="3" max="3" width="14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  <col min="12" max="12" width="10.00390625" style="0" customWidth="1"/>
  </cols>
  <sheetData>
    <row r="1" spans="1:12" s="13" customFormat="1" ht="15.75">
      <c r="A1" s="12" t="s">
        <v>100</v>
      </c>
      <c r="B1" s="9"/>
      <c r="C1" s="10"/>
      <c r="D1" s="11"/>
      <c r="E1" s="11"/>
      <c r="F1" s="11"/>
      <c r="G1" s="23"/>
      <c r="H1" s="23"/>
      <c r="I1" s="23"/>
      <c r="K1" s="96"/>
      <c r="L1" s="96"/>
    </row>
    <row r="2" spans="1:9" s="13" customFormat="1" ht="15.75">
      <c r="A2" s="12" t="str">
        <f>ConsolIncStatement!A2</f>
        <v>Interim Financial Report For The Fourth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85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12 Months Ended 31 Dec 2005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49</v>
      </c>
      <c r="E6" s="28" t="s">
        <v>49</v>
      </c>
      <c r="F6" s="28" t="s">
        <v>72</v>
      </c>
      <c r="G6" s="28" t="s">
        <v>73</v>
      </c>
      <c r="H6" s="28" t="s">
        <v>74</v>
      </c>
      <c r="I6" s="29" t="s">
        <v>50</v>
      </c>
      <c r="J6" s="29" t="s">
        <v>51</v>
      </c>
      <c r="K6" s="27"/>
    </row>
    <row r="7" spans="1:11" s="13" customFormat="1" ht="15">
      <c r="A7" s="30"/>
      <c r="B7" s="121"/>
      <c r="C7" s="121"/>
      <c r="D7" s="31" t="s">
        <v>52</v>
      </c>
      <c r="E7" s="31" t="s">
        <v>53</v>
      </c>
      <c r="F7" s="31" t="s">
        <v>54</v>
      </c>
      <c r="G7" s="31" t="s">
        <v>54</v>
      </c>
      <c r="H7" s="31" t="s">
        <v>54</v>
      </c>
      <c r="I7" s="31" t="s">
        <v>55</v>
      </c>
      <c r="J7" s="31" t="s">
        <v>56</v>
      </c>
      <c r="K7" s="31" t="s">
        <v>57</v>
      </c>
    </row>
    <row r="8" spans="1:11" s="13" customFormat="1" ht="15">
      <c r="A8" s="32"/>
      <c r="B8" s="121"/>
      <c r="C8" s="121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120" t="s">
        <v>121</v>
      </c>
      <c r="B10" s="119"/>
      <c r="C10" s="119"/>
      <c r="D10" s="27">
        <v>241393</v>
      </c>
      <c r="E10" s="27">
        <v>6952</v>
      </c>
      <c r="F10" s="27">
        <v>10899</v>
      </c>
      <c r="G10" s="27">
        <v>42153</v>
      </c>
      <c r="H10" s="27">
        <v>2088</v>
      </c>
      <c r="I10" s="27">
        <v>641201</v>
      </c>
      <c r="J10" s="103">
        <v>-2806</v>
      </c>
      <c r="K10" s="116">
        <f>SUM(D10:J10)</f>
        <v>941880</v>
      </c>
      <c r="L10" s="107"/>
    </row>
    <row r="11" spans="1:11" s="13" customFormat="1" ht="14.25">
      <c r="A11" s="27"/>
      <c r="D11" s="27"/>
      <c r="E11" s="27"/>
      <c r="F11" s="27"/>
      <c r="G11" s="27"/>
      <c r="H11" s="27"/>
      <c r="I11" s="27"/>
      <c r="J11" s="27"/>
      <c r="K11" s="116"/>
    </row>
    <row r="12" spans="1:11" s="13" customFormat="1" ht="14.25">
      <c r="A12" s="27" t="s">
        <v>133</v>
      </c>
      <c r="D12" s="27"/>
      <c r="E12" s="27"/>
      <c r="F12" s="103">
        <v>-327</v>
      </c>
      <c r="G12" s="27"/>
      <c r="H12" s="27"/>
      <c r="I12" s="27">
        <v>327</v>
      </c>
      <c r="J12" s="27"/>
      <c r="K12" s="116">
        <f>SUM(D12:J12)</f>
        <v>0</v>
      </c>
    </row>
    <row r="13" spans="1:11" s="13" customFormat="1" ht="14.25">
      <c r="A13" s="27" t="s">
        <v>134</v>
      </c>
      <c r="D13" s="27"/>
      <c r="E13" s="27"/>
      <c r="F13" s="27"/>
      <c r="G13" s="27"/>
      <c r="H13" s="27"/>
      <c r="I13" s="27"/>
      <c r="J13" s="27"/>
      <c r="K13" s="116"/>
    </row>
    <row r="14" spans="1:11" s="13" customFormat="1" ht="14.25">
      <c r="A14" s="27"/>
      <c r="D14" s="27"/>
      <c r="E14" s="27"/>
      <c r="F14" s="27"/>
      <c r="G14" s="27"/>
      <c r="H14" s="27"/>
      <c r="I14" s="27"/>
      <c r="J14" s="27"/>
      <c r="K14" s="116"/>
    </row>
    <row r="15" spans="1:11" s="13" customFormat="1" ht="14.25">
      <c r="A15" s="27" t="s">
        <v>135</v>
      </c>
      <c r="D15" s="27"/>
      <c r="E15" s="27"/>
      <c r="F15" s="27">
        <v>43</v>
      </c>
      <c r="G15" s="27"/>
      <c r="H15" s="27"/>
      <c r="I15" s="27"/>
      <c r="J15" s="27"/>
      <c r="K15" s="116">
        <f>SUM(D15:J15)</f>
        <v>43</v>
      </c>
    </row>
    <row r="16" spans="1:11" s="13" customFormat="1" ht="14.25">
      <c r="A16" s="27" t="s">
        <v>134</v>
      </c>
      <c r="D16" s="27"/>
      <c r="E16" s="27"/>
      <c r="F16" s="27"/>
      <c r="G16" s="27"/>
      <c r="H16" s="27"/>
      <c r="I16" s="27"/>
      <c r="J16" s="27"/>
      <c r="K16" s="116"/>
    </row>
    <row r="17" spans="1:11" s="13" customFormat="1" ht="14.25">
      <c r="A17" s="27"/>
      <c r="D17" s="27"/>
      <c r="E17" s="27"/>
      <c r="F17" s="27"/>
      <c r="G17" s="27"/>
      <c r="H17" s="27"/>
      <c r="I17" s="27"/>
      <c r="J17" s="27"/>
      <c r="K17" s="116"/>
    </row>
    <row r="18" spans="1:11" s="13" customFormat="1" ht="14.25">
      <c r="A18" s="27" t="s">
        <v>75</v>
      </c>
      <c r="D18" s="36"/>
      <c r="E18" s="36"/>
      <c r="F18" s="36"/>
      <c r="G18" s="47"/>
      <c r="H18" s="47"/>
      <c r="I18" s="36"/>
      <c r="J18" s="36"/>
      <c r="K18" s="116"/>
    </row>
    <row r="19" spans="1:11" s="13" customFormat="1" ht="14.25">
      <c r="A19" s="27" t="s">
        <v>54</v>
      </c>
      <c r="D19" s="36"/>
      <c r="E19" s="36"/>
      <c r="F19" s="36"/>
      <c r="G19" s="37"/>
      <c r="H19" s="37"/>
      <c r="I19" s="36"/>
      <c r="J19" s="36"/>
      <c r="K19" s="116"/>
    </row>
    <row r="20" spans="1:11" s="13" customFormat="1" ht="14.25">
      <c r="A20" s="27"/>
      <c r="D20" s="27"/>
      <c r="E20" s="27"/>
      <c r="F20" s="27"/>
      <c r="G20" s="27"/>
      <c r="H20" s="27"/>
      <c r="I20" s="27"/>
      <c r="J20" s="27"/>
      <c r="K20" s="116"/>
    </row>
    <row r="21" spans="1:11" s="13" customFormat="1" ht="14.25">
      <c r="A21" s="27" t="s">
        <v>76</v>
      </c>
      <c r="D21" s="36"/>
      <c r="E21" s="36"/>
      <c r="F21" s="36"/>
      <c r="G21" s="46">
        <f>694-506</f>
        <v>188</v>
      </c>
      <c r="H21" s="48"/>
      <c r="I21" s="27"/>
      <c r="J21" s="36"/>
      <c r="K21" s="117">
        <f>SUM(D21:J21)</f>
        <v>188</v>
      </c>
    </row>
    <row r="22" spans="1:11" s="13" customFormat="1" ht="14.25">
      <c r="A22" s="27"/>
      <c r="D22" s="36"/>
      <c r="E22" s="36"/>
      <c r="F22" s="36"/>
      <c r="G22" s="36"/>
      <c r="H22" s="36"/>
      <c r="I22" s="27"/>
      <c r="J22" s="36"/>
      <c r="K22" s="116"/>
    </row>
    <row r="23" spans="1:11" s="13" customFormat="1" ht="14.25">
      <c r="A23" s="27" t="s">
        <v>86</v>
      </c>
      <c r="D23" s="36"/>
      <c r="E23" s="36"/>
      <c r="F23" s="36"/>
      <c r="G23" s="36"/>
      <c r="H23" s="36"/>
      <c r="I23" s="27"/>
      <c r="J23" s="46">
        <v>-39</v>
      </c>
      <c r="K23" s="117">
        <f>SUM(D23:J23)</f>
        <v>-39</v>
      </c>
    </row>
    <row r="24" spans="1:11" s="13" customFormat="1" ht="14.25">
      <c r="A24" s="27"/>
      <c r="D24" s="36"/>
      <c r="E24" s="36"/>
      <c r="F24" s="36"/>
      <c r="G24" s="36"/>
      <c r="H24" s="36"/>
      <c r="I24" s="27"/>
      <c r="J24" s="36"/>
      <c r="K24" s="117"/>
    </row>
    <row r="25" spans="1:11" s="13" customFormat="1" ht="14.25">
      <c r="A25" s="27" t="str">
        <f>ConsolIncStatement!A33</f>
        <v>Net profit for the period</v>
      </c>
      <c r="D25" s="27"/>
      <c r="E25" s="27"/>
      <c r="F25" s="27"/>
      <c r="G25" s="27"/>
      <c r="H25" s="27"/>
      <c r="I25" s="84">
        <f>98096-785+102+228</f>
        <v>97641</v>
      </c>
      <c r="J25" s="36"/>
      <c r="K25" s="117">
        <f>SUM(D25:J25)</f>
        <v>97641</v>
      </c>
    </row>
    <row r="26" spans="1:11" s="13" customFormat="1" ht="14.25">
      <c r="A26" s="27"/>
      <c r="D26" s="27"/>
      <c r="E26" s="27"/>
      <c r="F26" s="27"/>
      <c r="G26" s="27"/>
      <c r="H26" s="27"/>
      <c r="I26" s="85"/>
      <c r="J26" s="36"/>
      <c r="K26" s="117"/>
    </row>
    <row r="27" spans="1:11" s="13" customFormat="1" ht="14.25">
      <c r="A27" s="27" t="s">
        <v>77</v>
      </c>
      <c r="D27" s="27"/>
      <c r="E27" s="27"/>
      <c r="F27" s="27"/>
      <c r="G27" s="27"/>
      <c r="H27" s="27"/>
      <c r="I27" s="46"/>
      <c r="J27" s="36"/>
      <c r="K27" s="117">
        <v>-21272</v>
      </c>
    </row>
    <row r="28" spans="1:11" s="13" customFormat="1" ht="14.25">
      <c r="A28" s="27"/>
      <c r="D28" s="27"/>
      <c r="E28" s="27"/>
      <c r="F28" s="27"/>
      <c r="G28" s="27"/>
      <c r="H28" s="27"/>
      <c r="I28" s="27"/>
      <c r="J28" s="27"/>
      <c r="K28" s="116"/>
    </row>
    <row r="29" spans="1:12" s="13" customFormat="1" ht="15" thickBot="1">
      <c r="A29" s="120" t="s">
        <v>129</v>
      </c>
      <c r="B29" s="119"/>
      <c r="C29" s="119"/>
      <c r="D29" s="39">
        <f>SUM(D10:D28)</f>
        <v>241393</v>
      </c>
      <c r="E29" s="39">
        <f aca="true" t="shared" si="0" ref="E29:J29">SUM(E10:E28)</f>
        <v>6952</v>
      </c>
      <c r="F29" s="39">
        <f>SUM(F10:F28)</f>
        <v>10615</v>
      </c>
      <c r="G29" s="39">
        <f t="shared" si="0"/>
        <v>42341</v>
      </c>
      <c r="H29" s="39">
        <f t="shared" si="0"/>
        <v>2088</v>
      </c>
      <c r="I29" s="39">
        <f t="shared" si="0"/>
        <v>739169</v>
      </c>
      <c r="J29" s="49">
        <f t="shared" si="0"/>
        <v>-2845</v>
      </c>
      <c r="K29" s="39">
        <f>SUM(K10:K28)</f>
        <v>1018441</v>
      </c>
      <c r="L29" s="107"/>
    </row>
    <row r="30" spans="1:11" s="13" customFormat="1" ht="15" thickTop="1">
      <c r="A30" s="27"/>
      <c r="D30" s="86"/>
      <c r="E30" s="86"/>
      <c r="F30" s="86"/>
      <c r="G30" s="86"/>
      <c r="H30" s="86"/>
      <c r="I30" s="86"/>
      <c r="J30" s="87"/>
      <c r="K30" s="86"/>
    </row>
    <row r="31" spans="1:11" s="13" customFormat="1" ht="14.25">
      <c r="A31" s="27"/>
      <c r="D31" s="86"/>
      <c r="E31" s="86"/>
      <c r="F31" s="86"/>
      <c r="G31" s="86"/>
      <c r="H31" s="86"/>
      <c r="I31" s="86"/>
      <c r="J31" s="87"/>
      <c r="K31" s="86"/>
    </row>
    <row r="32" spans="1:11" s="13" customFormat="1" ht="14.25">
      <c r="A32" s="27"/>
      <c r="D32" s="86"/>
      <c r="E32" s="86"/>
      <c r="F32" s="86"/>
      <c r="G32" s="86"/>
      <c r="H32" s="86"/>
      <c r="I32" s="86"/>
      <c r="J32" s="87"/>
      <c r="K32" s="86"/>
    </row>
    <row r="33" spans="1:12" s="13" customFormat="1" ht="15">
      <c r="A33" s="130" t="s">
        <v>92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s="13" customFormat="1" ht="15">
      <c r="A34" s="128" t="s">
        <v>122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1" s="13" customFormat="1" ht="14.25">
      <c r="A35" s="27"/>
      <c r="D35" s="86"/>
      <c r="E35" s="86"/>
      <c r="F35" s="86"/>
      <c r="G35" s="86"/>
      <c r="H35" s="86"/>
      <c r="I35" s="86"/>
      <c r="J35" s="87"/>
      <c r="K35" s="86"/>
    </row>
    <row r="36" spans="1:11" s="13" customFormat="1" ht="14.25">
      <c r="A36" s="27"/>
      <c r="D36" s="86"/>
      <c r="E36" s="86"/>
      <c r="F36" s="86"/>
      <c r="G36" s="86"/>
      <c r="H36" s="86"/>
      <c r="I36" s="86"/>
      <c r="J36" s="87"/>
      <c r="K36" s="86"/>
    </row>
    <row r="37" spans="1:12" s="13" customFormat="1" ht="14.25">
      <c r="A37" s="125"/>
      <c r="D37" s="86"/>
      <c r="E37" s="86"/>
      <c r="F37" s="86"/>
      <c r="G37" s="86"/>
      <c r="H37" s="86"/>
      <c r="I37" s="86"/>
      <c r="J37" s="87"/>
      <c r="K37" s="86"/>
      <c r="L37" s="96"/>
    </row>
    <row r="38" spans="1:11" s="13" customFormat="1" ht="14.25">
      <c r="A38" s="27"/>
      <c r="D38" s="28" t="s">
        <v>49</v>
      </c>
      <c r="E38" s="28" t="s">
        <v>49</v>
      </c>
      <c r="F38" s="28" t="s">
        <v>72</v>
      </c>
      <c r="G38" s="28" t="s">
        <v>73</v>
      </c>
      <c r="H38" s="28" t="s">
        <v>74</v>
      </c>
      <c r="I38" s="29" t="s">
        <v>50</v>
      </c>
      <c r="J38" s="29" t="s">
        <v>51</v>
      </c>
      <c r="K38" s="27"/>
    </row>
    <row r="39" spans="1:11" s="13" customFormat="1" ht="15">
      <c r="A39" s="30"/>
      <c r="D39" s="31" t="s">
        <v>52</v>
      </c>
      <c r="E39" s="31" t="s">
        <v>53</v>
      </c>
      <c r="F39" s="31" t="s">
        <v>54</v>
      </c>
      <c r="G39" s="31" t="s">
        <v>54</v>
      </c>
      <c r="H39" s="31" t="s">
        <v>54</v>
      </c>
      <c r="I39" s="31" t="s">
        <v>55</v>
      </c>
      <c r="J39" s="31" t="s">
        <v>56</v>
      </c>
      <c r="K39" s="31" t="s">
        <v>57</v>
      </c>
    </row>
    <row r="40" spans="1:11" s="13" customFormat="1" ht="15">
      <c r="A40" s="123"/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 t="s">
        <v>0</v>
      </c>
    </row>
    <row r="41" spans="1:11" s="13" customFormat="1" ht="14.25">
      <c r="A41" s="27"/>
      <c r="D41" s="86"/>
      <c r="E41" s="86"/>
      <c r="F41" s="86"/>
      <c r="G41" s="86"/>
      <c r="H41" s="86"/>
      <c r="I41" s="86"/>
      <c r="J41" s="87"/>
      <c r="K41" s="86"/>
    </row>
    <row r="42" spans="1:11" s="13" customFormat="1" ht="14.25">
      <c r="A42" s="120" t="s">
        <v>118</v>
      </c>
      <c r="B42" s="119"/>
      <c r="C42" s="119"/>
      <c r="D42" s="27">
        <v>241393</v>
      </c>
      <c r="E42" s="27">
        <v>6952</v>
      </c>
      <c r="F42" s="27">
        <v>10899</v>
      </c>
      <c r="G42" s="27">
        <v>41272</v>
      </c>
      <c r="H42" s="27">
        <v>2088</v>
      </c>
      <c r="I42" s="27">
        <v>616986</v>
      </c>
      <c r="J42" s="103">
        <v>-1834</v>
      </c>
      <c r="K42" s="116">
        <f>SUM(D42:J42)</f>
        <v>917756</v>
      </c>
    </row>
    <row r="43" spans="1:11" s="13" customFormat="1" ht="14.25">
      <c r="A43" s="118"/>
      <c r="B43" s="121"/>
      <c r="C43" s="121"/>
      <c r="D43" s="27"/>
      <c r="E43" s="27"/>
      <c r="F43" s="27"/>
      <c r="G43" s="27"/>
      <c r="H43" s="27"/>
      <c r="I43" s="27"/>
      <c r="J43" s="103"/>
      <c r="K43" s="116"/>
    </row>
    <row r="44" spans="1:11" s="13" customFormat="1" ht="14.25">
      <c r="A44" s="27" t="s">
        <v>75</v>
      </c>
      <c r="D44" s="28"/>
      <c r="E44" s="28"/>
      <c r="F44" s="28"/>
      <c r="G44" s="28"/>
      <c r="H44" s="28"/>
      <c r="I44" s="28"/>
      <c r="J44" s="28"/>
      <c r="K44" s="28"/>
    </row>
    <row r="45" spans="1:11" s="13" customFormat="1" ht="14.25">
      <c r="A45" s="27" t="s">
        <v>54</v>
      </c>
      <c r="D45" s="86"/>
      <c r="E45" s="86"/>
      <c r="F45" s="86"/>
      <c r="G45" s="86"/>
      <c r="H45" s="86"/>
      <c r="I45" s="86"/>
      <c r="J45" s="87"/>
      <c r="K45" s="116"/>
    </row>
    <row r="46" spans="1:11" s="13" customFormat="1" ht="14.25">
      <c r="A46" s="27"/>
      <c r="D46" s="86"/>
      <c r="E46" s="86"/>
      <c r="F46" s="86"/>
      <c r="G46" s="86"/>
      <c r="H46" s="86"/>
      <c r="I46" s="86"/>
      <c r="J46" s="87"/>
      <c r="K46" s="116"/>
    </row>
    <row r="47" spans="1:11" s="13" customFormat="1" ht="14.25">
      <c r="A47" s="27" t="s">
        <v>76</v>
      </c>
      <c r="D47" s="28"/>
      <c r="E47" s="28"/>
      <c r="F47" s="28"/>
      <c r="G47" s="86">
        <v>881</v>
      </c>
      <c r="H47" s="28"/>
      <c r="I47" s="28"/>
      <c r="J47" s="28"/>
      <c r="K47" s="116">
        <f>SUM(D47:J47)</f>
        <v>881</v>
      </c>
    </row>
    <row r="48" spans="1:11" s="13" customFormat="1" ht="14.25">
      <c r="A48" s="27"/>
      <c r="D48" s="86"/>
      <c r="E48" s="86"/>
      <c r="F48" s="86"/>
      <c r="G48" s="86"/>
      <c r="H48" s="86"/>
      <c r="I48" s="86"/>
      <c r="J48" s="87"/>
      <c r="K48" s="116"/>
    </row>
    <row r="49" spans="1:11" s="13" customFormat="1" ht="14.25">
      <c r="A49" s="27" t="s">
        <v>86</v>
      </c>
      <c r="D49" s="86"/>
      <c r="E49" s="86"/>
      <c r="F49" s="86"/>
      <c r="G49" s="86"/>
      <c r="H49" s="86"/>
      <c r="I49" s="86"/>
      <c r="J49" s="87">
        <v>-972</v>
      </c>
      <c r="K49" s="116">
        <f>SUM(D49:J49)</f>
        <v>-972</v>
      </c>
    </row>
    <row r="50" spans="1:11" s="13" customFormat="1" ht="14.25">
      <c r="A50" s="27"/>
      <c r="D50" s="86"/>
      <c r="E50" s="86"/>
      <c r="F50" s="86"/>
      <c r="G50" s="86"/>
      <c r="H50" s="86"/>
      <c r="I50" s="86"/>
      <c r="J50" s="87"/>
      <c r="K50" s="116"/>
    </row>
    <row r="51" spans="1:11" s="13" customFormat="1" ht="14.25">
      <c r="A51" s="27" t="s">
        <v>125</v>
      </c>
      <c r="D51" s="86"/>
      <c r="E51" s="86"/>
      <c r="F51" s="86"/>
      <c r="G51" s="86"/>
      <c r="H51" s="86"/>
      <c r="I51" s="86">
        <v>36577</v>
      </c>
      <c r="J51" s="87"/>
      <c r="K51" s="116">
        <f>SUM(D51:J51)</f>
        <v>36577</v>
      </c>
    </row>
    <row r="52" spans="1:11" s="13" customFormat="1" ht="14.25">
      <c r="A52" s="27"/>
      <c r="D52" s="86"/>
      <c r="E52" s="86"/>
      <c r="F52" s="86"/>
      <c r="G52" s="86"/>
      <c r="H52" s="86"/>
      <c r="J52" s="87"/>
      <c r="K52" s="117"/>
    </row>
    <row r="53" spans="1:11" s="13" customFormat="1" ht="14.25">
      <c r="A53" s="27" t="s">
        <v>77</v>
      </c>
      <c r="D53" s="86"/>
      <c r="E53" s="86"/>
      <c r="F53" s="86"/>
      <c r="G53" s="86"/>
      <c r="H53" s="86"/>
      <c r="I53" s="86">
        <v>-12362</v>
      </c>
      <c r="J53" s="87"/>
      <c r="K53" s="117">
        <f>SUM(D53:J53)</f>
        <v>-12362</v>
      </c>
    </row>
    <row r="54" spans="1:10" s="13" customFormat="1" ht="14.25">
      <c r="A54" s="27"/>
      <c r="D54" s="86"/>
      <c r="E54" s="86"/>
      <c r="F54" s="86"/>
      <c r="G54" s="86"/>
      <c r="H54" s="86"/>
      <c r="I54" s="86"/>
      <c r="J54" s="87"/>
    </row>
    <row r="55" spans="1:11" s="13" customFormat="1" ht="15" thickBot="1">
      <c r="A55" s="120" t="s">
        <v>130</v>
      </c>
      <c r="B55" s="119"/>
      <c r="C55" s="119"/>
      <c r="D55" s="39">
        <f>SUM(D42:D54)</f>
        <v>241393</v>
      </c>
      <c r="E55" s="39">
        <f aca="true" t="shared" si="1" ref="E55:J55">SUM(E42:E54)</f>
        <v>6952</v>
      </c>
      <c r="F55" s="39">
        <f t="shared" si="1"/>
        <v>10899</v>
      </c>
      <c r="G55" s="39">
        <f t="shared" si="1"/>
        <v>42153</v>
      </c>
      <c r="H55" s="39">
        <f t="shared" si="1"/>
        <v>2088</v>
      </c>
      <c r="I55" s="39">
        <f t="shared" si="1"/>
        <v>641201</v>
      </c>
      <c r="J55" s="39">
        <f t="shared" si="1"/>
        <v>-2806</v>
      </c>
      <c r="K55" s="39">
        <f>SUM(K42:K54)</f>
        <v>941880</v>
      </c>
    </row>
    <row r="56" spans="1:11" s="13" customFormat="1" ht="15" thickTop="1">
      <c r="A56" s="118"/>
      <c r="B56" s="121"/>
      <c r="C56" s="121"/>
      <c r="D56" s="86"/>
      <c r="E56" s="86"/>
      <c r="F56" s="86"/>
      <c r="G56" s="86"/>
      <c r="H56" s="86"/>
      <c r="I56" s="86"/>
      <c r="J56" s="87"/>
      <c r="K56" s="86"/>
    </row>
    <row r="57" spans="1:11" s="13" customFormat="1" ht="14.25">
      <c r="A57" s="118"/>
      <c r="B57" s="121"/>
      <c r="C57" s="121"/>
      <c r="D57" s="86"/>
      <c r="E57" s="86"/>
      <c r="F57" s="86"/>
      <c r="G57" s="86"/>
      <c r="H57" s="86"/>
      <c r="I57" s="86"/>
      <c r="J57" s="87"/>
      <c r="K57" s="86"/>
    </row>
    <row r="58" spans="1:11" s="13" customFormat="1" ht="14.25">
      <c r="A58" s="118"/>
      <c r="B58" s="121"/>
      <c r="C58" s="121"/>
      <c r="D58" s="86"/>
      <c r="E58" s="86"/>
      <c r="F58" s="86"/>
      <c r="G58" s="86"/>
      <c r="H58" s="86"/>
      <c r="I58" s="86"/>
      <c r="J58" s="87"/>
      <c r="K58" s="86"/>
    </row>
    <row r="59" spans="1:11" s="13" customFormat="1" ht="14.25">
      <c r="A59" s="118"/>
      <c r="B59" s="121"/>
      <c r="C59" s="121"/>
      <c r="D59" s="86"/>
      <c r="E59" s="86"/>
      <c r="F59" s="86"/>
      <c r="G59" s="86"/>
      <c r="H59" s="86"/>
      <c r="I59" s="86"/>
      <c r="J59" s="87"/>
      <c r="K59" s="86"/>
    </row>
    <row r="60" spans="1:11" s="13" customFormat="1" ht="14.25">
      <c r="A60" s="27"/>
      <c r="D60" s="86"/>
      <c r="E60" s="86"/>
      <c r="F60" s="86"/>
      <c r="G60" s="86"/>
      <c r="H60" s="86"/>
      <c r="I60" s="86"/>
      <c r="J60" s="87"/>
      <c r="K60" s="117"/>
    </row>
    <row r="61" s="13" customFormat="1" ht="12.75"/>
    <row r="62" spans="1:12" s="1" customFormat="1" ht="15">
      <c r="A62" s="130" t="s">
        <v>92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</row>
    <row r="63" spans="1:12" s="1" customFormat="1" ht="15">
      <c r="A63" s="128" t="s">
        <v>122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70" spans="7:11" ht="12.75">
      <c r="G70" s="113"/>
      <c r="H70" s="113"/>
      <c r="I70" s="113"/>
      <c r="J70" s="113"/>
      <c r="K70" s="113"/>
    </row>
    <row r="71" spans="7:12" ht="14.25">
      <c r="G71" s="73"/>
      <c r="H71" s="73"/>
      <c r="I71" s="73"/>
      <c r="J71" s="73"/>
      <c r="K71" s="73"/>
      <c r="L71" s="1"/>
    </row>
    <row r="72" spans="7:12" ht="14.25">
      <c r="G72" s="73"/>
      <c r="H72" s="73"/>
      <c r="I72" s="80"/>
      <c r="J72" s="80"/>
      <c r="K72" s="23"/>
      <c r="L72" s="1"/>
    </row>
    <row r="73" spans="7:12" ht="14.25">
      <c r="G73" s="80"/>
      <c r="H73" s="73"/>
      <c r="I73" s="114"/>
      <c r="J73" s="80"/>
      <c r="K73" s="66"/>
      <c r="L73" s="2"/>
    </row>
    <row r="74" spans="7:12" ht="14.25">
      <c r="G74" s="80"/>
      <c r="H74" s="73"/>
      <c r="I74" s="80"/>
      <c r="J74" s="80"/>
      <c r="K74" s="66"/>
      <c r="L74" s="2"/>
    </row>
    <row r="75" spans="7:12" ht="14.25">
      <c r="G75" s="80"/>
      <c r="H75" s="80"/>
      <c r="I75" s="80"/>
      <c r="J75" s="80"/>
      <c r="K75" s="66"/>
      <c r="L75" s="1"/>
    </row>
    <row r="76" spans="7:14" ht="14.25">
      <c r="G76" s="104"/>
      <c r="H76" s="73"/>
      <c r="I76" s="73"/>
      <c r="J76" s="80"/>
      <c r="K76" s="66"/>
      <c r="N76" s="102"/>
    </row>
    <row r="77" spans="7:14" ht="14.25">
      <c r="G77" s="80"/>
      <c r="H77" s="104"/>
      <c r="I77" s="104"/>
      <c r="J77" s="80"/>
      <c r="K77" s="66"/>
      <c r="N77" s="2"/>
    </row>
    <row r="78" spans="7:14" ht="14.25">
      <c r="G78" s="104"/>
      <c r="H78" s="104"/>
      <c r="I78" s="104"/>
      <c r="J78" s="80"/>
      <c r="K78" s="66"/>
      <c r="N78" s="80"/>
    </row>
    <row r="79" spans="7:11" ht="14.25">
      <c r="G79" s="113"/>
      <c r="H79" s="113"/>
      <c r="I79" s="113"/>
      <c r="J79" s="113"/>
      <c r="K79" s="66"/>
    </row>
    <row r="80" ht="14.25">
      <c r="K80" s="115"/>
    </row>
    <row r="81" ht="14.25">
      <c r="K81" s="115"/>
    </row>
  </sheetData>
  <mergeCells count="4">
    <mergeCell ref="A62:L62"/>
    <mergeCell ref="A63:L63"/>
    <mergeCell ref="A33:L33"/>
    <mergeCell ref="A34:L34"/>
  </mergeCells>
  <printOptions/>
  <pageMargins left="0.75" right="0.7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7"/>
  <sheetViews>
    <sheetView tabSelected="1" workbookViewId="0" topLeftCell="A1">
      <selection activeCell="J1" sqref="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100</v>
      </c>
      <c r="B2" s="9"/>
      <c r="C2" s="10"/>
      <c r="D2" s="11"/>
      <c r="E2" s="11"/>
      <c r="F2" s="11"/>
      <c r="H2" s="101"/>
    </row>
    <row r="3" spans="1:6" ht="15">
      <c r="A3" s="9" t="str">
        <f>ConsolEquity!A2</f>
        <v>Interim Financial Report For The Fourth Quarter</v>
      </c>
      <c r="B3" s="9"/>
      <c r="C3" s="10"/>
      <c r="D3" s="11"/>
      <c r="E3" s="11"/>
      <c r="F3" s="11"/>
    </row>
    <row r="4" spans="1:4" ht="15">
      <c r="A4" s="25" t="s">
        <v>71</v>
      </c>
      <c r="B4" s="23"/>
      <c r="C4" s="23"/>
      <c r="D4" s="23"/>
    </row>
    <row r="5" spans="1:4" ht="15">
      <c r="A5" s="25" t="str">
        <f>ConsolEquity!A4</f>
        <v>For The 12 Months Ended 31 Dec 2005</v>
      </c>
      <c r="B5" s="23"/>
      <c r="C5" s="23"/>
      <c r="D5" s="23"/>
    </row>
    <row r="6" spans="9:10" ht="14.25">
      <c r="I6" s="124"/>
      <c r="J6" s="124"/>
    </row>
    <row r="7" spans="9:10" ht="14.25">
      <c r="I7" s="22" t="s">
        <v>115</v>
      </c>
      <c r="J7" s="22" t="s">
        <v>115</v>
      </c>
    </row>
    <row r="8" spans="9:10" ht="14.25">
      <c r="I8" s="108" t="s">
        <v>132</v>
      </c>
      <c r="J8" s="108" t="s">
        <v>131</v>
      </c>
    </row>
    <row r="9" spans="9:10" ht="14.25">
      <c r="I9" s="109" t="s">
        <v>0</v>
      </c>
      <c r="J9" s="109" t="s">
        <v>0</v>
      </c>
    </row>
    <row r="10" ht="14.25">
      <c r="A10" s="1" t="s">
        <v>58</v>
      </c>
    </row>
    <row r="12" spans="1:10" ht="14.25">
      <c r="A12" s="1" t="s">
        <v>59</v>
      </c>
      <c r="I12" s="2">
        <v>116894</v>
      </c>
      <c r="J12" s="2">
        <v>51726</v>
      </c>
    </row>
    <row r="13" ht="14.25">
      <c r="A13" s="1" t="s">
        <v>60</v>
      </c>
    </row>
    <row r="14" spans="1:10" ht="14.25">
      <c r="A14" s="1" t="s">
        <v>103</v>
      </c>
      <c r="I14" s="80">
        <v>-18245</v>
      </c>
      <c r="J14" s="80">
        <v>21575</v>
      </c>
    </row>
    <row r="15" spans="1:10" ht="14.25">
      <c r="A15" s="1" t="s">
        <v>104</v>
      </c>
      <c r="I15" s="80">
        <f>-16920+492+1121-706</f>
        <v>-16013</v>
      </c>
      <c r="J15" s="80">
        <v>-11610</v>
      </c>
    </row>
    <row r="16" spans="9:10" ht="15" thickBot="1">
      <c r="I16" s="126"/>
      <c r="J16" s="43"/>
    </row>
    <row r="17" spans="1:10" ht="14.25">
      <c r="A17" s="1" t="s">
        <v>61</v>
      </c>
      <c r="I17" s="80">
        <f>SUM(I12:I16)</f>
        <v>82636</v>
      </c>
      <c r="J17" s="2">
        <f>SUM(J12:J16)</f>
        <v>61691</v>
      </c>
    </row>
    <row r="18" spans="1:10" ht="14.25">
      <c r="A18" s="1" t="s">
        <v>105</v>
      </c>
      <c r="I18" s="80"/>
      <c r="J18" s="2"/>
    </row>
    <row r="19" spans="1:10" ht="14.25">
      <c r="A19" s="1" t="s">
        <v>106</v>
      </c>
      <c r="I19" s="80">
        <f>-22017-1121</f>
        <v>-23138</v>
      </c>
      <c r="J19" s="2">
        <v>-20471</v>
      </c>
    </row>
    <row r="20" spans="1:10" ht="14.25">
      <c r="A20" s="1" t="s">
        <v>107</v>
      </c>
      <c r="I20" s="80">
        <v>6900</v>
      </c>
      <c r="J20" s="2">
        <v>4683</v>
      </c>
    </row>
    <row r="21" spans="9:10" ht="15" thickBot="1">
      <c r="I21" s="126"/>
      <c r="J21" s="43"/>
    </row>
    <row r="22" spans="1:10" ht="14.25">
      <c r="A22" s="1" t="s">
        <v>62</v>
      </c>
      <c r="I22" s="80">
        <f>SUM(I17:I21)</f>
        <v>66398</v>
      </c>
      <c r="J22" s="2">
        <f>SUM(J17:J21)</f>
        <v>45903</v>
      </c>
    </row>
    <row r="23" spans="1:10" ht="14.25">
      <c r="A23" s="1" t="s">
        <v>63</v>
      </c>
      <c r="I23" s="80">
        <f>-4013-492</f>
        <v>-4505</v>
      </c>
      <c r="J23" s="2">
        <v>-3729</v>
      </c>
    </row>
    <row r="24" spans="1:10" ht="14.25">
      <c r="A24" s="1" t="s">
        <v>64</v>
      </c>
      <c r="I24" s="80">
        <v>-13919</v>
      </c>
      <c r="J24" s="2">
        <v>-10572</v>
      </c>
    </row>
    <row r="25" ht="14.25">
      <c r="I25" s="73"/>
    </row>
    <row r="26" spans="1:10" ht="15" thickBot="1">
      <c r="A26" s="1" t="s">
        <v>65</v>
      </c>
      <c r="I26" s="92">
        <f>SUM(I22:I25)</f>
        <v>47974</v>
      </c>
      <c r="J26" s="7">
        <f>SUM(J22:J25)</f>
        <v>31602</v>
      </c>
    </row>
    <row r="27" spans="1:9" ht="14.25">
      <c r="A27" s="1" t="s">
        <v>25</v>
      </c>
      <c r="I27" s="73"/>
    </row>
    <row r="28" spans="1:9" ht="14.25">
      <c r="A28" s="1" t="s">
        <v>66</v>
      </c>
      <c r="I28" s="73"/>
    </row>
    <row r="29" spans="1:10" ht="14.25">
      <c r="A29" s="1" t="s">
        <v>108</v>
      </c>
      <c r="I29" s="74">
        <f>18508-1009</f>
        <v>17499</v>
      </c>
      <c r="J29" s="100">
        <v>7479</v>
      </c>
    </row>
    <row r="30" spans="1:10" ht="14.25">
      <c r="A30" s="1" t="s">
        <v>109</v>
      </c>
      <c r="I30" s="80">
        <f>30943+706</f>
        <v>31649</v>
      </c>
      <c r="J30" s="2">
        <v>-11949</v>
      </c>
    </row>
    <row r="31" spans="9:10" ht="14.25">
      <c r="I31" s="91"/>
      <c r="J31" s="6"/>
    </row>
    <row r="32" spans="1:10" ht="15" thickBot="1">
      <c r="A32" s="1" t="s">
        <v>67</v>
      </c>
      <c r="I32" s="92">
        <f>SUM(I29:I31)</f>
        <v>49148</v>
      </c>
      <c r="J32" s="7">
        <f>SUM(J29:J31)</f>
        <v>-4470</v>
      </c>
    </row>
    <row r="33" spans="9:10" ht="14.25">
      <c r="I33" s="91"/>
      <c r="J33" s="6"/>
    </row>
    <row r="34" spans="9:10" ht="14.25">
      <c r="I34" s="91"/>
      <c r="J34" s="6"/>
    </row>
    <row r="35" spans="1:10" ht="14.25">
      <c r="A35" s="1" t="s">
        <v>68</v>
      </c>
      <c r="I35" s="80"/>
      <c r="J35" s="2"/>
    </row>
    <row r="36" spans="1:10" ht="14.25">
      <c r="A36" s="1" t="s">
        <v>110</v>
      </c>
      <c r="I36" s="80">
        <f>-22281+1009</f>
        <v>-21272</v>
      </c>
      <c r="J36" s="2">
        <v>-19276</v>
      </c>
    </row>
    <row r="37" spans="1:10" ht="14.25">
      <c r="A37" s="1" t="s">
        <v>111</v>
      </c>
      <c r="I37" s="80">
        <v>-23560</v>
      </c>
      <c r="J37" s="2">
        <v>-19119</v>
      </c>
    </row>
    <row r="38" spans="1:10" ht="14.25">
      <c r="A38" s="1" t="s">
        <v>112</v>
      </c>
      <c r="I38" s="80">
        <v>-39</v>
      </c>
      <c r="J38" s="2">
        <v>-972</v>
      </c>
    </row>
    <row r="39" spans="9:10" ht="14.25">
      <c r="I39" s="80"/>
      <c r="J39" s="2"/>
    </row>
    <row r="40" spans="1:10" ht="15" thickBot="1">
      <c r="A40" s="1" t="s">
        <v>69</v>
      </c>
      <c r="I40" s="92">
        <f>SUM(I36:I39)</f>
        <v>-44871</v>
      </c>
      <c r="J40" s="7">
        <f>SUM(J36:J39)</f>
        <v>-39367</v>
      </c>
    </row>
    <row r="41" spans="9:10" ht="14.25">
      <c r="I41" s="91"/>
      <c r="J41" s="6"/>
    </row>
    <row r="42" ht="14.25">
      <c r="I42" s="73"/>
    </row>
    <row r="43" spans="1:10" ht="14.25">
      <c r="A43" s="1" t="s">
        <v>70</v>
      </c>
      <c r="I43" s="80">
        <f>I40+I32+I26</f>
        <v>52251</v>
      </c>
      <c r="J43" s="2">
        <f>J40+J32+J26</f>
        <v>-12235</v>
      </c>
    </row>
    <row r="44" spans="1:10" ht="14.25">
      <c r="A44" s="1" t="s">
        <v>89</v>
      </c>
      <c r="I44" s="80">
        <v>-4492</v>
      </c>
      <c r="J44" s="2">
        <v>6270</v>
      </c>
    </row>
    <row r="45" spans="1:10" ht="14.25">
      <c r="A45" s="1" t="s">
        <v>90</v>
      </c>
      <c r="I45" s="80">
        <v>265068</v>
      </c>
      <c r="J45" s="2">
        <v>271033</v>
      </c>
    </row>
    <row r="46" spans="9:10" ht="14.25">
      <c r="I46" s="80"/>
      <c r="J46" s="2"/>
    </row>
    <row r="47" spans="1:10" ht="15" thickBot="1">
      <c r="A47" s="1" t="s">
        <v>137</v>
      </c>
      <c r="I47" s="127">
        <f>SUM(I43:I46)</f>
        <v>312827</v>
      </c>
      <c r="J47" s="44">
        <f>SUM(J43:J46)</f>
        <v>265068</v>
      </c>
    </row>
    <row r="48" ht="15" thickTop="1">
      <c r="I48" s="73"/>
    </row>
    <row r="49" spans="1:10" ht="14.25">
      <c r="A49" s="1" t="s">
        <v>94</v>
      </c>
      <c r="I49" s="91"/>
      <c r="J49" s="6"/>
    </row>
    <row r="50" spans="1:10" ht="14.25">
      <c r="A50" s="1" t="s">
        <v>95</v>
      </c>
      <c r="I50" s="91"/>
      <c r="J50" s="6"/>
    </row>
    <row r="51" spans="1:10" ht="14.25">
      <c r="A51" s="1" t="s">
        <v>97</v>
      </c>
      <c r="I51" s="91">
        <v>320111</v>
      </c>
      <c r="J51" s="6">
        <v>271630</v>
      </c>
    </row>
    <row r="52" spans="1:10" ht="14.25">
      <c r="A52" s="1" t="s">
        <v>96</v>
      </c>
      <c r="I52" s="91">
        <v>-7284</v>
      </c>
      <c r="J52" s="6">
        <v>-6562</v>
      </c>
    </row>
    <row r="53" spans="9:10" ht="15" thickBot="1">
      <c r="I53" s="127">
        <f>SUM(I51:I52)</f>
        <v>312827</v>
      </c>
      <c r="J53" s="44">
        <f>SUM(J51:J52)</f>
        <v>265068</v>
      </c>
    </row>
    <row r="54" spans="9:10" ht="15" thickTop="1">
      <c r="I54" s="80"/>
      <c r="J54" s="2"/>
    </row>
    <row r="55" spans="1:10" ht="15">
      <c r="A55" s="128" t="s">
        <v>99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5">
      <c r="A56" s="128" t="s">
        <v>124</v>
      </c>
      <c r="B56" s="128"/>
      <c r="C56" s="128"/>
      <c r="D56" s="128"/>
      <c r="E56" s="128"/>
      <c r="F56" s="128"/>
      <c r="G56" s="128"/>
      <c r="H56" s="128"/>
      <c r="I56" s="128"/>
      <c r="J56" s="128"/>
    </row>
    <row r="61" spans="8:10" ht="14.25">
      <c r="H61" s="73"/>
      <c r="I61" s="73"/>
      <c r="J61" s="73"/>
    </row>
    <row r="62" spans="8:10" ht="14.25">
      <c r="H62" s="121"/>
      <c r="I62" s="121"/>
      <c r="J62" s="121"/>
    </row>
    <row r="63" spans="8:10" ht="14.25">
      <c r="H63" s="121"/>
      <c r="I63" s="121"/>
      <c r="J63" s="54"/>
    </row>
    <row r="64" spans="8:10" ht="14.25">
      <c r="H64" s="121"/>
      <c r="I64" s="54"/>
      <c r="J64" s="54"/>
    </row>
    <row r="65" spans="8:10" ht="14.25">
      <c r="H65" s="121"/>
      <c r="I65" s="54"/>
      <c r="J65" s="54"/>
    </row>
    <row r="66" spans="8:10" ht="14.25">
      <c r="H66" s="121"/>
      <c r="I66" s="54"/>
      <c r="J66" s="121"/>
    </row>
    <row r="67" spans="8:10" ht="14.25">
      <c r="H67" s="73"/>
      <c r="I67" s="80"/>
      <c r="J67" s="73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CHUA WOO &amp; COMPANY</cp:lastModifiedBy>
  <cp:lastPrinted>2006-02-28T06:17:39Z</cp:lastPrinted>
  <dcterms:created xsi:type="dcterms:W3CDTF">2002-11-10T14:09:50Z</dcterms:created>
  <dcterms:modified xsi:type="dcterms:W3CDTF">2006-02-28T06:18:05Z</dcterms:modified>
  <cp:category/>
  <cp:version/>
  <cp:contentType/>
  <cp:contentStatus/>
</cp:coreProperties>
</file>