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2505" activeTab="0"/>
  </bookViews>
  <sheets>
    <sheet name="ConsolBalanceSheet" sheetId="1" r:id="rId1"/>
    <sheet name="ConsolIncStatement" sheetId="2" r:id="rId2"/>
    <sheet name="ConsolEquity" sheetId="3" r:id="rId3"/>
    <sheet name="ConsolCashFlow" sheetId="4" r:id="rId4"/>
  </sheets>
  <definedNames/>
  <calcPr fullCalcOnLoad="1" refMode="R1C1"/>
</workbook>
</file>

<file path=xl/sharedStrings.xml><?xml version="1.0" encoding="utf-8"?>
<sst xmlns="http://schemas.openxmlformats.org/spreadsheetml/2006/main" count="205" uniqueCount="137">
  <si>
    <t>RM'000</t>
  </si>
  <si>
    <t>NON-CURRENT ASSETS</t>
  </si>
  <si>
    <t>Property, plant and equipment</t>
  </si>
  <si>
    <t>Investment in associated companies</t>
  </si>
  <si>
    <t>Other investments</t>
  </si>
  <si>
    <t>Intangible asset</t>
  </si>
  <si>
    <t>CURRENT ASSETS</t>
  </si>
  <si>
    <t>Development properties</t>
  </si>
  <si>
    <t>Inventories</t>
  </si>
  <si>
    <t>Trade receivables</t>
  </si>
  <si>
    <t>Other receivables</t>
  </si>
  <si>
    <t>Cash and short term investments</t>
  </si>
  <si>
    <t>CURRENT LIABILITIES</t>
  </si>
  <si>
    <t>Short term borrowings</t>
  </si>
  <si>
    <t>Trade payables</t>
  </si>
  <si>
    <t>Other payables</t>
  </si>
  <si>
    <t>Taxation</t>
  </si>
  <si>
    <t>Dividend payable</t>
  </si>
  <si>
    <t>NET CURRENT ASSETS</t>
  </si>
  <si>
    <t>FINANCED BY :</t>
  </si>
  <si>
    <t>Share capital</t>
  </si>
  <si>
    <t>Reserves</t>
  </si>
  <si>
    <t>Shareholders' equity</t>
  </si>
  <si>
    <t>Minority interests</t>
  </si>
  <si>
    <t>Deferred taxation</t>
  </si>
  <si>
    <t>Non-current liabilities</t>
  </si>
  <si>
    <t xml:space="preserve"> </t>
  </si>
  <si>
    <t>Condensed Consolidated Balance Sheets</t>
  </si>
  <si>
    <t>Condensed Consolidated Income Statements</t>
  </si>
  <si>
    <t>Revenue</t>
  </si>
  <si>
    <t>Other operating income</t>
  </si>
  <si>
    <t>Profit from operations</t>
  </si>
  <si>
    <t>Earnings / (Loss) per share (sen)</t>
  </si>
  <si>
    <t>Basic</t>
  </si>
  <si>
    <t>Fully diluted</t>
  </si>
  <si>
    <t>Profit before taxation</t>
  </si>
  <si>
    <t>Cost of sales</t>
  </si>
  <si>
    <t>Gross profit</t>
  </si>
  <si>
    <t>Distribution cost</t>
  </si>
  <si>
    <t>Administrative cost</t>
  </si>
  <si>
    <t>Other operating expenses</t>
  </si>
  <si>
    <t>Finance cost</t>
  </si>
  <si>
    <t>Share of profits in associated companies</t>
  </si>
  <si>
    <t>Net profit from operating activities</t>
  </si>
  <si>
    <t>Net profit for the year</t>
  </si>
  <si>
    <t>PRECEDING</t>
  </si>
  <si>
    <t>QUARTER</t>
  </si>
  <si>
    <t>YEAR</t>
  </si>
  <si>
    <t>TO DATE</t>
  </si>
  <si>
    <t>CORRESPONDING</t>
  </si>
  <si>
    <t>PERIOD</t>
  </si>
  <si>
    <t>Share</t>
  </si>
  <si>
    <t>Retained</t>
  </si>
  <si>
    <t>Treasury</t>
  </si>
  <si>
    <t>capital</t>
  </si>
  <si>
    <t>premium</t>
  </si>
  <si>
    <t>reserve</t>
  </si>
  <si>
    <t>profits</t>
  </si>
  <si>
    <t>shares</t>
  </si>
  <si>
    <t>Total</t>
  </si>
  <si>
    <t>CASH FLOWS FROM OPERATING ACTIVITIES</t>
  </si>
  <si>
    <t xml:space="preserve">Profit before taxation </t>
  </si>
  <si>
    <t>Adjustment for :</t>
  </si>
  <si>
    <t>Operating profit before working capital changes</t>
  </si>
  <si>
    <t>Cash generated from operations</t>
  </si>
  <si>
    <t xml:space="preserve">  Interest paid</t>
  </si>
  <si>
    <t xml:space="preserve">  Income tax paid</t>
  </si>
  <si>
    <t>Net cash from operating activities</t>
  </si>
  <si>
    <t>CASH FLOWS FROM INVESTING ACTIVITIES</t>
  </si>
  <si>
    <t>Net cash from/(used in) investing activities</t>
  </si>
  <si>
    <t>CASH FLOWS FROM FINANCING ACTIVITIES</t>
  </si>
  <si>
    <t>Net cash (used in)/from financing activities</t>
  </si>
  <si>
    <t>NET INCREASE IN CASH AND CASH EQUIVALENTS</t>
  </si>
  <si>
    <t xml:space="preserve">Condensed Consolidated Cash Flow Statements </t>
  </si>
  <si>
    <t>Revaluation</t>
  </si>
  <si>
    <t xml:space="preserve">Translation </t>
  </si>
  <si>
    <t>Capital</t>
  </si>
  <si>
    <t>Share investment revaluation</t>
  </si>
  <si>
    <t>Currency translation differences</t>
  </si>
  <si>
    <t>Dividends</t>
  </si>
  <si>
    <t>FINANCIAL</t>
  </si>
  <si>
    <t>YEAR END</t>
  </si>
  <si>
    <t>(UNAUDITED)</t>
  </si>
  <si>
    <t>(AUDITED)</t>
  </si>
  <si>
    <t>OF CURRENT</t>
  </si>
  <si>
    <t xml:space="preserve">AS AT </t>
  </si>
  <si>
    <t>END</t>
  </si>
  <si>
    <t>Net tangible assets per share (sen)</t>
  </si>
  <si>
    <t>Condensed Consolidated Statement of Changes in Equity</t>
  </si>
  <si>
    <t>Shares buyback</t>
  </si>
  <si>
    <t>Tax refundable</t>
  </si>
  <si>
    <t>N/A</t>
  </si>
  <si>
    <t>EFFECTS OF EXCHANGE RATE CHANGES ON CASH &amp; CASH EQUIVALENTS</t>
  </si>
  <si>
    <t xml:space="preserve">CASH AND CASH EQUIVALENTS AT 1 JANUARY </t>
  </si>
  <si>
    <t xml:space="preserve">CURRENT </t>
  </si>
  <si>
    <t xml:space="preserve">The Condensed Consolidated Statement Of Changes In Equity should be read in conjunction </t>
  </si>
  <si>
    <t>The Condensed Consolidated Balance Sheet should be read in conjunction</t>
  </si>
  <si>
    <t>Note A:</t>
  </si>
  <si>
    <t>Cash &amp; cash equivalents comprise of:</t>
  </si>
  <si>
    <t>Bank overdrafts</t>
  </si>
  <si>
    <t>Cash &amp; short term investments</t>
  </si>
  <si>
    <t xml:space="preserve">The Condensed Consolidated Income Statements should be read in conjunction with the </t>
  </si>
  <si>
    <t xml:space="preserve">The Condensed Consolidated Cash Flow Statement should be read in conjunction </t>
  </si>
  <si>
    <t>Keck Seng (Malaysia) Berhad (8157-D)</t>
  </si>
  <si>
    <t>INDIVIDUAL QUARTER</t>
  </si>
  <si>
    <t>CUMULATIVE QUARTER</t>
  </si>
  <si>
    <t xml:space="preserve">  Non-cash items</t>
  </si>
  <si>
    <t xml:space="preserve">  Non-operating items</t>
  </si>
  <si>
    <t>Changes in working capital</t>
  </si>
  <si>
    <t xml:space="preserve">  Net change in current assets</t>
  </si>
  <si>
    <t xml:space="preserve">  Net change in current liabilities</t>
  </si>
  <si>
    <t xml:space="preserve">  Equity investments</t>
  </si>
  <si>
    <t xml:space="preserve">  Other investments</t>
  </si>
  <si>
    <t xml:space="preserve">  Dividends paid</t>
  </si>
  <si>
    <t xml:space="preserve">  Bank borrowings</t>
  </si>
  <si>
    <t xml:space="preserve">  Purchase of own shares</t>
  </si>
  <si>
    <t>Balance at 1/1/2003</t>
  </si>
  <si>
    <t>Tax Payable</t>
  </si>
  <si>
    <t>Long term borrowings</t>
  </si>
  <si>
    <t>As At</t>
  </si>
  <si>
    <t>31/12/03</t>
  </si>
  <si>
    <t>Land held for property develoment</t>
  </si>
  <si>
    <t>Deferred tax assets</t>
  </si>
  <si>
    <t xml:space="preserve"> with the Audited Financial Statements for the year ended 31 December 2003</t>
  </si>
  <si>
    <t>Balance at 1/1/2004</t>
  </si>
  <si>
    <t>with the Audited Financial Statements for the year ended 31 December 2003</t>
  </si>
  <si>
    <t>Audited Financial Statements for the year ended 31 December 2003</t>
  </si>
  <si>
    <t>Interim Financial Report For The Fourth Quarter</t>
  </si>
  <si>
    <t>For The 12 Months Ended 31 December 2004</t>
  </si>
  <si>
    <t>31/12/04</t>
  </si>
  <si>
    <t>Balance at 31/12/2004</t>
  </si>
  <si>
    <t>Balance at 31/12/2003</t>
  </si>
  <si>
    <t>31/12/2004</t>
  </si>
  <si>
    <t>31/12/2003</t>
  </si>
  <si>
    <t>Prior year adjustments</t>
  </si>
  <si>
    <t>At 1/1/2003 (restated)</t>
  </si>
  <si>
    <t xml:space="preserve">CASH AND CASH EQUIVALENTS AT 31 DECEMBER (Note A) 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</si>
</sst>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_);\(0\)"/>
    <numFmt numFmtId="185" formatCode="_(* #,##0_);_(* \(#,##0\);_(* &quot;-&quot;??_);_(@_)"/>
    <numFmt numFmtId="186" formatCode="#,##0.000_);[Red]\(#,##0.000\)"/>
    <numFmt numFmtId="187" formatCode="0.00_ ;\-0.00\ "/>
    <numFmt numFmtId="188" formatCode="#,##0.00_ ;\-#,##0.00\ "/>
    <numFmt numFmtId="189" formatCode="#,##0_ ;\-#,##0\ "/>
    <numFmt numFmtId="190" formatCode="0_ ;\-0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;[Red]\-#,##0\ "/>
    <numFmt numFmtId="196" formatCode="[$-409]dddd\,\ mmmm\ dd\,\ yyyy"/>
    <numFmt numFmtId="197" formatCode="_(* #,##0.000_);_(* \(#,##0.000\);_(* &quot;-&quot;??_);_(@_)"/>
    <numFmt numFmtId="198" formatCode="_(* #,##0.0_);_(* \(#,##0.0\);_(* &quot;-&quot;??_);_(@_)"/>
    <numFmt numFmtId="199" formatCode="[$-C09]dddd\,\ d\ mmmm\ yyyy"/>
  </numFmts>
  <fonts count="1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sz val="11"/>
      <name val="Tms Rmn"/>
      <family val="0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8"/>
      <name val="Arial"/>
      <family val="2"/>
    </font>
    <font>
      <b/>
      <sz val="8"/>
      <color indexed="20"/>
      <name val="Arial"/>
      <family val="2"/>
    </font>
    <font>
      <b/>
      <i/>
      <sz val="11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7" fontId="8" fillId="0" borderId="0">
      <alignment/>
      <protection/>
    </xf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Continuous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37" fontId="2" fillId="0" borderId="0" xfId="21" applyFont="1" applyFill="1" applyAlignment="1">
      <alignment horizontal="centerContinuous"/>
      <protection/>
    </xf>
    <xf numFmtId="37" fontId="1" fillId="0" borderId="0" xfId="21" applyFont="1" applyFill="1" applyAlignment="1">
      <alignment/>
      <protection/>
    </xf>
    <xf numFmtId="37" fontId="1" fillId="0" borderId="0" xfId="21" applyFont="1" applyFill="1" applyAlignment="1">
      <alignment horizontal="center"/>
      <protection/>
    </xf>
    <xf numFmtId="184" fontId="1" fillId="0" borderId="0" xfId="21" applyNumberFormat="1" applyFont="1" applyFill="1" applyAlignment="1">
      <alignment horizontal="center"/>
      <protection/>
    </xf>
    <xf numFmtId="37" fontId="9" fillId="0" borderId="0" xfId="21" applyFont="1" applyFill="1" applyAlignment="1">
      <alignment/>
      <protection/>
    </xf>
    <xf numFmtId="37" fontId="1" fillId="0" borderId="2" xfId="21" applyFont="1" applyFill="1" applyBorder="1" applyAlignment="1">
      <alignment horizontal="center"/>
      <protection/>
    </xf>
    <xf numFmtId="37" fontId="9" fillId="0" borderId="0" xfId="21" applyFont="1" applyFill="1" applyAlignment="1" quotePrefix="1">
      <alignment/>
      <protection/>
    </xf>
    <xf numFmtId="37" fontId="1" fillId="0" borderId="0" xfId="21" applyFont="1" applyFill="1" applyBorder="1" applyAlignment="1">
      <alignment horizontal="center"/>
      <protection/>
    </xf>
    <xf numFmtId="185" fontId="1" fillId="0" borderId="0" xfId="21" applyNumberFormat="1" applyFont="1" applyFill="1" applyAlignment="1">
      <alignment horizontal="center"/>
      <protection/>
    </xf>
    <xf numFmtId="185" fontId="1" fillId="0" borderId="0" xfId="21" applyNumberFormat="1" applyFont="1" applyFill="1" applyAlignment="1">
      <alignment/>
      <protection/>
    </xf>
    <xf numFmtId="43" fontId="1" fillId="0" borderId="0" xfId="15" applyFont="1" applyFill="1" applyAlignment="1">
      <alignment/>
    </xf>
    <xf numFmtId="37" fontId="1" fillId="0" borderId="0" xfId="15" applyNumberFormat="1" applyFont="1" applyFill="1" applyAlignment="1">
      <alignment/>
    </xf>
    <xf numFmtId="0" fontId="1" fillId="0" borderId="0" xfId="0" applyFont="1" applyAlignment="1">
      <alignment/>
    </xf>
    <xf numFmtId="37" fontId="1" fillId="0" borderId="3" xfId="21" applyFont="1" applyFill="1" applyBorder="1" applyAlignment="1">
      <alignment/>
      <protection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4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0" xfId="0" applyNumberFormat="1" applyAlignment="1">
      <alignment/>
    </xf>
    <xf numFmtId="41" fontId="1" fillId="0" borderId="0" xfId="15" applyNumberFormat="1" applyFont="1" applyFill="1" applyAlignment="1">
      <alignment/>
    </xf>
    <xf numFmtId="37" fontId="1" fillId="0" borderId="0" xfId="15" applyNumberFormat="1" applyFont="1" applyFill="1" applyAlignment="1">
      <alignment horizontal="center"/>
    </xf>
    <xf numFmtId="43" fontId="1" fillId="0" borderId="0" xfId="15" applyFont="1" applyFill="1" applyAlignment="1">
      <alignment horizontal="center"/>
    </xf>
    <xf numFmtId="41" fontId="1" fillId="0" borderId="3" xfId="15" applyNumberFormat="1" applyFont="1" applyFill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Font="1" applyAlignment="1">
      <alignment/>
    </xf>
    <xf numFmtId="3" fontId="0" fillId="0" borderId="4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3" fontId="1" fillId="0" borderId="6" xfId="0" applyNumberFormat="1" applyFont="1" applyFill="1" applyBorder="1" applyAlignment="1">
      <alignment horizontal="right"/>
    </xf>
    <xf numFmtId="37" fontId="1" fillId="0" borderId="0" xfId="0" applyNumberFormat="1" applyFont="1" applyFill="1" applyAlignment="1">
      <alignment/>
    </xf>
    <xf numFmtId="39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39" fontId="1" fillId="0" borderId="5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39" fontId="1" fillId="0" borderId="0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/>
    </xf>
    <xf numFmtId="3" fontId="1" fillId="0" borderId="0" xfId="15" applyNumberFormat="1" applyFont="1" applyFill="1" applyAlignment="1">
      <alignment/>
    </xf>
    <xf numFmtId="43" fontId="1" fillId="0" borderId="0" xfId="15" applyFont="1" applyFill="1" applyAlignment="1">
      <alignment horizontal="left" indent="1"/>
    </xf>
    <xf numFmtId="37" fontId="1" fillId="0" borderId="0" xfId="21" applyFont="1" applyFill="1" applyBorder="1" applyAlignment="1">
      <alignment/>
      <protection/>
    </xf>
    <xf numFmtId="41" fontId="1" fillId="0" borderId="0" xfId="15" applyNumberFormat="1" applyFon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7" fontId="1" fillId="0" borderId="0" xfId="0" applyNumberFormat="1" applyFont="1" applyAlignment="1">
      <alignment/>
    </xf>
    <xf numFmtId="41" fontId="1" fillId="0" borderId="0" xfId="21" applyNumberFormat="1" applyFont="1" applyFill="1" applyAlignment="1">
      <alignment horizontal="center"/>
      <protection/>
    </xf>
    <xf numFmtId="0" fontId="1" fillId="0" borderId="0" xfId="0" applyFont="1" applyFill="1" applyAlignment="1">
      <alignment horizontal="left"/>
    </xf>
    <xf numFmtId="1" fontId="2" fillId="3" borderId="0" xfId="0" applyNumberFormat="1" applyFont="1" applyFill="1" applyAlignment="1" quotePrefix="1">
      <alignment horizontal="center"/>
    </xf>
    <xf numFmtId="14" fontId="6" fillId="0" borderId="0" xfId="0" applyNumberFormat="1" applyFont="1" applyAlignment="1" quotePrefix="1">
      <alignment horizontal="center"/>
    </xf>
    <xf numFmtId="0" fontId="0" fillId="0" borderId="0" xfId="0" applyFont="1" applyFill="1" applyAlignment="1">
      <alignment horizontal="center"/>
    </xf>
    <xf numFmtId="14" fontId="7" fillId="0" borderId="0" xfId="0" applyNumberFormat="1" applyFont="1" applyAlignment="1" quotePrefix="1">
      <alignment horizontal="center"/>
    </xf>
    <xf numFmtId="0" fontId="12" fillId="0" borderId="0" xfId="0" applyFont="1" applyAlignment="1">
      <alignment horizontal="center"/>
    </xf>
    <xf numFmtId="14" fontId="6" fillId="0" borderId="0" xfId="0" applyNumberFormat="1" applyFont="1" applyFill="1" applyAlignment="1" quotePrefix="1">
      <alignment horizontal="center"/>
    </xf>
    <xf numFmtId="14" fontId="6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/>
    </xf>
    <xf numFmtId="37" fontId="1" fillId="0" borderId="0" xfId="0" applyNumberFormat="1" applyFont="1" applyFill="1" applyAlignment="1">
      <alignment/>
    </xf>
    <xf numFmtId="37" fontId="1" fillId="0" borderId="0" xfId="0" applyNumberFormat="1" applyFont="1" applyAlignment="1">
      <alignment/>
    </xf>
    <xf numFmtId="37" fontId="1" fillId="0" borderId="0" xfId="21" applyFont="1" applyFill="1" applyAlignment="1">
      <alignment horizontal="right"/>
      <protection/>
    </xf>
    <xf numFmtId="37" fontId="1" fillId="0" borderId="0" xfId="21" applyFont="1" applyFill="1" applyBorder="1" applyAlignment="1">
      <alignment horizontal="right"/>
      <protection/>
    </xf>
    <xf numFmtId="41" fontId="1" fillId="0" borderId="0" xfId="15" applyNumberFormat="1" applyFont="1" applyFill="1" applyAlignment="1">
      <alignment horizontal="right"/>
    </xf>
    <xf numFmtId="37" fontId="14" fillId="0" borderId="0" xfId="21" applyFont="1" applyFill="1" applyAlignment="1">
      <alignment/>
      <protection/>
    </xf>
    <xf numFmtId="0" fontId="0" fillId="4" borderId="0" xfId="0" applyFont="1" applyFill="1" applyAlignment="1">
      <alignment/>
    </xf>
    <xf numFmtId="37" fontId="14" fillId="4" borderId="0" xfId="21" applyFont="1" applyFill="1" applyAlignment="1">
      <alignment/>
      <protection/>
    </xf>
    <xf numFmtId="0" fontId="0" fillId="0" borderId="0" xfId="0" applyFont="1" applyFill="1" applyAlignment="1">
      <alignment/>
    </xf>
    <xf numFmtId="37" fontId="1" fillId="0" borderId="2" xfId="21" applyFont="1" applyFill="1" applyBorder="1" applyAlignment="1">
      <alignment/>
      <protection/>
    </xf>
    <xf numFmtId="41" fontId="1" fillId="0" borderId="2" xfId="15" applyNumberFormat="1" applyFont="1" applyFill="1" applyBorder="1" applyAlignment="1">
      <alignment/>
    </xf>
    <xf numFmtId="37" fontId="1" fillId="0" borderId="2" xfId="21" applyFont="1" applyFill="1" applyBorder="1" applyAlignment="1">
      <alignment horizontal="right"/>
      <protection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, P&amp;L - Dec 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5</xdr:row>
      <xdr:rowOff>85725</xdr:rowOff>
    </xdr:from>
    <xdr:to>
      <xdr:col>6</xdr:col>
      <xdr:colOff>9525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4152900" y="10287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5</xdr:row>
      <xdr:rowOff>85725</xdr:rowOff>
    </xdr:from>
    <xdr:to>
      <xdr:col>4</xdr:col>
      <xdr:colOff>361950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2657475" y="102870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5</xdr:row>
      <xdr:rowOff>76200</xdr:rowOff>
    </xdr:from>
    <xdr:to>
      <xdr:col>9</xdr:col>
      <xdr:colOff>0</xdr:colOff>
      <xdr:row>5</xdr:row>
      <xdr:rowOff>76200</xdr:rowOff>
    </xdr:to>
    <xdr:sp>
      <xdr:nvSpPr>
        <xdr:cNvPr id="3" name="Line 3"/>
        <xdr:cNvSpPr>
          <a:spLocks/>
        </xdr:cNvSpPr>
      </xdr:nvSpPr>
      <xdr:spPr>
        <a:xfrm>
          <a:off x="6581775" y="1019175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85725</xdr:rowOff>
    </xdr:from>
    <xdr:to>
      <xdr:col>7</xdr:col>
      <xdr:colOff>333375</xdr:colOff>
      <xdr:row>5</xdr:row>
      <xdr:rowOff>85725</xdr:rowOff>
    </xdr:to>
    <xdr:sp>
      <xdr:nvSpPr>
        <xdr:cNvPr id="4" name="Line 4"/>
        <xdr:cNvSpPr>
          <a:spLocks/>
        </xdr:cNvSpPr>
      </xdr:nvSpPr>
      <xdr:spPr>
        <a:xfrm flipH="1">
          <a:off x="5010150" y="102870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6</xdr:col>
      <xdr:colOff>0</xdr:colOff>
      <xdr:row>10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619375" y="1143000"/>
          <a:ext cx="2009775" cy="733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9</xdr:col>
      <xdr:colOff>0</xdr:colOff>
      <xdr:row>10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000625" y="1143000"/>
          <a:ext cx="2047875" cy="733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2"/>
  <sheetViews>
    <sheetView tabSelected="1" zoomScale="85" zoomScaleNormal="85" workbookViewId="0" topLeftCell="A34">
      <selection activeCell="C66" sqref="C66:H70"/>
    </sheetView>
  </sheetViews>
  <sheetFormatPr defaultColWidth="9.140625" defaultRowHeight="12.75"/>
  <cols>
    <col min="1" max="1" width="10.00390625" style="1" customWidth="1"/>
    <col min="2" max="2" width="10.421875" style="1" customWidth="1"/>
    <col min="3" max="3" width="10.140625" style="5" bestFit="1" customWidth="1"/>
    <col min="4" max="4" width="9.140625" style="1" customWidth="1"/>
    <col min="5" max="5" width="8.7109375" style="1" customWidth="1"/>
    <col min="6" max="6" width="14.57421875" style="1" customWidth="1"/>
    <col min="7" max="7" width="8.421875" style="1" customWidth="1"/>
    <col min="8" max="8" width="14.57421875" style="1" customWidth="1"/>
    <col min="9" max="9" width="10.7109375" style="1" customWidth="1"/>
    <col min="10" max="16384" width="9.140625" style="1" customWidth="1"/>
  </cols>
  <sheetData>
    <row r="1" spans="1:8" ht="15">
      <c r="A1" s="9" t="s">
        <v>103</v>
      </c>
      <c r="B1" s="9"/>
      <c r="C1" s="10"/>
      <c r="D1" s="11"/>
      <c r="E1" s="11"/>
      <c r="H1" s="4"/>
    </row>
    <row r="2" spans="1:5" ht="15">
      <c r="A2" s="9" t="s">
        <v>127</v>
      </c>
      <c r="B2" s="9"/>
      <c r="C2" s="10"/>
      <c r="D2" s="11"/>
      <c r="E2" s="11"/>
    </row>
    <row r="3" spans="1:3" s="3" customFormat="1" ht="15">
      <c r="A3" s="42" t="s">
        <v>27</v>
      </c>
      <c r="B3" s="38"/>
      <c r="C3" s="38"/>
    </row>
    <row r="4" spans="1:5" ht="15">
      <c r="A4" s="25" t="s">
        <v>128</v>
      </c>
      <c r="B4" s="26"/>
      <c r="C4" s="26"/>
      <c r="D4" s="26"/>
      <c r="E4" s="26"/>
    </row>
    <row r="5" spans="1:8" ht="15">
      <c r="A5" s="25"/>
      <c r="B5" s="26"/>
      <c r="C5" s="26"/>
      <c r="D5" s="26"/>
      <c r="E5" s="26"/>
      <c r="F5" s="41" t="s">
        <v>85</v>
      </c>
      <c r="G5" s="3"/>
      <c r="H5" s="41" t="s">
        <v>85</v>
      </c>
    </row>
    <row r="6" spans="1:8" ht="15">
      <c r="A6" s="25"/>
      <c r="B6" s="26"/>
      <c r="C6" s="26"/>
      <c r="D6" s="26"/>
      <c r="E6" s="26"/>
      <c r="F6" s="41" t="s">
        <v>86</v>
      </c>
      <c r="G6" s="3"/>
      <c r="H6" s="41" t="s">
        <v>45</v>
      </c>
    </row>
    <row r="7" spans="1:8" ht="15">
      <c r="A7" s="25"/>
      <c r="B7" s="26"/>
      <c r="C7" s="26"/>
      <c r="D7" s="26"/>
      <c r="E7" s="26"/>
      <c r="F7" s="41" t="s">
        <v>84</v>
      </c>
      <c r="G7" s="3"/>
      <c r="H7" s="41" t="s">
        <v>80</v>
      </c>
    </row>
    <row r="8" spans="1:8" ht="15">
      <c r="A8" s="25"/>
      <c r="B8" s="26"/>
      <c r="C8" s="26"/>
      <c r="D8" s="26"/>
      <c r="E8" s="26"/>
      <c r="F8" s="41" t="s">
        <v>46</v>
      </c>
      <c r="G8" s="3"/>
      <c r="H8" s="41" t="s">
        <v>81</v>
      </c>
    </row>
    <row r="9" spans="1:8" ht="15">
      <c r="A9" s="25"/>
      <c r="B9" s="26"/>
      <c r="C9" s="26"/>
      <c r="D9" s="26"/>
      <c r="E9" s="26"/>
      <c r="F9" s="105" t="s">
        <v>129</v>
      </c>
      <c r="G9" s="3"/>
      <c r="H9" s="105" t="s">
        <v>120</v>
      </c>
    </row>
    <row r="10" spans="1:11" ht="15">
      <c r="A10" s="23"/>
      <c r="B10" s="38"/>
      <c r="C10" s="38"/>
      <c r="F10" s="41" t="s">
        <v>82</v>
      </c>
      <c r="G10" s="3"/>
      <c r="H10" s="41" t="s">
        <v>83</v>
      </c>
      <c r="I10" s="72"/>
      <c r="J10" s="73"/>
      <c r="K10" s="72"/>
    </row>
    <row r="11" spans="3:11" ht="15">
      <c r="C11" s="1"/>
      <c r="F11" s="41" t="s">
        <v>0</v>
      </c>
      <c r="G11" s="40"/>
      <c r="H11" s="41" t="s">
        <v>0</v>
      </c>
      <c r="I11" s="72"/>
      <c r="J11" s="73"/>
      <c r="K11" s="72"/>
    </row>
    <row r="12" spans="1:11" ht="15">
      <c r="A12" s="1" t="s">
        <v>1</v>
      </c>
      <c r="C12" s="1"/>
      <c r="F12" s="24"/>
      <c r="G12" s="73"/>
      <c r="H12" s="73"/>
      <c r="I12" s="72"/>
      <c r="J12" s="73"/>
      <c r="K12" s="72"/>
    </row>
    <row r="13" spans="6:11" ht="15">
      <c r="F13" s="24"/>
      <c r="G13" s="73"/>
      <c r="H13" s="104"/>
      <c r="I13" s="72"/>
      <c r="J13" s="73"/>
      <c r="K13" s="72"/>
    </row>
    <row r="14" spans="1:11" ht="15">
      <c r="A14" s="1" t="s">
        <v>2</v>
      </c>
      <c r="C14" s="1"/>
      <c r="F14" s="74">
        <f>458901-458901+459948</f>
        <v>459948</v>
      </c>
      <c r="G14" s="73"/>
      <c r="H14" s="80">
        <v>458521</v>
      </c>
      <c r="I14" s="72"/>
      <c r="J14" s="73"/>
      <c r="K14" s="72"/>
    </row>
    <row r="15" spans="1:11" ht="15">
      <c r="A15" s="73" t="s">
        <v>121</v>
      </c>
      <c r="C15" s="1"/>
      <c r="F15" s="74">
        <v>118714</v>
      </c>
      <c r="G15" s="73"/>
      <c r="H15" s="80">
        <v>119583</v>
      </c>
      <c r="I15" s="72"/>
      <c r="J15" s="73"/>
      <c r="K15" s="72"/>
    </row>
    <row r="16" spans="1:11" ht="15">
      <c r="A16" s="1" t="s">
        <v>3</v>
      </c>
      <c r="C16" s="1"/>
      <c r="F16" s="74">
        <v>1044</v>
      </c>
      <c r="G16" s="73"/>
      <c r="H16" s="80">
        <v>1036</v>
      </c>
      <c r="I16" s="72"/>
      <c r="J16" s="64"/>
      <c r="K16" s="72"/>
    </row>
    <row r="17" spans="1:8" ht="14.25">
      <c r="A17" s="1" t="s">
        <v>4</v>
      </c>
      <c r="C17" s="1"/>
      <c r="F17" s="74">
        <f>155993-155993+156130</f>
        <v>156130</v>
      </c>
      <c r="G17" s="73"/>
      <c r="H17" s="80">
        <v>154847</v>
      </c>
    </row>
    <row r="18" spans="1:10" ht="14.25">
      <c r="A18" s="1" t="s">
        <v>5</v>
      </c>
      <c r="C18" s="1"/>
      <c r="F18" s="74">
        <v>1932</v>
      </c>
      <c r="G18" s="73"/>
      <c r="H18" s="80">
        <v>128</v>
      </c>
      <c r="J18" s="2"/>
    </row>
    <row r="19" spans="1:10" ht="14.25">
      <c r="A19" s="73" t="s">
        <v>122</v>
      </c>
      <c r="C19" s="1"/>
      <c r="F19" s="74">
        <f>1129-1129+482</f>
        <v>482</v>
      </c>
      <c r="G19" s="73"/>
      <c r="H19" s="80">
        <v>1098</v>
      </c>
      <c r="J19" s="2"/>
    </row>
    <row r="20" spans="3:8" ht="14.25">
      <c r="C20" s="1"/>
      <c r="F20" s="65">
        <f>SUM(F14:F19)</f>
        <v>738250</v>
      </c>
      <c r="G20" s="73"/>
      <c r="H20" s="89">
        <f>SUM(H14:H19)</f>
        <v>735213</v>
      </c>
    </row>
    <row r="21" spans="3:8" ht="14.25">
      <c r="C21" s="1"/>
      <c r="F21" s="24"/>
      <c r="G21" s="73"/>
      <c r="H21" s="73"/>
    </row>
    <row r="22" spans="1:8" ht="14.25">
      <c r="A22" s="1" t="s">
        <v>6</v>
      </c>
      <c r="C22" s="1"/>
      <c r="F22" s="24"/>
      <c r="G22" s="73"/>
      <c r="H22" s="73"/>
    </row>
    <row r="23" spans="6:8" ht="14.25">
      <c r="F23" s="24"/>
      <c r="G23" s="73"/>
      <c r="H23" s="73"/>
    </row>
    <row r="24" spans="1:8" ht="14.25">
      <c r="A24" s="1" t="s">
        <v>7</v>
      </c>
      <c r="C24" s="1"/>
      <c r="F24" s="74">
        <f>92641</f>
        <v>92641</v>
      </c>
      <c r="G24" s="73"/>
      <c r="H24" s="80">
        <f>187035-119583</f>
        <v>67452</v>
      </c>
    </row>
    <row r="25" spans="1:8" ht="14.25">
      <c r="A25" s="1" t="s">
        <v>8</v>
      </c>
      <c r="C25" s="1"/>
      <c r="F25" s="74">
        <v>108373</v>
      </c>
      <c r="G25" s="73"/>
      <c r="H25" s="80">
        <v>115995</v>
      </c>
    </row>
    <row r="26" spans="1:8" ht="14.25">
      <c r="A26" s="1" t="s">
        <v>9</v>
      </c>
      <c r="C26" s="1"/>
      <c r="F26" s="74">
        <f>38213-38213+38191</f>
        <v>38191</v>
      </c>
      <c r="G26" s="73"/>
      <c r="H26" s="80">
        <f>34662+378</f>
        <v>35040</v>
      </c>
    </row>
    <row r="27" spans="1:8" ht="14.25">
      <c r="A27" s="1" t="s">
        <v>10</v>
      </c>
      <c r="C27" s="1"/>
      <c r="F27" s="74">
        <f>13367-13367+12537-213</f>
        <v>12324</v>
      </c>
      <c r="G27" s="73"/>
      <c r="H27" s="80">
        <v>16689</v>
      </c>
    </row>
    <row r="28" spans="1:8" ht="14.25">
      <c r="A28" s="1" t="s">
        <v>90</v>
      </c>
      <c r="C28" s="1"/>
      <c r="F28" s="74">
        <f>833-833+1253</f>
        <v>1253</v>
      </c>
      <c r="G28" s="73"/>
      <c r="H28" s="80">
        <v>1554</v>
      </c>
    </row>
    <row r="29" spans="1:8" ht="14.25">
      <c r="A29" s="1" t="s">
        <v>11</v>
      </c>
      <c r="C29" s="1"/>
      <c r="F29" s="74">
        <f>25813+249561</f>
        <v>275374</v>
      </c>
      <c r="G29" s="73"/>
      <c r="H29" s="80">
        <v>279336</v>
      </c>
    </row>
    <row r="30" spans="3:10" ht="14.25">
      <c r="C30" s="1"/>
      <c r="F30" s="65">
        <f>SUM(F24:F29)</f>
        <v>528156</v>
      </c>
      <c r="G30" s="73"/>
      <c r="H30" s="89">
        <f>SUM(H24:H29)</f>
        <v>516066</v>
      </c>
      <c r="J30" s="2"/>
    </row>
    <row r="31" spans="6:8" ht="14.25">
      <c r="F31" s="24"/>
      <c r="G31" s="73"/>
      <c r="H31" s="73"/>
    </row>
    <row r="32" spans="1:8" ht="14.25">
      <c r="A32" s="1" t="s">
        <v>12</v>
      </c>
      <c r="C32" s="1"/>
      <c r="F32" s="74"/>
      <c r="G32" s="73"/>
      <c r="H32" s="73"/>
    </row>
    <row r="33" spans="6:8" ht="14.25">
      <c r="F33" s="24"/>
      <c r="G33" s="73"/>
      <c r="H33" s="73"/>
    </row>
    <row r="34" spans="1:8" ht="14.25">
      <c r="A34" s="1" t="s">
        <v>13</v>
      </c>
      <c r="C34" s="1"/>
      <c r="F34" s="74">
        <f>6562+44+98713-98713+109848</f>
        <v>116454</v>
      </c>
      <c r="G34" s="73"/>
      <c r="H34" s="80">
        <v>118801</v>
      </c>
    </row>
    <row r="35" spans="1:8" ht="14.25">
      <c r="A35" s="1" t="s">
        <v>14</v>
      </c>
      <c r="C35" s="1"/>
      <c r="F35" s="74">
        <v>26138</v>
      </c>
      <c r="G35" s="73"/>
      <c r="H35" s="80">
        <f>20815+378</f>
        <v>21193</v>
      </c>
    </row>
    <row r="36" spans="1:8" ht="14.25">
      <c r="A36" s="1" t="s">
        <v>15</v>
      </c>
      <c r="C36" s="1"/>
      <c r="F36" s="74">
        <f>65639-65639+65710</f>
        <v>65710</v>
      </c>
      <c r="G36" s="73"/>
      <c r="H36" s="80">
        <v>69710</v>
      </c>
    </row>
    <row r="37" spans="1:8" ht="14.25">
      <c r="A37" s="1" t="s">
        <v>117</v>
      </c>
      <c r="C37" s="1"/>
      <c r="F37" s="74">
        <f>2600-2600+2440</f>
        <v>2440</v>
      </c>
      <c r="G37" s="73"/>
      <c r="H37" s="80">
        <v>1316</v>
      </c>
    </row>
    <row r="38" spans="1:8" ht="14.25">
      <c r="A38" s="1" t="s">
        <v>17</v>
      </c>
      <c r="C38" s="1"/>
      <c r="F38" s="74">
        <v>0</v>
      </c>
      <c r="G38" s="64"/>
      <c r="H38" s="80">
        <v>6915</v>
      </c>
    </row>
    <row r="39" spans="3:8" ht="14.25">
      <c r="C39" s="1"/>
      <c r="F39" s="65">
        <f>SUM(F34:F38)</f>
        <v>210742</v>
      </c>
      <c r="G39" s="73"/>
      <c r="H39" s="89">
        <f>SUM(H34:H38)</f>
        <v>217935</v>
      </c>
    </row>
    <row r="40" spans="3:8" ht="14.25">
      <c r="C40" s="1"/>
      <c r="F40" s="24"/>
      <c r="G40" s="73"/>
      <c r="H40" s="73"/>
    </row>
    <row r="41" spans="1:8" ht="14.25">
      <c r="A41" s="1" t="s">
        <v>18</v>
      </c>
      <c r="C41" s="1"/>
      <c r="F41" s="75">
        <f>F30-F39</f>
        <v>317414</v>
      </c>
      <c r="G41" s="90"/>
      <c r="H41" s="91">
        <f>H30-H39</f>
        <v>298131</v>
      </c>
    </row>
    <row r="42" spans="3:8" ht="15" thickBot="1">
      <c r="C42" s="1"/>
      <c r="F42" s="76">
        <f>F20+F41</f>
        <v>1055664</v>
      </c>
      <c r="G42" s="73"/>
      <c r="H42" s="92">
        <f>H20+H41</f>
        <v>1033344</v>
      </c>
    </row>
    <row r="43" spans="3:8" ht="14.25">
      <c r="C43" s="1"/>
      <c r="F43" s="24"/>
      <c r="G43" s="73"/>
      <c r="H43" s="73"/>
    </row>
    <row r="44" spans="1:8" ht="14.25">
      <c r="A44" s="1" t="s">
        <v>19</v>
      </c>
      <c r="C44" s="1"/>
      <c r="F44" s="24"/>
      <c r="G44" s="73"/>
      <c r="H44" s="73"/>
    </row>
    <row r="45" spans="6:8" ht="14.25">
      <c r="F45" s="24"/>
      <c r="G45" s="73"/>
      <c r="H45" s="73"/>
    </row>
    <row r="46" spans="1:8" ht="14.25">
      <c r="A46" s="1" t="s">
        <v>20</v>
      </c>
      <c r="C46" s="1"/>
      <c r="F46" s="74">
        <v>241393</v>
      </c>
      <c r="G46" s="73"/>
      <c r="H46" s="80">
        <v>241393</v>
      </c>
    </row>
    <row r="47" spans="1:8" ht="14.25">
      <c r="A47" s="1" t="s">
        <v>21</v>
      </c>
      <c r="C47" s="1"/>
      <c r="F47" s="77">
        <f>10899+42148+6952+2088-2806+641537-641537+640782</f>
        <v>700063</v>
      </c>
      <c r="G47" s="73"/>
      <c r="H47" s="93">
        <v>676363</v>
      </c>
    </row>
    <row r="48" spans="1:8" ht="14.25">
      <c r="A48" s="1" t="s">
        <v>22</v>
      </c>
      <c r="C48" s="1"/>
      <c r="F48" s="74">
        <f>SUM(F46:F47)</f>
        <v>941456</v>
      </c>
      <c r="G48" s="73"/>
      <c r="H48" s="80">
        <f>SUM(H46:H47)</f>
        <v>917756</v>
      </c>
    </row>
    <row r="49" spans="1:8" ht="14.25">
      <c r="A49" s="1" t="s">
        <v>23</v>
      </c>
      <c r="C49" s="1"/>
      <c r="F49" s="74">
        <v>97444</v>
      </c>
      <c r="G49" s="73"/>
      <c r="H49" s="80">
        <v>87773</v>
      </c>
    </row>
    <row r="50" spans="3:8" ht="14.25">
      <c r="C50" s="1"/>
      <c r="F50" s="65">
        <f>SUM(F48:F49)</f>
        <v>1038900</v>
      </c>
      <c r="G50" s="73"/>
      <c r="H50" s="89">
        <f>SUM(H48:H49)</f>
        <v>1005529</v>
      </c>
    </row>
    <row r="51" spans="6:8" ht="14.25">
      <c r="F51" s="24"/>
      <c r="G51" s="73"/>
      <c r="H51" s="73"/>
    </row>
    <row r="52" spans="1:8" ht="14.25">
      <c r="A52" s="1" t="s">
        <v>118</v>
      </c>
      <c r="C52" s="1"/>
      <c r="F52" s="74">
        <f>11136-11136+22</f>
        <v>22</v>
      </c>
      <c r="G52" s="73"/>
      <c r="H52" s="80">
        <v>11190</v>
      </c>
    </row>
    <row r="53" spans="1:8" ht="14.25">
      <c r="A53" s="1" t="s">
        <v>24</v>
      </c>
      <c r="C53" s="1"/>
      <c r="F53" s="74">
        <f>15792-15792+16742</f>
        <v>16742</v>
      </c>
      <c r="G53" s="73"/>
      <c r="H53" s="80">
        <v>16625</v>
      </c>
    </row>
    <row r="54" spans="3:8" ht="10.5" customHeight="1">
      <c r="C54" s="1"/>
      <c r="F54" s="74"/>
      <c r="G54" s="73"/>
      <c r="H54" s="80"/>
    </row>
    <row r="55" spans="1:8" ht="14.25">
      <c r="A55" s="1" t="s">
        <v>25</v>
      </c>
      <c r="C55" s="1"/>
      <c r="F55" s="65">
        <f>SUM(F52:F54)</f>
        <v>16764</v>
      </c>
      <c r="G55" s="73"/>
      <c r="H55" s="89">
        <f>SUM(H52:H54)</f>
        <v>27815</v>
      </c>
    </row>
    <row r="56" spans="3:8" ht="14.25">
      <c r="C56" s="1"/>
      <c r="F56" s="24"/>
      <c r="G56" s="73"/>
      <c r="H56" s="73"/>
    </row>
    <row r="57" spans="3:8" ht="15" thickBot="1">
      <c r="C57" s="1"/>
      <c r="F57" s="78">
        <f>F50+F55</f>
        <v>1055664</v>
      </c>
      <c r="G57" s="73"/>
      <c r="H57" s="94">
        <f>H50+H55</f>
        <v>1033344</v>
      </c>
    </row>
    <row r="58" spans="1:8" ht="14.25">
      <c r="A58" s="1" t="s">
        <v>87</v>
      </c>
      <c r="C58" s="1"/>
      <c r="F58" s="79">
        <f>(F20+F30-F39-F55-F49-F18)/F46*100</f>
        <v>389.20929770125895</v>
      </c>
      <c r="H58" s="2">
        <f>(H20+H30-H39-H55-H49-H18)/H46*100</f>
        <v>380.13861213871155</v>
      </c>
    </row>
    <row r="59" spans="6:8" ht="14.25">
      <c r="F59" s="80"/>
      <c r="G59" s="2"/>
      <c r="H59" s="2"/>
    </row>
    <row r="60" spans="1:9" ht="15">
      <c r="A60" s="127" t="s">
        <v>96</v>
      </c>
      <c r="B60" s="127"/>
      <c r="C60" s="127"/>
      <c r="D60" s="127"/>
      <c r="E60" s="127"/>
      <c r="F60" s="127"/>
      <c r="G60" s="127"/>
      <c r="H60" s="127"/>
      <c r="I60" s="42"/>
    </row>
    <row r="61" spans="1:9" ht="15">
      <c r="A61" s="127" t="s">
        <v>123</v>
      </c>
      <c r="B61" s="127"/>
      <c r="C61" s="127"/>
      <c r="D61" s="127"/>
      <c r="E61" s="127"/>
      <c r="F61" s="127"/>
      <c r="G61" s="127"/>
      <c r="H61" s="127"/>
      <c r="I61" s="42"/>
    </row>
    <row r="62" spans="1:9" ht="15">
      <c r="A62" s="40"/>
      <c r="B62" s="40"/>
      <c r="C62" s="40"/>
      <c r="D62" s="40"/>
      <c r="E62" s="40"/>
      <c r="F62" s="40"/>
      <c r="G62" s="40"/>
      <c r="H62" s="40"/>
      <c r="I62" s="42"/>
    </row>
    <row r="63" spans="1:9" ht="15">
      <c r="A63" s="40"/>
      <c r="B63" s="40"/>
      <c r="C63" s="40"/>
      <c r="D63" s="40"/>
      <c r="E63" s="40"/>
      <c r="F63" s="40"/>
      <c r="G63" s="40"/>
      <c r="H63" s="40"/>
      <c r="I63" s="42"/>
    </row>
    <row r="64" spans="1:9" ht="15">
      <c r="A64" s="40"/>
      <c r="B64" s="40"/>
      <c r="C64" s="40"/>
      <c r="D64" s="40"/>
      <c r="E64" s="40"/>
      <c r="F64" s="40"/>
      <c r="G64" s="40"/>
      <c r="H64" s="40"/>
      <c r="I64" s="42"/>
    </row>
    <row r="65" ht="14.25">
      <c r="F65" s="73"/>
    </row>
    <row r="66" spans="2:8" ht="14.25">
      <c r="B66" s="5"/>
      <c r="C66" s="73"/>
      <c r="D66" s="73"/>
      <c r="E66" s="73"/>
      <c r="F66" s="73"/>
      <c r="G66" s="73"/>
      <c r="H66" s="73"/>
    </row>
    <row r="67" spans="3:8" ht="14.25">
      <c r="C67" s="73"/>
      <c r="D67" s="73"/>
      <c r="E67" s="80"/>
      <c r="F67" s="80"/>
      <c r="G67" s="73"/>
      <c r="H67" s="73"/>
    </row>
    <row r="68" spans="3:8" ht="14.25">
      <c r="C68" s="80"/>
      <c r="D68" s="73"/>
      <c r="E68" s="114"/>
      <c r="F68" s="80"/>
      <c r="G68" s="73"/>
      <c r="H68" s="80"/>
    </row>
    <row r="69" spans="3:8" ht="14.25">
      <c r="C69" s="80"/>
      <c r="D69" s="73"/>
      <c r="E69" s="80"/>
      <c r="F69" s="80"/>
      <c r="G69" s="73"/>
      <c r="H69" s="80"/>
    </row>
    <row r="70" spans="3:8" ht="14.25">
      <c r="C70" s="80"/>
      <c r="D70" s="80"/>
      <c r="E70" s="80"/>
      <c r="F70" s="80"/>
      <c r="G70" s="73"/>
      <c r="H70" s="73"/>
    </row>
    <row r="71" ht="14.25">
      <c r="F71" s="73"/>
    </row>
    <row r="72" ht="14.25">
      <c r="F72" s="73"/>
    </row>
    <row r="73" ht="14.25">
      <c r="F73" s="73"/>
    </row>
    <row r="74" ht="14.25">
      <c r="F74" s="73"/>
    </row>
    <row r="75" ht="14.25">
      <c r="F75" s="73"/>
    </row>
    <row r="76" ht="14.25">
      <c r="F76" s="73"/>
    </row>
    <row r="77" ht="14.25">
      <c r="F77" s="73"/>
    </row>
    <row r="78" ht="14.25">
      <c r="F78" s="73"/>
    </row>
    <row r="79" ht="14.25">
      <c r="F79" s="73"/>
    </row>
    <row r="80" ht="14.25">
      <c r="F80" s="73"/>
    </row>
    <row r="81" ht="14.25">
      <c r="F81" s="73"/>
    </row>
    <row r="82" ht="14.25">
      <c r="F82" s="73"/>
    </row>
    <row r="83" ht="14.25">
      <c r="F83" s="73"/>
    </row>
    <row r="84" ht="14.25">
      <c r="F84" s="73"/>
    </row>
    <row r="85" ht="14.25">
      <c r="F85" s="73"/>
    </row>
    <row r="86" ht="14.25">
      <c r="F86" s="73"/>
    </row>
    <row r="87" ht="14.25">
      <c r="F87" s="73"/>
    </row>
    <row r="88" ht="14.25">
      <c r="F88" s="73"/>
    </row>
    <row r="89" ht="14.25">
      <c r="F89" s="73"/>
    </row>
    <row r="90" ht="14.25">
      <c r="F90" s="73"/>
    </row>
    <row r="91" ht="14.25">
      <c r="F91" s="73"/>
    </row>
    <row r="92" ht="14.25">
      <c r="F92" s="73"/>
    </row>
    <row r="93" ht="14.25">
      <c r="F93" s="73"/>
    </row>
    <row r="94" ht="14.25">
      <c r="F94" s="73"/>
    </row>
    <row r="95" ht="14.25">
      <c r="F95" s="73"/>
    </row>
    <row r="96" ht="14.25">
      <c r="F96" s="73"/>
    </row>
    <row r="97" ht="14.25">
      <c r="F97" s="73"/>
    </row>
    <row r="98" ht="14.25">
      <c r="F98" s="73"/>
    </row>
    <row r="99" ht="14.25">
      <c r="F99" s="73"/>
    </row>
    <row r="100" ht="14.25">
      <c r="F100" s="73"/>
    </row>
    <row r="101" ht="14.25">
      <c r="F101" s="73"/>
    </row>
    <row r="102" ht="14.25">
      <c r="F102" s="73"/>
    </row>
    <row r="103" ht="14.25">
      <c r="F103" s="73"/>
    </row>
    <row r="104" ht="14.25">
      <c r="F104" s="73"/>
    </row>
    <row r="105" ht="14.25">
      <c r="F105" s="73"/>
    </row>
    <row r="106" ht="14.25">
      <c r="F106" s="73"/>
    </row>
    <row r="107" ht="14.25">
      <c r="F107" s="73"/>
    </row>
    <row r="108" ht="14.25">
      <c r="F108" s="73"/>
    </row>
    <row r="109" ht="14.25">
      <c r="F109" s="73"/>
    </row>
    <row r="110" ht="14.25">
      <c r="F110" s="73"/>
    </row>
    <row r="111" ht="14.25">
      <c r="F111" s="73"/>
    </row>
    <row r="112" ht="14.25">
      <c r="F112" s="73"/>
    </row>
    <row r="113" ht="14.25">
      <c r="F113" s="73"/>
    </row>
    <row r="114" ht="14.25">
      <c r="F114" s="73"/>
    </row>
    <row r="115" ht="14.25">
      <c r="F115" s="73"/>
    </row>
    <row r="116" ht="14.25">
      <c r="F116" s="73"/>
    </row>
    <row r="117" ht="14.25">
      <c r="F117" s="73"/>
    </row>
    <row r="118" ht="14.25">
      <c r="F118" s="73"/>
    </row>
    <row r="119" ht="14.25">
      <c r="F119" s="73"/>
    </row>
    <row r="120" ht="14.25">
      <c r="F120" s="73"/>
    </row>
    <row r="121" ht="14.25">
      <c r="F121" s="73"/>
    </row>
    <row r="122" ht="14.25">
      <c r="F122" s="73"/>
    </row>
    <row r="123" ht="14.25">
      <c r="F123" s="73"/>
    </row>
    <row r="124" ht="14.25">
      <c r="F124" s="73"/>
    </row>
    <row r="125" ht="14.25">
      <c r="F125" s="73"/>
    </row>
    <row r="126" ht="14.25">
      <c r="F126" s="73"/>
    </row>
    <row r="127" ht="14.25">
      <c r="F127" s="73"/>
    </row>
    <row r="128" ht="14.25">
      <c r="F128" s="73"/>
    </row>
    <row r="129" ht="14.25">
      <c r="F129" s="73"/>
    </row>
    <row r="130" ht="14.25">
      <c r="F130" s="73"/>
    </row>
    <row r="131" ht="14.25">
      <c r="F131" s="73"/>
    </row>
    <row r="132" ht="14.25">
      <c r="F132" s="73"/>
    </row>
    <row r="133" ht="14.25">
      <c r="F133" s="73"/>
    </row>
    <row r="134" ht="14.25">
      <c r="F134" s="73"/>
    </row>
    <row r="135" ht="14.25">
      <c r="F135" s="73"/>
    </row>
    <row r="136" ht="14.25">
      <c r="F136" s="73"/>
    </row>
    <row r="137" ht="14.25">
      <c r="F137" s="73"/>
    </row>
    <row r="138" ht="14.25">
      <c r="F138" s="73"/>
    </row>
    <row r="139" ht="14.25">
      <c r="F139" s="73"/>
    </row>
    <row r="140" ht="14.25">
      <c r="F140" s="73"/>
    </row>
    <row r="141" ht="14.25">
      <c r="F141" s="73"/>
    </row>
    <row r="142" ht="14.25">
      <c r="F142" s="73"/>
    </row>
    <row r="143" ht="14.25">
      <c r="F143" s="73"/>
    </row>
    <row r="144" ht="14.25">
      <c r="F144" s="73"/>
    </row>
    <row r="145" ht="14.25">
      <c r="F145" s="73"/>
    </row>
    <row r="146" ht="14.25">
      <c r="F146" s="73"/>
    </row>
    <row r="147" ht="14.25">
      <c r="F147" s="73"/>
    </row>
    <row r="148" ht="14.25">
      <c r="F148" s="73"/>
    </row>
    <row r="149" ht="14.25">
      <c r="F149" s="73"/>
    </row>
    <row r="150" ht="14.25">
      <c r="F150" s="73"/>
    </row>
    <row r="151" ht="14.25">
      <c r="F151" s="73"/>
    </row>
    <row r="152" ht="14.25">
      <c r="F152" s="73"/>
    </row>
    <row r="153" ht="14.25">
      <c r="F153" s="73"/>
    </row>
    <row r="154" ht="14.25">
      <c r="F154" s="73"/>
    </row>
    <row r="155" ht="14.25">
      <c r="F155" s="73"/>
    </row>
    <row r="156" ht="14.25">
      <c r="F156" s="73"/>
    </row>
    <row r="157" ht="14.25">
      <c r="F157" s="73"/>
    </row>
    <row r="158" ht="14.25">
      <c r="F158" s="73"/>
    </row>
    <row r="159" ht="14.25">
      <c r="F159" s="73"/>
    </row>
    <row r="160" ht="14.25">
      <c r="F160" s="73"/>
    </row>
    <row r="161" ht="14.25">
      <c r="F161" s="73"/>
    </row>
    <row r="162" ht="14.25">
      <c r="F162" s="73"/>
    </row>
    <row r="163" ht="14.25">
      <c r="F163" s="73"/>
    </row>
    <row r="164" ht="14.25">
      <c r="F164" s="73"/>
    </row>
    <row r="165" ht="14.25">
      <c r="F165" s="73"/>
    </row>
    <row r="166" ht="14.25">
      <c r="F166" s="73"/>
    </row>
    <row r="167" ht="14.25">
      <c r="F167" s="73"/>
    </row>
    <row r="168" ht="14.25">
      <c r="F168" s="73"/>
    </row>
    <row r="169" ht="14.25">
      <c r="F169" s="73"/>
    </row>
    <row r="170" ht="14.25">
      <c r="F170" s="73"/>
    </row>
    <row r="171" ht="14.25">
      <c r="F171" s="73"/>
    </row>
    <row r="172" ht="14.25">
      <c r="F172" s="73"/>
    </row>
    <row r="173" ht="14.25">
      <c r="F173" s="73"/>
    </row>
    <row r="174" ht="14.25">
      <c r="F174" s="73"/>
    </row>
    <row r="175" ht="14.25">
      <c r="F175" s="73"/>
    </row>
    <row r="176" ht="14.25">
      <c r="F176" s="73"/>
    </row>
    <row r="177" ht="14.25">
      <c r="F177" s="73"/>
    </row>
    <row r="178" ht="14.25">
      <c r="F178" s="73"/>
    </row>
    <row r="179" ht="14.25">
      <c r="F179" s="73"/>
    </row>
    <row r="180" ht="14.25">
      <c r="F180" s="73"/>
    </row>
    <row r="181" ht="14.25">
      <c r="F181" s="73"/>
    </row>
    <row r="182" ht="14.25">
      <c r="F182" s="73"/>
    </row>
    <row r="183" ht="14.25">
      <c r="F183" s="73"/>
    </row>
    <row r="184" ht="14.25">
      <c r="F184" s="73"/>
    </row>
    <row r="185" ht="14.25">
      <c r="F185" s="73"/>
    </row>
    <row r="186" ht="14.25">
      <c r="F186" s="73"/>
    </row>
    <row r="187" ht="14.25">
      <c r="F187" s="73"/>
    </row>
    <row r="188" ht="14.25">
      <c r="F188" s="73"/>
    </row>
    <row r="189" ht="14.25">
      <c r="F189" s="73"/>
    </row>
    <row r="190" ht="14.25">
      <c r="F190" s="73"/>
    </row>
    <row r="191" ht="14.25">
      <c r="F191" s="73"/>
    </row>
    <row r="192" ht="14.25">
      <c r="F192" s="73"/>
    </row>
    <row r="193" ht="14.25">
      <c r="F193" s="73"/>
    </row>
    <row r="194" ht="14.25">
      <c r="F194" s="73"/>
    </row>
    <row r="195" ht="14.25">
      <c r="F195" s="73"/>
    </row>
    <row r="196" ht="14.25">
      <c r="F196" s="73"/>
    </row>
    <row r="197" ht="14.25">
      <c r="F197" s="73"/>
    </row>
    <row r="198" ht="14.25">
      <c r="F198" s="73"/>
    </row>
    <row r="199" ht="14.25">
      <c r="F199" s="73"/>
    </row>
    <row r="200" ht="14.25">
      <c r="F200" s="73"/>
    </row>
    <row r="201" ht="14.25">
      <c r="F201" s="73"/>
    </row>
    <row r="202" ht="14.25">
      <c r="F202" s="73"/>
    </row>
    <row r="203" ht="14.25">
      <c r="F203" s="73"/>
    </row>
    <row r="204" ht="14.25">
      <c r="F204" s="73"/>
    </row>
    <row r="205" ht="14.25">
      <c r="F205" s="73"/>
    </row>
    <row r="206" ht="14.25">
      <c r="F206" s="73"/>
    </row>
    <row r="207" ht="14.25">
      <c r="F207" s="73"/>
    </row>
    <row r="208" ht="14.25">
      <c r="F208" s="73"/>
    </row>
    <row r="209" ht="14.25">
      <c r="F209" s="73"/>
    </row>
    <row r="210" ht="14.25">
      <c r="F210" s="73"/>
    </row>
    <row r="211" ht="14.25">
      <c r="F211" s="73"/>
    </row>
    <row r="212" ht="14.25">
      <c r="F212" s="73"/>
    </row>
    <row r="213" ht="14.25">
      <c r="F213" s="73"/>
    </row>
    <row r="214" ht="14.25">
      <c r="F214" s="73"/>
    </row>
    <row r="215" ht="14.25">
      <c r="F215" s="73"/>
    </row>
    <row r="216" ht="14.25">
      <c r="F216" s="73"/>
    </row>
    <row r="217" ht="14.25">
      <c r="F217" s="73"/>
    </row>
    <row r="218" ht="14.25">
      <c r="F218" s="73"/>
    </row>
    <row r="219" ht="14.25">
      <c r="F219" s="73"/>
    </row>
    <row r="220" ht="14.25">
      <c r="F220" s="73"/>
    </row>
    <row r="221" ht="14.25">
      <c r="F221" s="73"/>
    </row>
    <row r="222" ht="14.25">
      <c r="F222" s="73"/>
    </row>
    <row r="223" ht="14.25">
      <c r="F223" s="73"/>
    </row>
    <row r="224" ht="14.25">
      <c r="F224" s="73"/>
    </row>
    <row r="225" ht="14.25">
      <c r="F225" s="73"/>
    </row>
    <row r="226" ht="14.25">
      <c r="F226" s="73"/>
    </row>
    <row r="227" ht="14.25">
      <c r="F227" s="73"/>
    </row>
    <row r="228" ht="14.25">
      <c r="F228" s="73"/>
    </row>
    <row r="229" ht="14.25">
      <c r="F229" s="73"/>
    </row>
    <row r="230" ht="14.25">
      <c r="F230" s="73"/>
    </row>
    <row r="231" ht="14.25">
      <c r="F231" s="73"/>
    </row>
    <row r="232" ht="14.25">
      <c r="F232" s="73"/>
    </row>
    <row r="233" ht="14.25">
      <c r="F233" s="73"/>
    </row>
    <row r="234" ht="14.25">
      <c r="F234" s="73"/>
    </row>
    <row r="235" ht="14.25">
      <c r="F235" s="73"/>
    </row>
    <row r="236" ht="14.25">
      <c r="F236" s="73"/>
    </row>
    <row r="237" ht="14.25">
      <c r="F237" s="73"/>
    </row>
    <row r="238" ht="14.25">
      <c r="F238" s="73"/>
    </row>
    <row r="239" ht="14.25">
      <c r="F239" s="73"/>
    </row>
    <row r="240" ht="14.25">
      <c r="F240" s="73"/>
    </row>
    <row r="241" ht="14.25">
      <c r="F241" s="73"/>
    </row>
    <row r="242" ht="14.25">
      <c r="F242" s="73"/>
    </row>
    <row r="243" ht="14.25">
      <c r="F243" s="73"/>
    </row>
    <row r="244" ht="14.25">
      <c r="F244" s="73"/>
    </row>
    <row r="245" ht="14.25">
      <c r="F245" s="73"/>
    </row>
    <row r="246" ht="14.25">
      <c r="F246" s="73"/>
    </row>
    <row r="247" ht="14.25">
      <c r="F247" s="73"/>
    </row>
    <row r="248" ht="14.25">
      <c r="F248" s="73"/>
    </row>
    <row r="249" ht="14.25">
      <c r="F249" s="73"/>
    </row>
    <row r="250" ht="14.25">
      <c r="F250" s="73"/>
    </row>
    <row r="251" ht="14.25">
      <c r="F251" s="73"/>
    </row>
    <row r="252" ht="14.25">
      <c r="F252" s="73"/>
    </row>
    <row r="253" ht="14.25">
      <c r="F253" s="73"/>
    </row>
    <row r="254" ht="14.25">
      <c r="F254" s="73"/>
    </row>
    <row r="255" ht="14.25">
      <c r="F255" s="73"/>
    </row>
    <row r="256" ht="14.25">
      <c r="F256" s="73"/>
    </row>
    <row r="257" ht="14.25">
      <c r="F257" s="73"/>
    </row>
    <row r="258" ht="14.25">
      <c r="F258" s="73"/>
    </row>
    <row r="259" ht="14.25">
      <c r="F259" s="73"/>
    </row>
    <row r="260" ht="14.25">
      <c r="F260" s="73"/>
    </row>
    <row r="261" ht="14.25">
      <c r="F261" s="73"/>
    </row>
    <row r="262" ht="14.25">
      <c r="F262" s="73"/>
    </row>
    <row r="263" ht="14.25">
      <c r="F263" s="73"/>
    </row>
    <row r="264" ht="14.25">
      <c r="F264" s="73"/>
    </row>
    <row r="265" ht="14.25">
      <c r="F265" s="73"/>
    </row>
    <row r="266" ht="14.25">
      <c r="F266" s="73"/>
    </row>
    <row r="267" ht="14.25">
      <c r="F267" s="73"/>
    </row>
    <row r="268" ht="14.25">
      <c r="F268" s="73"/>
    </row>
    <row r="269" ht="14.25">
      <c r="F269" s="73"/>
    </row>
    <row r="270" ht="14.25">
      <c r="F270" s="73"/>
    </row>
    <row r="271" ht="14.25">
      <c r="F271" s="73"/>
    </row>
    <row r="272" ht="14.25">
      <c r="F272" s="73"/>
    </row>
    <row r="273" ht="14.25">
      <c r="F273" s="73"/>
    </row>
    <row r="274" ht="14.25">
      <c r="F274" s="73"/>
    </row>
    <row r="275" ht="14.25">
      <c r="F275" s="73"/>
    </row>
    <row r="276" ht="14.25">
      <c r="F276" s="73"/>
    </row>
    <row r="277" ht="14.25">
      <c r="F277" s="73"/>
    </row>
    <row r="278" ht="14.25">
      <c r="F278" s="73"/>
    </row>
    <row r="279" ht="14.25">
      <c r="F279" s="73"/>
    </row>
    <row r="280" ht="14.25">
      <c r="F280" s="73"/>
    </row>
    <row r="281" ht="14.25">
      <c r="F281" s="73"/>
    </row>
    <row r="282" ht="14.25">
      <c r="F282" s="73"/>
    </row>
    <row r="283" ht="14.25">
      <c r="F283" s="73"/>
    </row>
    <row r="284" ht="14.25">
      <c r="F284" s="73"/>
    </row>
    <row r="285" ht="14.25">
      <c r="F285" s="73"/>
    </row>
    <row r="286" ht="14.25">
      <c r="F286" s="73"/>
    </row>
    <row r="287" ht="14.25">
      <c r="F287" s="73"/>
    </row>
    <row r="288" ht="14.25">
      <c r="F288" s="73"/>
    </row>
    <row r="289" ht="14.25">
      <c r="F289" s="73"/>
    </row>
    <row r="290" ht="14.25">
      <c r="F290" s="73"/>
    </row>
    <row r="291" ht="14.25">
      <c r="F291" s="73"/>
    </row>
    <row r="292" ht="14.25">
      <c r="F292" s="73"/>
    </row>
    <row r="293" ht="14.25">
      <c r="F293" s="73"/>
    </row>
    <row r="294" ht="14.25">
      <c r="F294" s="73"/>
    </row>
    <row r="295" ht="14.25">
      <c r="F295" s="73"/>
    </row>
    <row r="296" ht="14.25">
      <c r="F296" s="73"/>
    </row>
    <row r="297" ht="14.25">
      <c r="F297" s="73"/>
    </row>
    <row r="298" ht="14.25">
      <c r="F298" s="73"/>
    </row>
    <row r="299" ht="14.25">
      <c r="F299" s="73"/>
    </row>
    <row r="300" ht="14.25">
      <c r="F300" s="73"/>
    </row>
    <row r="301" ht="14.25">
      <c r="F301" s="73"/>
    </row>
    <row r="302" ht="14.25">
      <c r="F302" s="73"/>
    </row>
    <row r="303" ht="14.25">
      <c r="F303" s="73"/>
    </row>
    <row r="304" ht="14.25">
      <c r="F304" s="73"/>
    </row>
    <row r="305" ht="14.25">
      <c r="F305" s="73"/>
    </row>
    <row r="306" ht="14.25">
      <c r="F306" s="73"/>
    </row>
    <row r="307" ht="14.25">
      <c r="F307" s="73"/>
    </row>
    <row r="308" ht="14.25">
      <c r="F308" s="73"/>
    </row>
    <row r="309" ht="14.25">
      <c r="F309" s="73"/>
    </row>
    <row r="310" ht="14.25">
      <c r="F310" s="73"/>
    </row>
    <row r="311" ht="14.25">
      <c r="F311" s="73"/>
    </row>
    <row r="312" ht="14.25">
      <c r="F312" s="73"/>
    </row>
    <row r="313" ht="14.25">
      <c r="F313" s="73"/>
    </row>
    <row r="314" ht="14.25">
      <c r="F314" s="73"/>
    </row>
    <row r="315" ht="14.25">
      <c r="F315" s="73"/>
    </row>
    <row r="316" ht="14.25">
      <c r="F316" s="73"/>
    </row>
    <row r="317" ht="14.25">
      <c r="F317" s="73"/>
    </row>
    <row r="318" ht="14.25">
      <c r="F318" s="73"/>
    </row>
    <row r="319" ht="14.25">
      <c r="F319" s="73"/>
    </row>
    <row r="320" ht="14.25">
      <c r="F320" s="73"/>
    </row>
    <row r="321" ht="14.25">
      <c r="F321" s="73"/>
    </row>
    <row r="322" ht="14.25">
      <c r="F322" s="73"/>
    </row>
    <row r="323" ht="14.25">
      <c r="F323" s="73"/>
    </row>
    <row r="324" ht="14.25">
      <c r="F324" s="73"/>
    </row>
    <row r="325" ht="14.25">
      <c r="F325" s="73"/>
    </row>
    <row r="326" ht="14.25">
      <c r="F326" s="73"/>
    </row>
    <row r="327" ht="14.25">
      <c r="F327" s="73"/>
    </row>
    <row r="328" ht="14.25">
      <c r="F328" s="73"/>
    </row>
    <row r="329" ht="14.25">
      <c r="F329" s="73"/>
    </row>
    <row r="330" ht="14.25">
      <c r="F330" s="73"/>
    </row>
    <row r="331" ht="14.25">
      <c r="F331" s="73"/>
    </row>
    <row r="332" ht="14.25">
      <c r="F332" s="73"/>
    </row>
    <row r="333" ht="14.25">
      <c r="F333" s="73"/>
    </row>
    <row r="334" ht="14.25">
      <c r="F334" s="73"/>
    </row>
    <row r="335" ht="14.25">
      <c r="F335" s="73"/>
    </row>
    <row r="336" ht="14.25">
      <c r="F336" s="73"/>
    </row>
    <row r="337" ht="14.25">
      <c r="F337" s="73"/>
    </row>
    <row r="338" ht="14.25">
      <c r="F338" s="73"/>
    </row>
    <row r="339" ht="14.25">
      <c r="F339" s="73"/>
    </row>
    <row r="340" ht="14.25">
      <c r="F340" s="73"/>
    </row>
    <row r="341" ht="14.25">
      <c r="F341" s="73"/>
    </row>
    <row r="342" ht="14.25">
      <c r="F342" s="73"/>
    </row>
    <row r="343" ht="14.25">
      <c r="F343" s="73"/>
    </row>
    <row r="344" ht="14.25">
      <c r="F344" s="73"/>
    </row>
    <row r="345" ht="14.25">
      <c r="F345" s="73"/>
    </row>
    <row r="346" ht="14.25">
      <c r="F346" s="73"/>
    </row>
    <row r="347" ht="14.25">
      <c r="F347" s="73"/>
    </row>
    <row r="348" ht="14.25">
      <c r="F348" s="73"/>
    </row>
    <row r="349" ht="14.25">
      <c r="F349" s="73"/>
    </row>
    <row r="350" ht="14.25">
      <c r="F350" s="73"/>
    </row>
    <row r="351" ht="14.25">
      <c r="F351" s="73"/>
    </row>
    <row r="352" ht="14.25">
      <c r="F352" s="73"/>
    </row>
    <row r="353" ht="14.25">
      <c r="F353" s="73"/>
    </row>
    <row r="354" ht="14.25">
      <c r="F354" s="73"/>
    </row>
    <row r="355" ht="14.25">
      <c r="F355" s="73"/>
    </row>
    <row r="356" ht="14.25">
      <c r="F356" s="73"/>
    </row>
    <row r="357" ht="14.25">
      <c r="F357" s="73"/>
    </row>
    <row r="358" ht="14.25">
      <c r="F358" s="73"/>
    </row>
    <row r="359" ht="14.25">
      <c r="F359" s="73"/>
    </row>
    <row r="360" ht="14.25">
      <c r="F360" s="73"/>
    </row>
    <row r="361" ht="14.25">
      <c r="F361" s="73"/>
    </row>
    <row r="362" ht="14.25">
      <c r="F362" s="73"/>
    </row>
    <row r="363" ht="14.25">
      <c r="F363" s="73"/>
    </row>
    <row r="364" ht="14.25">
      <c r="F364" s="73"/>
    </row>
    <row r="365" ht="14.25">
      <c r="F365" s="73"/>
    </row>
    <row r="366" ht="14.25">
      <c r="F366" s="73"/>
    </row>
    <row r="367" ht="14.25">
      <c r="F367" s="73"/>
    </row>
    <row r="368" ht="14.25">
      <c r="F368" s="73"/>
    </row>
    <row r="369" ht="14.25">
      <c r="F369" s="73"/>
    </row>
    <row r="370" ht="14.25">
      <c r="F370" s="73"/>
    </row>
    <row r="371" ht="14.25">
      <c r="F371" s="73"/>
    </row>
    <row r="372" ht="14.25">
      <c r="F372" s="73"/>
    </row>
    <row r="373" ht="14.25">
      <c r="F373" s="73"/>
    </row>
    <row r="374" ht="14.25">
      <c r="F374" s="73"/>
    </row>
    <row r="375" ht="14.25">
      <c r="F375" s="73"/>
    </row>
    <row r="376" ht="14.25">
      <c r="F376" s="73"/>
    </row>
    <row r="377" ht="14.25">
      <c r="F377" s="73"/>
    </row>
    <row r="378" ht="14.25">
      <c r="F378" s="73"/>
    </row>
    <row r="379" ht="14.25">
      <c r="F379" s="73"/>
    </row>
    <row r="380" ht="14.25">
      <c r="F380" s="73"/>
    </row>
    <row r="381" ht="14.25">
      <c r="F381" s="73"/>
    </row>
    <row r="382" ht="14.25">
      <c r="F382" s="73"/>
    </row>
    <row r="383" ht="14.25">
      <c r="F383" s="73"/>
    </row>
    <row r="384" ht="14.25">
      <c r="F384" s="73"/>
    </row>
    <row r="385" ht="14.25">
      <c r="F385" s="73"/>
    </row>
    <row r="386" ht="14.25">
      <c r="F386" s="73"/>
    </row>
    <row r="387" ht="14.25">
      <c r="F387" s="73"/>
    </row>
    <row r="388" ht="14.25">
      <c r="F388" s="73"/>
    </row>
    <row r="389" ht="14.25">
      <c r="F389" s="73"/>
    </row>
    <row r="390" ht="14.25">
      <c r="F390" s="73"/>
    </row>
    <row r="391" ht="14.25">
      <c r="F391" s="73"/>
    </row>
    <row r="392" ht="14.25">
      <c r="F392" s="73"/>
    </row>
    <row r="393" ht="14.25">
      <c r="F393" s="73"/>
    </row>
    <row r="394" ht="14.25">
      <c r="F394" s="73"/>
    </row>
    <row r="395" ht="14.25">
      <c r="F395" s="73"/>
    </row>
    <row r="396" ht="14.25">
      <c r="F396" s="73"/>
    </row>
    <row r="397" ht="14.25">
      <c r="F397" s="73"/>
    </row>
    <row r="398" ht="14.25">
      <c r="F398" s="73"/>
    </row>
    <row r="399" ht="14.25">
      <c r="F399" s="73"/>
    </row>
    <row r="400" ht="14.25">
      <c r="F400" s="73"/>
    </row>
    <row r="401" ht="14.25">
      <c r="F401" s="73"/>
    </row>
    <row r="402" ht="14.25">
      <c r="F402" s="73"/>
    </row>
    <row r="403" ht="14.25">
      <c r="F403" s="73"/>
    </row>
    <row r="404" ht="14.25">
      <c r="F404" s="73"/>
    </row>
    <row r="405" ht="14.25">
      <c r="F405" s="73"/>
    </row>
    <row r="406" ht="14.25">
      <c r="F406" s="73"/>
    </row>
    <row r="407" ht="14.25">
      <c r="F407" s="73"/>
    </row>
    <row r="408" ht="14.25">
      <c r="F408" s="73"/>
    </row>
    <row r="409" ht="14.25">
      <c r="F409" s="73"/>
    </row>
    <row r="410" ht="14.25">
      <c r="F410" s="73"/>
    </row>
    <row r="411" ht="14.25">
      <c r="F411" s="73"/>
    </row>
    <row r="412" ht="14.25">
      <c r="F412" s="73"/>
    </row>
    <row r="413" ht="14.25">
      <c r="F413" s="73"/>
    </row>
    <row r="414" ht="14.25">
      <c r="F414" s="73"/>
    </row>
    <row r="415" ht="14.25">
      <c r="F415" s="73"/>
    </row>
    <row r="416" ht="14.25">
      <c r="F416" s="73"/>
    </row>
    <row r="417" ht="14.25">
      <c r="F417" s="73"/>
    </row>
    <row r="418" ht="14.25">
      <c r="F418" s="73"/>
    </row>
    <row r="419" ht="14.25">
      <c r="F419" s="73"/>
    </row>
    <row r="420" ht="14.25">
      <c r="F420" s="73"/>
    </row>
    <row r="421" ht="14.25">
      <c r="F421" s="73"/>
    </row>
    <row r="422" ht="14.25">
      <c r="F422" s="73"/>
    </row>
    <row r="423" ht="14.25">
      <c r="F423" s="73"/>
    </row>
    <row r="424" ht="14.25">
      <c r="F424" s="73"/>
    </row>
    <row r="425" ht="14.25">
      <c r="F425" s="73"/>
    </row>
    <row r="426" ht="14.25">
      <c r="F426" s="73"/>
    </row>
    <row r="427" ht="14.25">
      <c r="F427" s="73"/>
    </row>
    <row r="428" ht="14.25">
      <c r="F428" s="73"/>
    </row>
    <row r="429" ht="14.25">
      <c r="F429" s="73"/>
    </row>
    <row r="430" ht="14.25">
      <c r="F430" s="73"/>
    </row>
    <row r="431" ht="14.25">
      <c r="F431" s="73"/>
    </row>
    <row r="432" ht="14.25">
      <c r="F432" s="73"/>
    </row>
  </sheetData>
  <mergeCells count="2">
    <mergeCell ref="A61:H61"/>
    <mergeCell ref="A60:H60"/>
  </mergeCells>
  <printOptions/>
  <pageMargins left="0.7480314960629921" right="0.7480314960629921" top="0.1968503937007874" bottom="0.1968503937007874" header="0.5118110236220472" footer="0.5118110236220472"/>
  <pageSetup horizontalDpi="180" verticalDpi="18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9">
      <selection activeCell="A5" sqref="A5"/>
    </sheetView>
  </sheetViews>
  <sheetFormatPr defaultColWidth="9.140625" defaultRowHeight="12.75"/>
  <cols>
    <col min="1" max="3" width="9.140625" style="1" customWidth="1"/>
    <col min="4" max="4" width="11.8515625" style="1" bestFit="1" customWidth="1"/>
    <col min="5" max="5" width="13.140625" style="1" customWidth="1"/>
    <col min="6" max="6" width="17.00390625" style="1" customWidth="1"/>
    <col min="7" max="7" width="5.57421875" style="1" customWidth="1"/>
    <col min="8" max="8" width="12.57421875" style="1" customWidth="1"/>
    <col min="9" max="9" width="18.140625" style="1" customWidth="1"/>
    <col min="10" max="10" width="7.140625" style="68" customWidth="1"/>
    <col min="11" max="16384" width="9.140625" style="1" customWidth="1"/>
  </cols>
  <sheetData>
    <row r="1" spans="1:9" ht="15">
      <c r="A1" s="9" t="s">
        <v>103</v>
      </c>
      <c r="B1" s="9"/>
      <c r="C1" s="10"/>
      <c r="D1" s="11"/>
      <c r="E1" s="11"/>
      <c r="I1" s="4"/>
    </row>
    <row r="2" spans="1:5" ht="15">
      <c r="A2" s="9" t="str">
        <f>ConsolBalanceSheet!A2</f>
        <v>Interim Financial Report For The Fourth Quarter</v>
      </c>
      <c r="B2" s="9"/>
      <c r="C2" s="10"/>
      <c r="D2" s="11"/>
      <c r="E2" s="11"/>
    </row>
    <row r="3" spans="1:4" ht="15">
      <c r="A3" s="42" t="s">
        <v>28</v>
      </c>
      <c r="B3" s="38"/>
      <c r="C3" s="38"/>
      <c r="D3" s="3"/>
    </row>
    <row r="4" spans="1:5" ht="15">
      <c r="A4" s="25" t="str">
        <f>ConsolBalanceSheet!A4</f>
        <v>For The 12 Months Ended 31 December 2004</v>
      </c>
      <c r="B4" s="26"/>
      <c r="C4" s="26"/>
      <c r="D4" s="26"/>
      <c r="E4" s="3"/>
    </row>
    <row r="5" spans="6:9" ht="14.25">
      <c r="F5" s="13"/>
      <c r="G5" s="13"/>
      <c r="H5" s="13"/>
      <c r="I5" s="13"/>
    </row>
    <row r="6" spans="5:9" ht="15.75" customHeight="1">
      <c r="E6" s="16" t="s">
        <v>104</v>
      </c>
      <c r="F6" s="16"/>
      <c r="G6" s="13"/>
      <c r="H6" s="16" t="s">
        <v>105</v>
      </c>
      <c r="I6" s="16"/>
    </row>
    <row r="7" spans="5:9" ht="14.25">
      <c r="E7" s="17" t="s">
        <v>94</v>
      </c>
      <c r="F7" s="17" t="s">
        <v>45</v>
      </c>
      <c r="G7" s="18"/>
      <c r="H7" s="17" t="s">
        <v>94</v>
      </c>
      <c r="I7" s="17" t="s">
        <v>45</v>
      </c>
    </row>
    <row r="8" spans="5:9" ht="14.25">
      <c r="E8" s="17" t="s">
        <v>47</v>
      </c>
      <c r="F8" s="17" t="s">
        <v>47</v>
      </c>
      <c r="G8" s="18"/>
      <c r="H8" s="17" t="s">
        <v>47</v>
      </c>
      <c r="I8" s="17" t="s">
        <v>47</v>
      </c>
    </row>
    <row r="9" spans="5:9" ht="15" customHeight="1">
      <c r="E9" s="17" t="s">
        <v>46</v>
      </c>
      <c r="F9" s="17" t="s">
        <v>49</v>
      </c>
      <c r="G9" s="18"/>
      <c r="H9" s="17" t="s">
        <v>48</v>
      </c>
      <c r="I9" s="17" t="s">
        <v>49</v>
      </c>
    </row>
    <row r="10" spans="5:10" ht="14.25">
      <c r="E10" s="19"/>
      <c r="F10" s="17" t="s">
        <v>46</v>
      </c>
      <c r="G10" s="18"/>
      <c r="H10" s="17"/>
      <c r="I10" s="17" t="s">
        <v>50</v>
      </c>
      <c r="J10" s="70"/>
    </row>
    <row r="11" spans="5:10" ht="14.25">
      <c r="E11" s="106" t="s">
        <v>129</v>
      </c>
      <c r="F11" s="110" t="s">
        <v>120</v>
      </c>
      <c r="G11" s="21"/>
      <c r="H11" s="20" t="str">
        <f>E11</f>
        <v>31/12/04</v>
      </c>
      <c r="I11" s="111" t="str">
        <f>F11</f>
        <v>31/12/03</v>
      </c>
      <c r="J11" s="70"/>
    </row>
    <row r="12" spans="5:9" ht="14.25">
      <c r="E12" s="22" t="s">
        <v>0</v>
      </c>
      <c r="F12" s="22" t="s">
        <v>0</v>
      </c>
      <c r="G12" s="22"/>
      <c r="H12" s="22" t="s">
        <v>0</v>
      </c>
      <c r="I12" s="22" t="s">
        <v>0</v>
      </c>
    </row>
    <row r="13" spans="6:9" ht="14.25">
      <c r="F13" s="112"/>
      <c r="G13" s="73"/>
      <c r="H13" s="73"/>
      <c r="I13" s="112"/>
    </row>
    <row r="14" spans="1:9" ht="15">
      <c r="A14" s="1" t="s">
        <v>29</v>
      </c>
      <c r="E14" s="58">
        <v>223838</v>
      </c>
      <c r="F14" s="45">
        <v>165567</v>
      </c>
      <c r="G14" s="59"/>
      <c r="H14" s="58">
        <f>885454-885454+885222</f>
        <v>885222</v>
      </c>
      <c r="I14" s="52">
        <v>677105</v>
      </c>
    </row>
    <row r="15" spans="1:9" ht="15">
      <c r="A15" s="1" t="s">
        <v>36</v>
      </c>
      <c r="E15" s="58">
        <v>-188719</v>
      </c>
      <c r="F15" s="45">
        <v>-133026</v>
      </c>
      <c r="G15" s="59"/>
      <c r="H15" s="58">
        <v>-744433</v>
      </c>
      <c r="I15" s="54">
        <v>-556285</v>
      </c>
    </row>
    <row r="16" spans="5:9" ht="15.75" thickBot="1">
      <c r="E16" s="60"/>
      <c r="F16" s="50"/>
      <c r="G16" s="59"/>
      <c r="H16" s="60"/>
      <c r="I16" s="53"/>
    </row>
    <row r="17" spans="1:9" ht="14.25">
      <c r="A17" s="1" t="s">
        <v>37</v>
      </c>
      <c r="E17" s="45">
        <f>SUM(E14:E16)</f>
        <v>35119</v>
      </c>
      <c r="F17" s="45">
        <f>SUM(F14:F16)</f>
        <v>32541</v>
      </c>
      <c r="G17" s="45"/>
      <c r="H17" s="45">
        <f>SUM(H14:H16)</f>
        <v>140789</v>
      </c>
      <c r="I17" s="45">
        <f>SUM(I14:I16)</f>
        <v>120820</v>
      </c>
    </row>
    <row r="18" spans="1:10" ht="15">
      <c r="A18" s="1" t="s">
        <v>30</v>
      </c>
      <c r="E18" s="61">
        <v>5019</v>
      </c>
      <c r="F18" s="45">
        <v>9955</v>
      </c>
      <c r="G18" s="62"/>
      <c r="H18" s="61">
        <f>17525-17525+17742</f>
        <v>17742</v>
      </c>
      <c r="I18" s="54">
        <v>22414</v>
      </c>
      <c r="J18" s="95"/>
    </row>
    <row r="19" spans="1:9" ht="14.25">
      <c r="A19" s="1" t="s">
        <v>38</v>
      </c>
      <c r="E19" s="61">
        <v>-4498</v>
      </c>
      <c r="F19" s="45">
        <v>-3978</v>
      </c>
      <c r="G19" s="57"/>
      <c r="H19" s="56">
        <v>-22407</v>
      </c>
      <c r="I19" s="52">
        <v>-17719</v>
      </c>
    </row>
    <row r="20" spans="1:9" ht="15">
      <c r="A20" s="1" t="s">
        <v>39</v>
      </c>
      <c r="E20" s="61">
        <v>-12291</v>
      </c>
      <c r="F20" s="45">
        <v>-9383</v>
      </c>
      <c r="G20" s="62"/>
      <c r="H20" s="61">
        <f>-42310+42310-42092</f>
        <v>-42092</v>
      </c>
      <c r="I20" s="54">
        <v>-38824</v>
      </c>
    </row>
    <row r="21" spans="1:9" ht="14.25">
      <c r="A21" s="1" t="s">
        <v>40</v>
      </c>
      <c r="E21" s="61">
        <v>-13439</v>
      </c>
      <c r="F21" s="45">
        <v>-13666</v>
      </c>
      <c r="G21" s="57"/>
      <c r="H21" s="56">
        <f>-38020+38020-38796</f>
        <v>-38796</v>
      </c>
      <c r="I21" s="54">
        <v>-43157</v>
      </c>
    </row>
    <row r="22" spans="5:9" ht="15.75" thickBot="1">
      <c r="E22" s="63"/>
      <c r="F22" s="50"/>
      <c r="G22" s="62"/>
      <c r="H22" s="63"/>
      <c r="I22" s="53"/>
    </row>
    <row r="23" spans="1:9" ht="14.25">
      <c r="A23" s="1" t="s">
        <v>31</v>
      </c>
      <c r="E23" s="45">
        <f>SUM(E17:E22)</f>
        <v>9910</v>
      </c>
      <c r="F23" s="45">
        <f>SUM(F17:F22)</f>
        <v>15469</v>
      </c>
      <c r="G23" s="45"/>
      <c r="H23" s="45">
        <f>SUM(H17:H22)</f>
        <v>55236</v>
      </c>
      <c r="I23" s="45">
        <f>SUM(I17:I22)</f>
        <v>43534</v>
      </c>
    </row>
    <row r="24" spans="1:9" ht="15">
      <c r="A24" s="1" t="s">
        <v>41</v>
      </c>
      <c r="E24" s="61">
        <v>-1045</v>
      </c>
      <c r="F24" s="45">
        <v>-967</v>
      </c>
      <c r="G24" s="62"/>
      <c r="H24" s="61">
        <v>-3729</v>
      </c>
      <c r="I24" s="54">
        <v>-4000</v>
      </c>
    </row>
    <row r="25" spans="1:9" ht="14.25">
      <c r="A25" s="1" t="s">
        <v>42</v>
      </c>
      <c r="E25" s="61">
        <v>52</v>
      </c>
      <c r="F25" s="45">
        <v>50</v>
      </c>
      <c r="G25" s="57"/>
      <c r="H25" s="56">
        <v>53</v>
      </c>
      <c r="I25" s="54">
        <v>53</v>
      </c>
    </row>
    <row r="26" spans="5:9" ht="15.75" thickBot="1">
      <c r="E26" s="63"/>
      <c r="F26" s="50"/>
      <c r="G26" s="62"/>
      <c r="H26" s="63"/>
      <c r="I26" s="55"/>
    </row>
    <row r="27" spans="1:9" ht="14.25">
      <c r="A27" s="1" t="s">
        <v>35</v>
      </c>
      <c r="E27" s="45">
        <f>SUM(E23:E26)</f>
        <v>8917</v>
      </c>
      <c r="F27" s="45">
        <f>SUM(F23:F26)</f>
        <v>14552</v>
      </c>
      <c r="G27" s="45"/>
      <c r="H27" s="45">
        <f>SUM(H23:H26)</f>
        <v>51560</v>
      </c>
      <c r="I27" s="45">
        <f>SUM(I23:I26)</f>
        <v>39587</v>
      </c>
    </row>
    <row r="28" spans="1:9" ht="15">
      <c r="A28" s="1" t="s">
        <v>16</v>
      </c>
      <c r="E28" s="61">
        <v>-3213</v>
      </c>
      <c r="F28" s="45">
        <v>-3385</v>
      </c>
      <c r="G28" s="62"/>
      <c r="H28" s="61">
        <f>-14415+14415-14597</f>
        <v>-14597</v>
      </c>
      <c r="I28" s="54">
        <v>-11754</v>
      </c>
    </row>
    <row r="29" spans="5:9" ht="15" thickBot="1">
      <c r="E29" s="53"/>
      <c r="F29" s="50"/>
      <c r="G29" s="57"/>
      <c r="H29" s="53"/>
      <c r="I29" s="55"/>
    </row>
    <row r="30" spans="1:9" ht="14.25">
      <c r="A30" s="1" t="s">
        <v>43</v>
      </c>
      <c r="E30" s="45">
        <f>SUM(E27:E29)</f>
        <v>5704</v>
      </c>
      <c r="F30" s="45">
        <f>SUM(F27:F29)</f>
        <v>11167</v>
      </c>
      <c r="G30" s="99"/>
      <c r="H30" s="45">
        <f>SUM(H27:H29)</f>
        <v>36963</v>
      </c>
      <c r="I30" s="45">
        <f>SUM(I27:I29)</f>
        <v>27833</v>
      </c>
    </row>
    <row r="31" spans="1:9" ht="14.25">
      <c r="A31" s="1" t="s">
        <v>23</v>
      </c>
      <c r="E31" s="57">
        <v>984</v>
      </c>
      <c r="F31" s="45">
        <v>-695</v>
      </c>
      <c r="G31" s="57"/>
      <c r="H31" s="57">
        <v>-805</v>
      </c>
      <c r="I31" s="54">
        <v>1755</v>
      </c>
    </row>
    <row r="32" spans="4:9" ht="15">
      <c r="D32" s="67"/>
      <c r="E32" s="61"/>
      <c r="F32" s="45"/>
      <c r="G32" s="62"/>
      <c r="H32" s="61"/>
      <c r="I32" s="54"/>
    </row>
    <row r="33" spans="1:9" ht="15" thickBot="1">
      <c r="A33" s="1" t="s">
        <v>44</v>
      </c>
      <c r="E33" s="51">
        <f>SUM(E30:E32)</f>
        <v>6688</v>
      </c>
      <c r="F33" s="51">
        <f>SUM(F30:F32)</f>
        <v>10472</v>
      </c>
      <c r="G33" s="99"/>
      <c r="H33" s="88">
        <f>SUM(H30:H32)</f>
        <v>36158</v>
      </c>
      <c r="I33" s="88">
        <f>SUM(I30:I32)</f>
        <v>29588</v>
      </c>
    </row>
    <row r="34" spans="1:9" ht="15.75" thickTop="1">
      <c r="A34" s="8"/>
      <c r="B34" s="14"/>
      <c r="C34" s="14"/>
      <c r="D34" s="15"/>
      <c r="E34" s="80"/>
      <c r="F34" s="80"/>
      <c r="G34" s="80"/>
      <c r="H34" s="80"/>
      <c r="I34" s="80"/>
    </row>
    <row r="35" spans="1:9" ht="15">
      <c r="A35" s="8"/>
      <c r="B35" s="14"/>
      <c r="C35" s="14"/>
      <c r="D35" s="15"/>
      <c r="E35" s="80"/>
      <c r="F35" s="80"/>
      <c r="G35" s="80"/>
      <c r="H35" s="80"/>
      <c r="I35" s="80"/>
    </row>
    <row r="36" spans="1:9" ht="14.25">
      <c r="A36" s="23" t="s">
        <v>32</v>
      </c>
      <c r="B36" s="23"/>
      <c r="C36" s="23"/>
      <c r="D36" s="66"/>
      <c r="E36" s="80"/>
      <c r="F36" s="81"/>
      <c r="G36" s="81"/>
      <c r="H36" s="81"/>
      <c r="I36" s="81"/>
    </row>
    <row r="37" spans="1:9" ht="14.25">
      <c r="A37" s="23"/>
      <c r="B37" s="23" t="s">
        <v>33</v>
      </c>
      <c r="C37" s="23"/>
      <c r="E37" s="67">
        <f>ROUND((E33/239558850*1000)*100,2)</f>
        <v>2.79</v>
      </c>
      <c r="F37" s="67">
        <f>F33/240145*100</f>
        <v>4.360698744508526</v>
      </c>
      <c r="H37" s="67">
        <f>ROUND((H33/239700897*1000)*100,2)</f>
        <v>15.08</v>
      </c>
      <c r="I37" s="67">
        <f>I33/240165*100</f>
        <v>12.319863427227116</v>
      </c>
    </row>
    <row r="38" spans="1:9" ht="15" thickBot="1">
      <c r="A38" s="23"/>
      <c r="B38" s="23" t="s">
        <v>34</v>
      </c>
      <c r="C38" s="23"/>
      <c r="E38" s="71" t="s">
        <v>91</v>
      </c>
      <c r="F38" s="71" t="s">
        <v>91</v>
      </c>
      <c r="G38" s="5"/>
      <c r="H38" s="71" t="s">
        <v>91</v>
      </c>
      <c r="I38" s="71" t="s">
        <v>91</v>
      </c>
    </row>
    <row r="39" spans="1:9" ht="15" thickTop="1">
      <c r="A39" s="23"/>
      <c r="B39" s="23"/>
      <c r="C39" s="23"/>
      <c r="E39" s="82"/>
      <c r="F39" s="82"/>
      <c r="G39" s="82"/>
      <c r="H39" s="82"/>
      <c r="I39" s="82"/>
    </row>
    <row r="40" spans="1:7" ht="14.25">
      <c r="A40" s="23"/>
      <c r="B40" s="23"/>
      <c r="C40" s="23"/>
      <c r="E40" s="97"/>
      <c r="F40" s="13"/>
      <c r="G40" s="98"/>
    </row>
    <row r="41" spans="1:10" s="3" customFormat="1" ht="15">
      <c r="A41" s="128" t="s">
        <v>101</v>
      </c>
      <c r="B41" s="128"/>
      <c r="C41" s="128"/>
      <c r="D41" s="128"/>
      <c r="E41" s="128"/>
      <c r="F41" s="128"/>
      <c r="G41" s="128"/>
      <c r="H41" s="128"/>
      <c r="I41" s="128"/>
      <c r="J41" s="69"/>
    </row>
    <row r="42" spans="1:10" s="13" customFormat="1" ht="12.75">
      <c r="A42" s="128" t="s">
        <v>126</v>
      </c>
      <c r="B42" s="128"/>
      <c r="C42" s="128"/>
      <c r="D42" s="128"/>
      <c r="E42" s="128"/>
      <c r="F42" s="128"/>
      <c r="G42" s="128"/>
      <c r="H42" s="128"/>
      <c r="I42" s="128"/>
      <c r="J42" s="83"/>
    </row>
  </sheetData>
  <mergeCells count="2">
    <mergeCell ref="A41:I41"/>
    <mergeCell ref="A42:I42"/>
  </mergeCells>
  <printOptions/>
  <pageMargins left="0.36" right="0.4" top="1" bottom="1" header="0.5" footer="0.5"/>
  <pageSetup horizontalDpi="180" verticalDpi="180" orientation="portrait" paperSize="9" scale="90" r:id="rId2"/>
  <ignoredErrors>
    <ignoredError sqref="E33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3"/>
  <sheetViews>
    <sheetView zoomScale="90" zoomScaleNormal="90" workbookViewId="0" topLeftCell="B6">
      <pane ySplit="780" topLeftCell="BM10" activePane="bottomLeft" state="split"/>
      <selection pane="topLeft" activeCell="A6" sqref="A6"/>
      <selection pane="bottomLeft" activeCell="A5" sqref="A5"/>
    </sheetView>
  </sheetViews>
  <sheetFormatPr defaultColWidth="9.140625" defaultRowHeight="12.75"/>
  <cols>
    <col min="3" max="3" width="12.7109375" style="0" customWidth="1"/>
    <col min="4" max="4" width="10.8515625" style="0" customWidth="1"/>
    <col min="5" max="5" width="10.28125" style="0" customWidth="1"/>
    <col min="6" max="6" width="11.8515625" style="0" customWidth="1"/>
    <col min="7" max="7" width="13.140625" style="0" customWidth="1"/>
    <col min="8" max="8" width="10.421875" style="0" customWidth="1"/>
    <col min="9" max="9" width="12.00390625" style="0" customWidth="1"/>
    <col min="10" max="10" width="11.28125" style="0" customWidth="1"/>
    <col min="11" max="11" width="13.421875" style="0" customWidth="1"/>
  </cols>
  <sheetData>
    <row r="1" spans="1:12" s="13" customFormat="1" ht="15.75">
      <c r="A1" s="12" t="s">
        <v>103</v>
      </c>
      <c r="B1" s="9"/>
      <c r="C1" s="10"/>
      <c r="D1" s="11"/>
      <c r="E1" s="11"/>
      <c r="F1" s="11"/>
      <c r="G1" s="23"/>
      <c r="H1" s="23"/>
      <c r="I1" s="23"/>
      <c r="K1" s="96"/>
      <c r="L1" s="96"/>
    </row>
    <row r="2" spans="1:9" s="13" customFormat="1" ht="15.75">
      <c r="A2" s="12" t="str">
        <f>ConsolIncStatement!A2</f>
        <v>Interim Financial Report For The Fourth Quarter</v>
      </c>
      <c r="B2" s="9"/>
      <c r="C2" s="10"/>
      <c r="D2" s="11"/>
      <c r="E2" s="11"/>
      <c r="F2" s="11"/>
      <c r="G2" s="24"/>
      <c r="H2" s="24"/>
      <c r="I2" s="23"/>
    </row>
    <row r="3" spans="1:9" s="13" customFormat="1" ht="15">
      <c r="A3" s="25" t="s">
        <v>88</v>
      </c>
      <c r="B3" s="23"/>
      <c r="C3" s="23"/>
      <c r="D3" s="23"/>
      <c r="E3" s="23"/>
      <c r="F3" s="23"/>
      <c r="G3" s="24"/>
      <c r="H3" s="24"/>
      <c r="I3" s="23"/>
    </row>
    <row r="4" spans="1:9" s="13" customFormat="1" ht="15">
      <c r="A4" s="25" t="str">
        <f>ConsolIncStatement!A4</f>
        <v>For The 12 Months Ended 31 December 2004</v>
      </c>
      <c r="B4" s="26"/>
      <c r="C4" s="26"/>
      <c r="D4" s="26"/>
      <c r="E4" s="26"/>
      <c r="F4" s="26"/>
      <c r="G4" s="23"/>
      <c r="H4" s="23"/>
      <c r="I4" s="23"/>
    </row>
    <row r="5" spans="1:11" s="13" customFormat="1" ht="14.25">
      <c r="A5" s="27"/>
      <c r="D5" s="27"/>
      <c r="E5" s="27"/>
      <c r="F5" s="28"/>
      <c r="G5" s="27"/>
      <c r="H5" s="27"/>
      <c r="I5" s="27"/>
      <c r="J5" s="27"/>
      <c r="K5" s="29"/>
    </row>
    <row r="6" spans="1:11" s="13" customFormat="1" ht="14.25">
      <c r="A6" s="27"/>
      <c r="D6" s="28" t="s">
        <v>51</v>
      </c>
      <c r="E6" s="28" t="s">
        <v>51</v>
      </c>
      <c r="F6" s="28" t="s">
        <v>74</v>
      </c>
      <c r="G6" s="28" t="s">
        <v>75</v>
      </c>
      <c r="H6" s="28" t="s">
        <v>76</v>
      </c>
      <c r="I6" s="29" t="s">
        <v>52</v>
      </c>
      <c r="J6" s="29" t="s">
        <v>53</v>
      </c>
      <c r="K6" s="27"/>
    </row>
    <row r="7" spans="1:11" s="13" customFormat="1" ht="15">
      <c r="A7" s="30"/>
      <c r="B7" s="122"/>
      <c r="C7" s="122"/>
      <c r="D7" s="31" t="s">
        <v>54</v>
      </c>
      <c r="E7" s="31" t="s">
        <v>55</v>
      </c>
      <c r="F7" s="31" t="s">
        <v>56</v>
      </c>
      <c r="G7" s="31" t="s">
        <v>56</v>
      </c>
      <c r="H7" s="31" t="s">
        <v>56</v>
      </c>
      <c r="I7" s="31" t="s">
        <v>57</v>
      </c>
      <c r="J7" s="31" t="s">
        <v>58</v>
      </c>
      <c r="K7" s="31" t="s">
        <v>59</v>
      </c>
    </row>
    <row r="8" spans="1:11" s="13" customFormat="1" ht="15">
      <c r="A8" s="32"/>
      <c r="B8" s="122"/>
      <c r="C8" s="122"/>
      <c r="D8" s="33" t="s">
        <v>0</v>
      </c>
      <c r="E8" s="33" t="s">
        <v>0</v>
      </c>
      <c r="F8" s="33" t="s">
        <v>0</v>
      </c>
      <c r="G8" s="33" t="s">
        <v>0</v>
      </c>
      <c r="H8" s="33"/>
      <c r="I8" s="33" t="s">
        <v>0</v>
      </c>
      <c r="J8" s="33" t="s">
        <v>0</v>
      </c>
      <c r="K8" s="33" t="s">
        <v>0</v>
      </c>
    </row>
    <row r="9" spans="1:11" s="13" customFormat="1" ht="14.25">
      <c r="A9" s="27"/>
      <c r="D9" s="28"/>
      <c r="E9" s="34"/>
      <c r="F9" s="35"/>
      <c r="G9" s="34"/>
      <c r="H9" s="34"/>
      <c r="I9" s="27"/>
      <c r="J9" s="27"/>
      <c r="K9" s="27"/>
    </row>
    <row r="10" spans="1:12" s="13" customFormat="1" ht="14.25">
      <c r="A10" s="121" t="s">
        <v>124</v>
      </c>
      <c r="B10" s="120"/>
      <c r="C10" s="120"/>
      <c r="D10" s="27">
        <v>241393</v>
      </c>
      <c r="E10" s="27">
        <v>6952</v>
      </c>
      <c r="F10" s="27">
        <v>10899</v>
      </c>
      <c r="G10" s="27">
        <v>41272</v>
      </c>
      <c r="H10" s="27">
        <v>2088</v>
      </c>
      <c r="I10" s="27">
        <v>616986</v>
      </c>
      <c r="J10" s="103">
        <v>-1834</v>
      </c>
      <c r="K10" s="116">
        <f>SUM(D10:J10)</f>
        <v>917756</v>
      </c>
      <c r="L10" s="107"/>
    </row>
    <row r="11" spans="1:11" s="13" customFormat="1" ht="14.25">
      <c r="A11" s="27"/>
      <c r="D11" s="27"/>
      <c r="E11" s="27"/>
      <c r="F11" s="27"/>
      <c r="G11" s="27"/>
      <c r="H11" s="27"/>
      <c r="I11" s="27"/>
      <c r="J11" s="27"/>
      <c r="K11" s="116"/>
    </row>
    <row r="12" spans="1:11" s="13" customFormat="1" ht="14.25">
      <c r="A12" s="27"/>
      <c r="D12" s="27"/>
      <c r="E12" s="27"/>
      <c r="F12" s="27"/>
      <c r="G12" s="27"/>
      <c r="H12" s="27"/>
      <c r="I12" s="27"/>
      <c r="J12" s="27"/>
      <c r="K12" s="116"/>
    </row>
    <row r="13" spans="1:11" s="13" customFormat="1" ht="14.25">
      <c r="A13" s="27" t="s">
        <v>77</v>
      </c>
      <c r="D13" s="36"/>
      <c r="E13" s="36"/>
      <c r="F13" s="36"/>
      <c r="G13" s="47"/>
      <c r="H13" s="47"/>
      <c r="I13" s="36"/>
      <c r="J13" s="36"/>
      <c r="K13" s="116"/>
    </row>
    <row r="14" spans="1:11" s="13" customFormat="1" ht="14.25">
      <c r="A14" s="27" t="s">
        <v>56</v>
      </c>
      <c r="D14" s="36"/>
      <c r="E14" s="36"/>
      <c r="F14" s="36"/>
      <c r="G14" s="37"/>
      <c r="H14" s="37"/>
      <c r="I14" s="36"/>
      <c r="J14" s="36"/>
      <c r="K14" s="116"/>
    </row>
    <row r="15" spans="1:11" s="13" customFormat="1" ht="14.25">
      <c r="A15" s="27"/>
      <c r="D15" s="27"/>
      <c r="E15" s="27"/>
      <c r="F15" s="27"/>
      <c r="G15" s="27"/>
      <c r="H15" s="27"/>
      <c r="I15" s="27"/>
      <c r="J15" s="27"/>
      <c r="K15" s="116"/>
    </row>
    <row r="16" spans="1:11" s="13" customFormat="1" ht="14.25">
      <c r="A16" s="27" t="s">
        <v>78</v>
      </c>
      <c r="D16" s="36"/>
      <c r="E16" s="36"/>
      <c r="F16" s="36"/>
      <c r="G16" s="46">
        <v>876</v>
      </c>
      <c r="H16" s="48"/>
      <c r="I16" s="27"/>
      <c r="J16" s="36"/>
      <c r="K16" s="118">
        <f>SUM(D16:J16)</f>
        <v>876</v>
      </c>
    </row>
    <row r="17" spans="1:11" s="13" customFormat="1" ht="14.25">
      <c r="A17" s="27"/>
      <c r="D17" s="36"/>
      <c r="E17" s="36"/>
      <c r="F17" s="36"/>
      <c r="G17" s="36"/>
      <c r="H17" s="36"/>
      <c r="I17" s="27"/>
      <c r="J17" s="36"/>
      <c r="K17" s="116"/>
    </row>
    <row r="18" spans="1:11" s="13" customFormat="1" ht="14.25">
      <c r="A18" s="27" t="s">
        <v>89</v>
      </c>
      <c r="D18" s="36"/>
      <c r="E18" s="36"/>
      <c r="F18" s="36"/>
      <c r="G18" s="36"/>
      <c r="H18" s="36"/>
      <c r="I18" s="27"/>
      <c r="J18" s="46">
        <v>-972</v>
      </c>
      <c r="K18" s="118">
        <f>SUM(D18:J18)</f>
        <v>-972</v>
      </c>
    </row>
    <row r="19" spans="1:11" s="13" customFormat="1" ht="14.25">
      <c r="A19" s="27"/>
      <c r="D19" s="36"/>
      <c r="E19" s="36"/>
      <c r="F19" s="36"/>
      <c r="G19" s="36"/>
      <c r="H19" s="36"/>
      <c r="I19" s="27"/>
      <c r="J19" s="36"/>
      <c r="K19" s="118"/>
    </row>
    <row r="20" spans="1:11" s="13" customFormat="1" ht="14.25">
      <c r="A20" s="27" t="str">
        <f>ConsolIncStatement!A33</f>
        <v>Net profit for the year</v>
      </c>
      <c r="D20" s="27"/>
      <c r="E20" s="27"/>
      <c r="F20" s="27"/>
      <c r="G20" s="27"/>
      <c r="H20" s="27"/>
      <c r="I20" s="84">
        <v>36158</v>
      </c>
      <c r="J20" s="36"/>
      <c r="K20" s="118">
        <f>SUM(D20:J20)</f>
        <v>36158</v>
      </c>
    </row>
    <row r="21" spans="1:11" s="13" customFormat="1" ht="14.25">
      <c r="A21" s="27"/>
      <c r="D21" s="27"/>
      <c r="E21" s="27"/>
      <c r="F21" s="27"/>
      <c r="G21" s="27"/>
      <c r="H21" s="27"/>
      <c r="I21" s="85"/>
      <c r="J21" s="36"/>
      <c r="K21" s="118"/>
    </row>
    <row r="22" spans="1:11" s="13" customFormat="1" ht="14.25">
      <c r="A22" s="27" t="s">
        <v>79</v>
      </c>
      <c r="D22" s="27"/>
      <c r="E22" s="27"/>
      <c r="F22" s="27"/>
      <c r="G22" s="27"/>
      <c r="H22" s="27"/>
      <c r="I22" s="46">
        <v>-12362</v>
      </c>
      <c r="J22" s="36"/>
      <c r="K22" s="118">
        <f>SUM(D22:J22)</f>
        <v>-12362</v>
      </c>
    </row>
    <row r="23" spans="1:11" s="13" customFormat="1" ht="14.25">
      <c r="A23" s="27"/>
      <c r="D23" s="27"/>
      <c r="E23" s="27"/>
      <c r="F23" s="27"/>
      <c r="G23" s="27"/>
      <c r="H23" s="27"/>
      <c r="I23" s="27"/>
      <c r="J23" s="27"/>
      <c r="K23" s="116"/>
    </row>
    <row r="24" spans="1:12" s="13" customFormat="1" ht="15" thickBot="1">
      <c r="A24" s="121" t="s">
        <v>130</v>
      </c>
      <c r="B24" s="120"/>
      <c r="C24" s="120"/>
      <c r="D24" s="39">
        <f>SUM(D10:D23)</f>
        <v>241393</v>
      </c>
      <c r="E24" s="39">
        <f aca="true" t="shared" si="0" ref="E24:J24">SUM(E10:E23)</f>
        <v>6952</v>
      </c>
      <c r="F24" s="39">
        <f t="shared" si="0"/>
        <v>10899</v>
      </c>
      <c r="G24" s="39">
        <f t="shared" si="0"/>
        <v>42148</v>
      </c>
      <c r="H24" s="39">
        <f t="shared" si="0"/>
        <v>2088</v>
      </c>
      <c r="I24" s="39">
        <f t="shared" si="0"/>
        <v>640782</v>
      </c>
      <c r="J24" s="49">
        <f t="shared" si="0"/>
        <v>-2806</v>
      </c>
      <c r="K24" s="39">
        <f>SUM(K10:K23)</f>
        <v>941456</v>
      </c>
      <c r="L24" s="107"/>
    </row>
    <row r="25" spans="1:11" s="13" customFormat="1" ht="15" thickTop="1">
      <c r="A25" s="27"/>
      <c r="D25" s="86"/>
      <c r="E25" s="86"/>
      <c r="F25" s="86"/>
      <c r="G25" s="86"/>
      <c r="H25" s="86"/>
      <c r="I25" s="86"/>
      <c r="J25" s="87"/>
      <c r="K25" s="86"/>
    </row>
    <row r="26" spans="1:11" s="13" customFormat="1" ht="14.25">
      <c r="A26" s="27"/>
      <c r="D26" s="86"/>
      <c r="E26" s="86"/>
      <c r="F26" s="86"/>
      <c r="G26" s="86"/>
      <c r="H26" s="86"/>
      <c r="I26" s="86"/>
      <c r="J26" s="87"/>
      <c r="K26" s="86"/>
    </row>
    <row r="27" spans="1:11" s="13" customFormat="1" ht="14.25">
      <c r="A27" s="27"/>
      <c r="D27" s="86"/>
      <c r="E27" s="86"/>
      <c r="F27" s="86"/>
      <c r="G27" s="86"/>
      <c r="H27" s="86"/>
      <c r="I27" s="86"/>
      <c r="J27" s="87"/>
      <c r="K27" s="86"/>
    </row>
    <row r="28" spans="1:11" s="13" customFormat="1" ht="14.25">
      <c r="A28" s="27"/>
      <c r="D28" s="86"/>
      <c r="E28" s="86"/>
      <c r="F28" s="86"/>
      <c r="G28" s="86"/>
      <c r="H28" s="86"/>
      <c r="I28" s="86"/>
      <c r="J28" s="87"/>
      <c r="K28" s="86"/>
    </row>
    <row r="29" spans="1:11" s="13" customFormat="1" ht="14.25">
      <c r="A29" s="27"/>
      <c r="D29" s="86"/>
      <c r="E29" s="86"/>
      <c r="F29" s="86"/>
      <c r="G29" s="86"/>
      <c r="H29" s="86"/>
      <c r="I29" s="86"/>
      <c r="J29" s="87"/>
      <c r="K29" s="86"/>
    </row>
    <row r="30" spans="1:11" s="13" customFormat="1" ht="14.25">
      <c r="A30" s="27"/>
      <c r="D30" s="86"/>
      <c r="E30" s="86"/>
      <c r="F30" s="86"/>
      <c r="G30" s="86"/>
      <c r="H30" s="86"/>
      <c r="I30" s="86"/>
      <c r="J30" s="87"/>
      <c r="K30" s="86"/>
    </row>
    <row r="31" spans="1:12" s="13" customFormat="1" ht="15">
      <c r="A31" s="129" t="s">
        <v>95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</row>
    <row r="32" spans="1:12" s="13" customFormat="1" ht="15">
      <c r="A32" s="127" t="s">
        <v>125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</row>
    <row r="33" spans="1:11" s="13" customFormat="1" ht="14.25">
      <c r="A33" s="27"/>
      <c r="D33" s="86"/>
      <c r="E33" s="86"/>
      <c r="F33" s="86"/>
      <c r="G33" s="86"/>
      <c r="H33" s="86"/>
      <c r="I33" s="86"/>
      <c r="J33" s="87"/>
      <c r="K33" s="86"/>
    </row>
    <row r="34" spans="1:11" s="13" customFormat="1" ht="14.25">
      <c r="A34" s="27"/>
      <c r="D34" s="86"/>
      <c r="E34" s="86"/>
      <c r="F34" s="86"/>
      <c r="G34" s="86"/>
      <c r="H34" s="86"/>
      <c r="I34" s="86"/>
      <c r="J34" s="87"/>
      <c r="K34" s="86"/>
    </row>
    <row r="35" spans="1:11" s="13" customFormat="1" ht="14.25">
      <c r="A35" s="27"/>
      <c r="D35" s="86"/>
      <c r="E35" s="86"/>
      <c r="F35" s="86"/>
      <c r="G35" s="86"/>
      <c r="H35" s="86"/>
      <c r="I35" s="86"/>
      <c r="J35" s="87"/>
      <c r="K35" s="86"/>
    </row>
    <row r="36" spans="1:12" s="13" customFormat="1" ht="14.25">
      <c r="A36" s="27"/>
      <c r="D36" s="86"/>
      <c r="E36" s="86"/>
      <c r="F36" s="86"/>
      <c r="G36" s="86"/>
      <c r="H36" s="86"/>
      <c r="I36" s="86"/>
      <c r="J36" s="87"/>
      <c r="K36" s="86"/>
      <c r="L36" s="96"/>
    </row>
    <row r="37" spans="1:11" s="13" customFormat="1" ht="14.25">
      <c r="A37" s="27"/>
      <c r="D37" s="28" t="s">
        <v>51</v>
      </c>
      <c r="E37" s="28" t="s">
        <v>51</v>
      </c>
      <c r="F37" s="28" t="s">
        <v>74</v>
      </c>
      <c r="G37" s="28" t="s">
        <v>75</v>
      </c>
      <c r="H37" s="28" t="s">
        <v>76</v>
      </c>
      <c r="I37" s="29" t="s">
        <v>52</v>
      </c>
      <c r="J37" s="29" t="s">
        <v>53</v>
      </c>
      <c r="K37" s="27"/>
    </row>
    <row r="38" spans="1:11" s="13" customFormat="1" ht="15">
      <c r="A38" s="30"/>
      <c r="D38" s="31" t="s">
        <v>54</v>
      </c>
      <c r="E38" s="31" t="s">
        <v>55</v>
      </c>
      <c r="F38" s="31" t="s">
        <v>56</v>
      </c>
      <c r="G38" s="31" t="s">
        <v>56</v>
      </c>
      <c r="H38" s="31" t="s">
        <v>56</v>
      </c>
      <c r="I38" s="31" t="s">
        <v>57</v>
      </c>
      <c r="J38" s="31" t="s">
        <v>58</v>
      </c>
      <c r="K38" s="31" t="s">
        <v>59</v>
      </c>
    </row>
    <row r="39" spans="1:11" s="13" customFormat="1" ht="15">
      <c r="A39" s="32"/>
      <c r="D39" s="33" t="s">
        <v>0</v>
      </c>
      <c r="E39" s="33" t="s">
        <v>0</v>
      </c>
      <c r="F39" s="33" t="s">
        <v>0</v>
      </c>
      <c r="G39" s="33" t="s">
        <v>0</v>
      </c>
      <c r="H39" s="33"/>
      <c r="I39" s="33" t="s">
        <v>0</v>
      </c>
      <c r="J39" s="33" t="s">
        <v>0</v>
      </c>
      <c r="K39" s="33" t="s">
        <v>0</v>
      </c>
    </row>
    <row r="40" spans="1:11" s="13" customFormat="1" ht="14.25">
      <c r="A40" s="27"/>
      <c r="D40" s="86"/>
      <c r="E40" s="86"/>
      <c r="F40" s="86"/>
      <c r="G40" s="86"/>
      <c r="H40" s="86"/>
      <c r="I40" s="86"/>
      <c r="J40" s="87"/>
      <c r="K40" s="86"/>
    </row>
    <row r="41" spans="1:11" s="13" customFormat="1" ht="14.25">
      <c r="A41" s="121" t="s">
        <v>116</v>
      </c>
      <c r="B41" s="120"/>
      <c r="C41" s="120"/>
      <c r="D41" s="27">
        <v>241393</v>
      </c>
      <c r="E41" s="27">
        <v>6952</v>
      </c>
      <c r="F41" s="27">
        <v>12179</v>
      </c>
      <c r="G41" s="27">
        <v>39753</v>
      </c>
      <c r="H41" s="27">
        <v>2088</v>
      </c>
      <c r="I41" s="27">
        <v>610787</v>
      </c>
      <c r="J41" s="103">
        <v>-1719</v>
      </c>
      <c r="K41" s="116">
        <f>SUM(D41:J41)</f>
        <v>911433</v>
      </c>
    </row>
    <row r="42" spans="1:11" s="13" customFormat="1" ht="14.25">
      <c r="A42" s="119"/>
      <c r="B42" s="122"/>
      <c r="C42" s="122"/>
      <c r="D42" s="27"/>
      <c r="E42" s="27"/>
      <c r="F42" s="27"/>
      <c r="G42" s="27"/>
      <c r="H42" s="27"/>
      <c r="I42" s="27"/>
      <c r="J42" s="103"/>
      <c r="K42" s="116"/>
    </row>
    <row r="43" spans="1:11" s="13" customFormat="1" ht="14.25">
      <c r="A43" s="27" t="s">
        <v>134</v>
      </c>
      <c r="B43" s="122"/>
      <c r="C43" s="122"/>
      <c r="D43" s="27"/>
      <c r="E43" s="27"/>
      <c r="F43" s="27">
        <v>-1280</v>
      </c>
      <c r="G43" s="27"/>
      <c r="H43" s="27"/>
      <c r="I43" s="27">
        <v>-2640</v>
      </c>
      <c r="J43" s="103"/>
      <c r="K43" s="116"/>
    </row>
    <row r="44" spans="1:11" s="13" customFormat="1" ht="14.25">
      <c r="A44" s="27"/>
      <c r="D44" s="123"/>
      <c r="E44" s="123"/>
      <c r="F44" s="123"/>
      <c r="G44" s="123"/>
      <c r="H44" s="123"/>
      <c r="I44" s="123"/>
      <c r="J44" s="124"/>
      <c r="K44" s="125"/>
    </row>
    <row r="45" spans="1:11" s="13" customFormat="1" ht="14.25">
      <c r="A45" s="119" t="s">
        <v>135</v>
      </c>
      <c r="D45" s="86">
        <f aca="true" t="shared" si="1" ref="D45:J45">SUM(D41:D44)</f>
        <v>241393</v>
      </c>
      <c r="E45" s="86">
        <f t="shared" si="1"/>
        <v>6952</v>
      </c>
      <c r="F45" s="86">
        <f t="shared" si="1"/>
        <v>10899</v>
      </c>
      <c r="G45" s="86">
        <f t="shared" si="1"/>
        <v>39753</v>
      </c>
      <c r="H45" s="86">
        <f t="shared" si="1"/>
        <v>2088</v>
      </c>
      <c r="I45" s="86">
        <f t="shared" si="1"/>
        <v>608147</v>
      </c>
      <c r="J45" s="86">
        <f t="shared" si="1"/>
        <v>-1719</v>
      </c>
      <c r="K45" s="117">
        <f>SUM(D45:J45)</f>
        <v>907513</v>
      </c>
    </row>
    <row r="46" spans="1:11" s="13" customFormat="1" ht="14.25">
      <c r="A46" s="27"/>
      <c r="D46" s="86"/>
      <c r="E46" s="86"/>
      <c r="F46" s="86"/>
      <c r="G46" s="86"/>
      <c r="H46" s="86"/>
      <c r="I46" s="86"/>
      <c r="J46" s="87"/>
      <c r="K46" s="117"/>
    </row>
    <row r="47" spans="1:11" s="13" customFormat="1" ht="14.25">
      <c r="A47" s="27" t="s">
        <v>77</v>
      </c>
      <c r="D47" s="28"/>
      <c r="E47" s="28"/>
      <c r="F47" s="28"/>
      <c r="G47" s="28"/>
      <c r="H47" s="28"/>
      <c r="I47" s="28"/>
      <c r="J47" s="28"/>
      <c r="K47" s="28"/>
    </row>
    <row r="48" spans="1:11" s="13" customFormat="1" ht="14.25">
      <c r="A48" s="27" t="s">
        <v>56</v>
      </c>
      <c r="D48" s="86"/>
      <c r="E48" s="86"/>
      <c r="F48" s="86"/>
      <c r="G48" s="86"/>
      <c r="H48" s="86"/>
      <c r="I48" s="86"/>
      <c r="J48" s="87"/>
      <c r="K48" s="116"/>
    </row>
    <row r="49" spans="1:11" s="13" customFormat="1" ht="14.25">
      <c r="A49" s="27"/>
      <c r="D49" s="86"/>
      <c r="E49" s="86"/>
      <c r="F49" s="86"/>
      <c r="G49" s="86"/>
      <c r="H49" s="86"/>
      <c r="I49" s="86"/>
      <c r="J49" s="87"/>
      <c r="K49" s="116"/>
    </row>
    <row r="50" spans="1:11" s="13" customFormat="1" ht="14.25">
      <c r="A50" s="27" t="s">
        <v>78</v>
      </c>
      <c r="D50" s="28"/>
      <c r="E50" s="28"/>
      <c r="F50" s="28"/>
      <c r="G50" s="86">
        <v>1519</v>
      </c>
      <c r="H50" s="28"/>
      <c r="I50" s="28"/>
      <c r="J50" s="28"/>
      <c r="K50" s="116">
        <f>SUM(D50:J50)</f>
        <v>1519</v>
      </c>
    </row>
    <row r="51" spans="1:11" s="13" customFormat="1" ht="14.25">
      <c r="A51" s="27"/>
      <c r="D51" s="86"/>
      <c r="E51" s="86"/>
      <c r="F51" s="86"/>
      <c r="G51" s="86"/>
      <c r="H51" s="86"/>
      <c r="I51" s="86"/>
      <c r="J51" s="87"/>
      <c r="K51" s="116"/>
    </row>
    <row r="52" spans="1:11" s="13" customFormat="1" ht="14.25">
      <c r="A52" s="27" t="s">
        <v>89</v>
      </c>
      <c r="D52" s="86"/>
      <c r="E52" s="86"/>
      <c r="F52" s="86"/>
      <c r="G52" s="86"/>
      <c r="H52" s="86"/>
      <c r="I52" s="86"/>
      <c r="J52" s="87">
        <v>-115</v>
      </c>
      <c r="K52" s="116">
        <f>SUM(D52:J52)</f>
        <v>-115</v>
      </c>
    </row>
    <row r="53" spans="1:11" s="13" customFormat="1" ht="14.25">
      <c r="A53" s="27"/>
      <c r="D53" s="86"/>
      <c r="E53" s="86"/>
      <c r="F53" s="86"/>
      <c r="G53" s="86"/>
      <c r="H53" s="86"/>
      <c r="I53" s="86"/>
      <c r="J53" s="87"/>
      <c r="K53" s="116"/>
    </row>
    <row r="54" spans="1:11" s="13" customFormat="1" ht="14.25">
      <c r="A54" s="27" t="str">
        <f>A20</f>
        <v>Net profit for the year</v>
      </c>
      <c r="D54" s="86"/>
      <c r="E54" s="86"/>
      <c r="F54" s="86"/>
      <c r="G54" s="86"/>
      <c r="H54" s="86"/>
      <c r="I54" s="86">
        <v>29588</v>
      </c>
      <c r="J54" s="87"/>
      <c r="K54" s="116">
        <f>SUM(D54:J54)</f>
        <v>29588</v>
      </c>
    </row>
    <row r="55" spans="1:11" s="13" customFormat="1" ht="14.25">
      <c r="A55" s="27"/>
      <c r="D55" s="86"/>
      <c r="E55" s="86"/>
      <c r="F55" s="86"/>
      <c r="G55" s="86"/>
      <c r="H55" s="86"/>
      <c r="J55" s="87"/>
      <c r="K55" s="118"/>
    </row>
    <row r="56" spans="1:11" s="13" customFormat="1" ht="14.25">
      <c r="A56" s="27" t="s">
        <v>79</v>
      </c>
      <c r="D56" s="86"/>
      <c r="E56" s="86"/>
      <c r="F56" s="86"/>
      <c r="G56" s="86"/>
      <c r="H56" s="86"/>
      <c r="I56" s="86">
        <v>-20749</v>
      </c>
      <c r="J56" s="87"/>
      <c r="K56" s="118">
        <f>SUM(D56:J56)</f>
        <v>-20749</v>
      </c>
    </row>
    <row r="57" spans="1:10" s="13" customFormat="1" ht="14.25">
      <c r="A57" s="27"/>
      <c r="D57" s="86"/>
      <c r="E57" s="86"/>
      <c r="F57" s="86"/>
      <c r="G57" s="86"/>
      <c r="H57" s="86"/>
      <c r="I57" s="86"/>
      <c r="J57" s="87"/>
    </row>
    <row r="58" spans="1:11" s="13" customFormat="1" ht="15" thickBot="1">
      <c r="A58" s="121" t="s">
        <v>131</v>
      </c>
      <c r="B58" s="120"/>
      <c r="C58" s="120"/>
      <c r="D58" s="39">
        <f aca="true" t="shared" si="2" ref="D58:K58">SUM(D45:D57)</f>
        <v>241393</v>
      </c>
      <c r="E58" s="39">
        <f t="shared" si="2"/>
        <v>6952</v>
      </c>
      <c r="F58" s="39">
        <f t="shared" si="2"/>
        <v>10899</v>
      </c>
      <c r="G58" s="39">
        <f t="shared" si="2"/>
        <v>41272</v>
      </c>
      <c r="H58" s="39">
        <f t="shared" si="2"/>
        <v>2088</v>
      </c>
      <c r="I58" s="39">
        <f t="shared" si="2"/>
        <v>616986</v>
      </c>
      <c r="J58" s="39">
        <f t="shared" si="2"/>
        <v>-1834</v>
      </c>
      <c r="K58" s="39">
        <f t="shared" si="2"/>
        <v>917756</v>
      </c>
    </row>
    <row r="59" spans="1:11" s="13" customFormat="1" ht="15" thickTop="1">
      <c r="A59" s="119"/>
      <c r="B59" s="122"/>
      <c r="C59" s="122"/>
      <c r="D59" s="86"/>
      <c r="E59" s="86"/>
      <c r="F59" s="86"/>
      <c r="G59" s="86"/>
      <c r="H59" s="86"/>
      <c r="I59" s="86"/>
      <c r="J59" s="87"/>
      <c r="K59" s="86"/>
    </row>
    <row r="60" spans="1:11" s="13" customFormat="1" ht="14.25">
      <c r="A60" s="119"/>
      <c r="B60" s="122"/>
      <c r="C60" s="122"/>
      <c r="D60" s="86"/>
      <c r="E60" s="86"/>
      <c r="F60" s="86"/>
      <c r="G60" s="86"/>
      <c r="H60" s="86"/>
      <c r="I60" s="86"/>
      <c r="J60" s="87"/>
      <c r="K60" s="86"/>
    </row>
    <row r="61" spans="1:11" s="13" customFormat="1" ht="14.25">
      <c r="A61" s="119"/>
      <c r="B61" s="122"/>
      <c r="C61" s="122"/>
      <c r="D61" s="86"/>
      <c r="E61" s="86"/>
      <c r="F61" s="86"/>
      <c r="G61" s="86"/>
      <c r="H61" s="86"/>
      <c r="I61" s="86"/>
      <c r="J61" s="87"/>
      <c r="K61" s="86"/>
    </row>
    <row r="62" spans="1:11" s="13" customFormat="1" ht="14.25">
      <c r="A62" s="119"/>
      <c r="B62" s="122"/>
      <c r="C62" s="122"/>
      <c r="D62" s="86"/>
      <c r="E62" s="86"/>
      <c r="F62" s="86"/>
      <c r="G62" s="86"/>
      <c r="H62" s="86"/>
      <c r="I62" s="86"/>
      <c r="J62" s="87"/>
      <c r="K62" s="86"/>
    </row>
    <row r="63" spans="1:11" s="13" customFormat="1" ht="14.25">
      <c r="A63" s="27"/>
      <c r="D63" s="86"/>
      <c r="E63" s="86"/>
      <c r="F63" s="86"/>
      <c r="G63" s="86"/>
      <c r="H63" s="86"/>
      <c r="I63" s="86"/>
      <c r="J63" s="87"/>
      <c r="K63" s="118"/>
    </row>
    <row r="64" s="13" customFormat="1" ht="12.75"/>
    <row r="65" spans="1:12" s="1" customFormat="1" ht="15">
      <c r="A65" s="129" t="s">
        <v>95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</row>
    <row r="66" spans="1:12" s="1" customFormat="1" ht="15">
      <c r="A66" s="127" t="s">
        <v>125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</row>
    <row r="67" spans="1:12" s="1" customFormat="1" ht="1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</row>
    <row r="68" spans="1:12" s="1" customFormat="1" ht="1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</row>
    <row r="69" spans="1:12" s="1" customFormat="1" ht="1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</row>
    <row r="72" spans="7:11" ht="12.75">
      <c r="G72" s="113"/>
      <c r="H72" s="113"/>
      <c r="I72" s="113"/>
      <c r="J72" s="113"/>
      <c r="K72" s="113"/>
    </row>
    <row r="73" spans="7:12" ht="14.25">
      <c r="G73" s="73"/>
      <c r="H73" s="73"/>
      <c r="I73" s="73"/>
      <c r="J73" s="73"/>
      <c r="K73" s="73"/>
      <c r="L73" s="1"/>
    </row>
    <row r="74" spans="7:12" ht="14.25">
      <c r="G74" s="73"/>
      <c r="H74" s="73"/>
      <c r="I74" s="80"/>
      <c r="J74" s="80"/>
      <c r="K74" s="23"/>
      <c r="L74" s="1"/>
    </row>
    <row r="75" spans="7:12" ht="14.25">
      <c r="G75" s="80"/>
      <c r="H75" s="73"/>
      <c r="I75" s="114"/>
      <c r="J75" s="80"/>
      <c r="K75" s="66"/>
      <c r="L75" s="2"/>
    </row>
    <row r="76" spans="7:12" ht="14.25">
      <c r="G76" s="80"/>
      <c r="H76" s="73"/>
      <c r="I76" s="80"/>
      <c r="J76" s="80"/>
      <c r="K76" s="66"/>
      <c r="L76" s="2"/>
    </row>
    <row r="77" spans="7:12" ht="14.25">
      <c r="G77" s="80"/>
      <c r="H77" s="80"/>
      <c r="I77" s="80"/>
      <c r="J77" s="80"/>
      <c r="K77" s="66"/>
      <c r="L77" s="1"/>
    </row>
    <row r="78" spans="7:14" ht="14.25">
      <c r="G78" s="104"/>
      <c r="H78" s="73"/>
      <c r="I78" s="73"/>
      <c r="J78" s="80"/>
      <c r="K78" s="66"/>
      <c r="N78" s="102"/>
    </row>
    <row r="79" spans="7:14" ht="14.25">
      <c r="G79" s="80"/>
      <c r="H79" s="104"/>
      <c r="I79" s="104"/>
      <c r="J79" s="80"/>
      <c r="K79" s="66"/>
      <c r="N79" s="2"/>
    </row>
    <row r="80" spans="7:14" ht="14.25">
      <c r="G80" s="104"/>
      <c r="H80" s="104"/>
      <c r="I80" s="104"/>
      <c r="J80" s="80"/>
      <c r="K80" s="66"/>
      <c r="N80" s="80"/>
    </row>
    <row r="81" spans="7:11" ht="14.25">
      <c r="G81" s="113"/>
      <c r="H81" s="113"/>
      <c r="I81" s="113"/>
      <c r="J81" s="113"/>
      <c r="K81" s="66"/>
    </row>
    <row r="82" spans="7:11" ht="14.25">
      <c r="G82" s="113"/>
      <c r="H82" s="113"/>
      <c r="I82" s="113"/>
      <c r="J82" s="113"/>
      <c r="K82" s="66"/>
    </row>
    <row r="83" ht="14.25">
      <c r="K83" s="115"/>
    </row>
  </sheetData>
  <mergeCells count="4">
    <mergeCell ref="A65:L65"/>
    <mergeCell ref="A66:L66"/>
    <mergeCell ref="A31:L31"/>
    <mergeCell ref="A32:L32"/>
  </mergeCells>
  <printOptions/>
  <pageMargins left="0.75" right="0.75" top="0.9" bottom="0.9" header="0.5" footer="0.5"/>
  <pageSetup horizontalDpi="180" verticalDpi="18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87"/>
  <sheetViews>
    <sheetView workbookViewId="0" topLeftCell="A1">
      <selection activeCell="E66" sqref="E66"/>
    </sheetView>
  </sheetViews>
  <sheetFormatPr defaultColWidth="9.140625" defaultRowHeight="12.75"/>
  <cols>
    <col min="1" max="1" width="8.7109375" style="1" customWidth="1"/>
    <col min="2" max="4" width="9.140625" style="1" customWidth="1"/>
    <col min="5" max="5" width="8.8515625" style="1" customWidth="1"/>
    <col min="6" max="6" width="9.140625" style="1" customWidth="1"/>
    <col min="7" max="7" width="9.57421875" style="1" customWidth="1"/>
    <col min="8" max="8" width="14.7109375" style="1" customWidth="1"/>
    <col min="9" max="9" width="13.7109375" style="1" customWidth="1"/>
    <col min="10" max="10" width="12.8515625" style="1" customWidth="1"/>
    <col min="11" max="16384" width="9.140625" style="1" customWidth="1"/>
  </cols>
  <sheetData>
    <row r="2" spans="1:8" ht="15">
      <c r="A2" s="9" t="s">
        <v>103</v>
      </c>
      <c r="B2" s="9"/>
      <c r="C2" s="10"/>
      <c r="D2" s="11"/>
      <c r="E2" s="11"/>
      <c r="F2" s="11"/>
      <c r="H2" s="101"/>
    </row>
    <row r="3" spans="1:6" ht="15">
      <c r="A3" s="9" t="str">
        <f>ConsolEquity!A2</f>
        <v>Interim Financial Report For The Fourth Quarter</v>
      </c>
      <c r="B3" s="9"/>
      <c r="C3" s="10"/>
      <c r="D3" s="11"/>
      <c r="E3" s="11"/>
      <c r="F3" s="11"/>
    </row>
    <row r="4" spans="1:4" ht="15">
      <c r="A4" s="25" t="s">
        <v>73</v>
      </c>
      <c r="B4" s="23"/>
      <c r="C4" s="23"/>
      <c r="D4" s="23"/>
    </row>
    <row r="5" spans="1:4" ht="15">
      <c r="A5" s="25" t="str">
        <f>ConsolEquity!A4</f>
        <v>For The 12 Months Ended 31 December 2004</v>
      </c>
      <c r="B5" s="23"/>
      <c r="C5" s="23"/>
      <c r="D5" s="23"/>
    </row>
    <row r="6" spans="9:10" ht="14.25">
      <c r="I6" s="126"/>
      <c r="J6" s="126"/>
    </row>
    <row r="7" spans="9:10" ht="14.25">
      <c r="I7" s="22" t="s">
        <v>119</v>
      </c>
      <c r="J7" s="22" t="s">
        <v>119</v>
      </c>
    </row>
    <row r="8" spans="9:10" ht="14.25">
      <c r="I8" s="108" t="s">
        <v>132</v>
      </c>
      <c r="J8" s="108" t="s">
        <v>133</v>
      </c>
    </row>
    <row r="9" spans="9:10" ht="14.25">
      <c r="I9" s="109" t="s">
        <v>0</v>
      </c>
      <c r="J9" s="109" t="s">
        <v>0</v>
      </c>
    </row>
    <row r="10" ht="14.25">
      <c r="A10" s="1" t="s">
        <v>60</v>
      </c>
    </row>
    <row r="12" spans="1:10" ht="14.25">
      <c r="A12" s="1" t="s">
        <v>61</v>
      </c>
      <c r="I12" s="2">
        <v>51560</v>
      </c>
      <c r="J12" s="2">
        <v>39587</v>
      </c>
    </row>
    <row r="13" ht="14.25">
      <c r="A13" s="1" t="s">
        <v>62</v>
      </c>
    </row>
    <row r="14" spans="1:10" ht="14.25">
      <c r="A14" s="1" t="s">
        <v>106</v>
      </c>
      <c r="I14" s="80">
        <v>21560</v>
      </c>
      <c r="J14" s="80">
        <v>28793</v>
      </c>
    </row>
    <row r="15" spans="1:10" ht="14.25">
      <c r="A15" s="1" t="s">
        <v>107</v>
      </c>
      <c r="I15" s="80">
        <v>-11610</v>
      </c>
      <c r="J15" s="80">
        <v>-14330</v>
      </c>
    </row>
    <row r="16" spans="9:10" ht="15" thickBot="1">
      <c r="I16" s="43"/>
      <c r="J16" s="43"/>
    </row>
    <row r="17" spans="1:10" ht="14.25">
      <c r="A17" s="1" t="s">
        <v>63</v>
      </c>
      <c r="I17" s="2">
        <f>SUM(I12:I16)</f>
        <v>61510</v>
      </c>
      <c r="J17" s="2">
        <f>SUM(J12:J16)</f>
        <v>54050</v>
      </c>
    </row>
    <row r="18" spans="1:10" ht="14.25">
      <c r="A18" s="1" t="s">
        <v>108</v>
      </c>
      <c r="I18" s="2"/>
      <c r="J18" s="2"/>
    </row>
    <row r="19" spans="1:10" ht="14.25">
      <c r="A19" s="1" t="s">
        <v>109</v>
      </c>
      <c r="I19" s="2">
        <v>-20480</v>
      </c>
      <c r="J19" s="2">
        <v>-11218</v>
      </c>
    </row>
    <row r="20" spans="1:10" ht="14.25">
      <c r="A20" s="1" t="s">
        <v>110</v>
      </c>
      <c r="I20" s="2">
        <v>6751</v>
      </c>
      <c r="J20" s="2">
        <v>-8142</v>
      </c>
    </row>
    <row r="21" spans="9:10" ht="15" thickBot="1">
      <c r="I21" s="43"/>
      <c r="J21" s="43"/>
    </row>
    <row r="22" spans="1:10" ht="14.25">
      <c r="A22" s="1" t="s">
        <v>64</v>
      </c>
      <c r="I22" s="2">
        <f>SUM(I17:I21)</f>
        <v>47781</v>
      </c>
      <c r="J22" s="2">
        <f>SUM(J17:J21)</f>
        <v>34690</v>
      </c>
    </row>
    <row r="23" spans="1:10" ht="14.25">
      <c r="A23" s="1" t="s">
        <v>65</v>
      </c>
      <c r="I23" s="2">
        <v>-3729</v>
      </c>
      <c r="J23" s="2">
        <v>-4000</v>
      </c>
    </row>
    <row r="24" spans="1:10" ht="14.25">
      <c r="A24" s="1" t="s">
        <v>66</v>
      </c>
      <c r="I24" s="2">
        <v>-10721</v>
      </c>
      <c r="J24" s="2">
        <v>-6910</v>
      </c>
    </row>
    <row r="26" spans="1:10" ht="15" thickBot="1">
      <c r="A26" s="1" t="s">
        <v>67</v>
      </c>
      <c r="I26" s="7">
        <f>SUM(I22:I25)</f>
        <v>33331</v>
      </c>
      <c r="J26" s="7">
        <f>SUM(J22:J25)</f>
        <v>23780</v>
      </c>
    </row>
    <row r="27" ht="14.25">
      <c r="A27" s="1" t="s">
        <v>26</v>
      </c>
    </row>
    <row r="28" ht="14.25">
      <c r="A28" s="1" t="s">
        <v>68</v>
      </c>
    </row>
    <row r="29" spans="1:10" ht="14.25">
      <c r="A29" s="1" t="s">
        <v>111</v>
      </c>
      <c r="I29" s="100">
        <v>7480</v>
      </c>
      <c r="J29" s="100">
        <v>10025</v>
      </c>
    </row>
    <row r="30" spans="1:10" ht="14.25">
      <c r="A30" s="1" t="s">
        <v>112</v>
      </c>
      <c r="I30" s="2">
        <v>-12835</v>
      </c>
      <c r="J30" s="2">
        <v>-7206</v>
      </c>
    </row>
    <row r="31" spans="9:10" ht="14.25">
      <c r="I31" s="6"/>
      <c r="J31" s="6"/>
    </row>
    <row r="32" spans="1:10" ht="15" thickBot="1">
      <c r="A32" s="1" t="s">
        <v>69</v>
      </c>
      <c r="I32" s="7">
        <f>SUM(I29:I31)</f>
        <v>-5355</v>
      </c>
      <c r="J32" s="7">
        <f>SUM(J29:J31)</f>
        <v>2819</v>
      </c>
    </row>
    <row r="33" spans="9:10" ht="14.25">
      <c r="I33" s="6"/>
      <c r="J33" s="6"/>
    </row>
    <row r="34" spans="9:10" ht="14.25">
      <c r="I34" s="6"/>
      <c r="J34" s="6"/>
    </row>
    <row r="35" spans="1:10" ht="14.25">
      <c r="A35" s="1" t="s">
        <v>70</v>
      </c>
      <c r="I35" s="2"/>
      <c r="J35" s="2"/>
    </row>
    <row r="36" spans="1:10" ht="14.25">
      <c r="A36" s="1" t="s">
        <v>113</v>
      </c>
      <c r="I36" s="2">
        <v>-20286</v>
      </c>
      <c r="J36" s="2">
        <v>-13834</v>
      </c>
    </row>
    <row r="37" spans="1:10" ht="14.25">
      <c r="A37" s="1" t="s">
        <v>114</v>
      </c>
      <c r="I37" s="2">
        <v>-19104</v>
      </c>
      <c r="J37" s="2">
        <v>-14291</v>
      </c>
    </row>
    <row r="38" spans="1:10" ht="14.25">
      <c r="A38" s="1" t="s">
        <v>115</v>
      </c>
      <c r="I38" s="2">
        <f>-971-1</f>
        <v>-972</v>
      </c>
      <c r="J38" s="2">
        <v>-115</v>
      </c>
    </row>
    <row r="39" spans="9:10" ht="14.25">
      <c r="I39" s="2"/>
      <c r="J39" s="2"/>
    </row>
    <row r="40" spans="1:10" ht="15" thickBot="1">
      <c r="A40" s="1" t="s">
        <v>71</v>
      </c>
      <c r="I40" s="7">
        <f>SUM(I36:I39)</f>
        <v>-40362</v>
      </c>
      <c r="J40" s="7">
        <f>SUM(J36:J39)</f>
        <v>-28240</v>
      </c>
    </row>
    <row r="41" spans="9:10" ht="14.25">
      <c r="I41" s="6"/>
      <c r="J41" s="6"/>
    </row>
    <row r="43" spans="1:10" ht="14.25">
      <c r="A43" s="1" t="s">
        <v>72</v>
      </c>
      <c r="I43" s="2">
        <f>I40+I32+I26</f>
        <v>-12386</v>
      </c>
      <c r="J43" s="2">
        <f>J40+J32+J26</f>
        <v>-1641</v>
      </c>
    </row>
    <row r="44" spans="1:10" ht="14.25">
      <c r="A44" s="1" t="s">
        <v>92</v>
      </c>
      <c r="I44" s="2">
        <v>6264</v>
      </c>
      <c r="J44" s="2">
        <v>6389</v>
      </c>
    </row>
    <row r="45" spans="1:10" ht="14.25">
      <c r="A45" s="1" t="s">
        <v>93</v>
      </c>
      <c r="I45" s="2">
        <v>274934</v>
      </c>
      <c r="J45" s="2">
        <v>270187</v>
      </c>
    </row>
    <row r="46" spans="9:10" ht="14.25">
      <c r="I46" s="2"/>
      <c r="J46" s="2"/>
    </row>
    <row r="47" spans="1:10" ht="15" thickBot="1">
      <c r="A47" s="1" t="s">
        <v>136</v>
      </c>
      <c r="I47" s="44">
        <f>SUM(I43:I46)</f>
        <v>268812</v>
      </c>
      <c r="J47" s="44">
        <f>SUM(J43:J46)</f>
        <v>274935</v>
      </c>
    </row>
    <row r="48" ht="15" thickTop="1"/>
    <row r="49" spans="1:10" ht="14.25">
      <c r="A49" s="1" t="s">
        <v>97</v>
      </c>
      <c r="I49" s="6"/>
      <c r="J49" s="6"/>
    </row>
    <row r="50" spans="1:10" ht="14.25">
      <c r="A50" s="1" t="s">
        <v>98</v>
      </c>
      <c r="I50" s="6"/>
      <c r="J50" s="6"/>
    </row>
    <row r="51" spans="1:10" ht="14.25">
      <c r="A51" s="1" t="s">
        <v>100</v>
      </c>
      <c r="I51" s="6">
        <v>275374</v>
      </c>
      <c r="J51" s="6">
        <v>279336</v>
      </c>
    </row>
    <row r="52" spans="1:10" ht="14.25">
      <c r="A52" s="1" t="s">
        <v>99</v>
      </c>
      <c r="I52" s="6">
        <v>-6562</v>
      </c>
      <c r="J52" s="6">
        <v>-4401</v>
      </c>
    </row>
    <row r="53" spans="9:10" ht="15" thickBot="1">
      <c r="I53" s="44">
        <f>SUM(I51:I52)</f>
        <v>268812</v>
      </c>
      <c r="J53" s="44">
        <f>SUM(J51:J52)</f>
        <v>274935</v>
      </c>
    </row>
    <row r="54" spans="9:10" ht="15" thickTop="1">
      <c r="I54" s="2"/>
      <c r="J54" s="2"/>
    </row>
    <row r="55" spans="1:10" ht="15">
      <c r="A55" s="127" t="s">
        <v>102</v>
      </c>
      <c r="B55" s="127"/>
      <c r="C55" s="127"/>
      <c r="D55" s="127"/>
      <c r="E55" s="127"/>
      <c r="F55" s="127"/>
      <c r="G55" s="127"/>
      <c r="H55" s="127"/>
      <c r="I55" s="127"/>
      <c r="J55" s="127"/>
    </row>
    <row r="56" spans="1:10" ht="15">
      <c r="A56" s="127" t="s">
        <v>123</v>
      </c>
      <c r="B56" s="127"/>
      <c r="C56" s="127"/>
      <c r="D56" s="127"/>
      <c r="E56" s="127"/>
      <c r="F56" s="127"/>
      <c r="G56" s="127"/>
      <c r="H56" s="127"/>
      <c r="I56" s="127"/>
      <c r="J56" s="127"/>
    </row>
    <row r="62" spans="8:10" ht="14.25">
      <c r="H62" s="122"/>
      <c r="I62" s="122"/>
      <c r="J62" s="122"/>
    </row>
    <row r="63" spans="8:10" ht="14.25">
      <c r="H63" s="122"/>
      <c r="I63" s="122"/>
      <c r="J63" s="54"/>
    </row>
    <row r="64" spans="8:10" ht="14.25">
      <c r="H64" s="122"/>
      <c r="I64" s="54"/>
      <c r="J64" s="54"/>
    </row>
    <row r="65" spans="8:10" ht="14.25">
      <c r="H65" s="122"/>
      <c r="I65" s="54"/>
      <c r="J65" s="54"/>
    </row>
    <row r="66" spans="8:10" ht="14.25">
      <c r="H66" s="122"/>
      <c r="I66" s="54"/>
      <c r="J66" s="122"/>
    </row>
    <row r="67" spans="8:10" ht="14.25">
      <c r="H67" s="73"/>
      <c r="I67" s="80"/>
      <c r="J67" s="73"/>
    </row>
    <row r="68" spans="8:10" ht="14.25">
      <c r="H68" s="73"/>
      <c r="I68" s="80"/>
      <c r="J68" s="73"/>
    </row>
    <row r="69" ht="14.25">
      <c r="I69" s="2"/>
    </row>
    <row r="70" ht="14.25">
      <c r="I70" s="2"/>
    </row>
    <row r="71" ht="14.25">
      <c r="I71" s="2"/>
    </row>
    <row r="72" ht="14.25">
      <c r="I72" s="2"/>
    </row>
    <row r="73" ht="14.25">
      <c r="I73" s="2"/>
    </row>
    <row r="74" ht="14.25">
      <c r="I74" s="2"/>
    </row>
    <row r="75" ht="14.25">
      <c r="I75" s="2"/>
    </row>
    <row r="76" ht="14.25">
      <c r="I76" s="2"/>
    </row>
    <row r="77" ht="14.25">
      <c r="I77" s="2"/>
    </row>
    <row r="78" ht="14.25">
      <c r="I78" s="2"/>
    </row>
    <row r="79" ht="14.25">
      <c r="I79" s="2"/>
    </row>
    <row r="80" ht="14.25">
      <c r="I80" s="2"/>
    </row>
    <row r="81" ht="14.25">
      <c r="I81" s="2"/>
    </row>
    <row r="82" ht="14.25">
      <c r="I82" s="2"/>
    </row>
    <row r="83" ht="14.25">
      <c r="I83" s="2"/>
    </row>
    <row r="84" ht="14.25">
      <c r="I84" s="2"/>
    </row>
    <row r="85" ht="14.25">
      <c r="I85" s="2"/>
    </row>
    <row r="86" ht="14.25">
      <c r="I86" s="2"/>
    </row>
    <row r="87" ht="14.25">
      <c r="I87" s="2"/>
    </row>
    <row r="88" ht="14.25">
      <c r="I88" s="2"/>
    </row>
    <row r="89" ht="14.25">
      <c r="I89" s="2"/>
    </row>
    <row r="90" ht="14.25">
      <c r="I90" s="2"/>
    </row>
    <row r="91" ht="14.25">
      <c r="I91" s="2"/>
    </row>
    <row r="92" ht="14.25">
      <c r="I92" s="2"/>
    </row>
    <row r="93" ht="14.25">
      <c r="I93" s="2"/>
    </row>
    <row r="94" ht="14.25">
      <c r="I94" s="2"/>
    </row>
    <row r="95" ht="14.25">
      <c r="I95" s="2"/>
    </row>
    <row r="96" ht="14.25">
      <c r="I96" s="2"/>
    </row>
    <row r="97" ht="14.25">
      <c r="I97" s="2"/>
    </row>
    <row r="98" ht="14.25">
      <c r="I98" s="2"/>
    </row>
    <row r="99" ht="14.25">
      <c r="I99" s="2"/>
    </row>
    <row r="100" ht="14.25">
      <c r="I100" s="2"/>
    </row>
    <row r="101" ht="14.25">
      <c r="I101" s="2"/>
    </row>
    <row r="102" ht="14.25">
      <c r="I102" s="2"/>
    </row>
    <row r="103" ht="14.25">
      <c r="I103" s="2"/>
    </row>
    <row r="104" ht="14.25">
      <c r="I104" s="2"/>
    </row>
    <row r="105" ht="14.25">
      <c r="I105" s="2"/>
    </row>
    <row r="106" ht="14.25">
      <c r="I106" s="2"/>
    </row>
    <row r="107" ht="14.25">
      <c r="I107" s="2"/>
    </row>
    <row r="108" ht="14.25">
      <c r="I108" s="2"/>
    </row>
    <row r="109" ht="14.25">
      <c r="I109" s="2"/>
    </row>
    <row r="110" ht="14.25">
      <c r="I110" s="2"/>
    </row>
    <row r="111" ht="14.25">
      <c r="I111" s="2"/>
    </row>
    <row r="112" ht="14.25">
      <c r="I112" s="2"/>
    </row>
    <row r="113" ht="14.25">
      <c r="I113" s="2"/>
    </row>
    <row r="114" ht="14.25">
      <c r="I114" s="2"/>
    </row>
    <row r="115" ht="14.25">
      <c r="I115" s="2"/>
    </row>
    <row r="116" ht="14.25">
      <c r="I116" s="2"/>
    </row>
    <row r="117" ht="14.25">
      <c r="I117" s="2"/>
    </row>
    <row r="118" ht="14.25">
      <c r="I118" s="2"/>
    </row>
    <row r="119" ht="14.25">
      <c r="I119" s="2"/>
    </row>
    <row r="120" ht="14.25">
      <c r="I120" s="2"/>
    </row>
    <row r="121" ht="14.25">
      <c r="I121" s="2"/>
    </row>
    <row r="122" ht="14.25">
      <c r="I122" s="2"/>
    </row>
    <row r="123" ht="14.25">
      <c r="I123" s="2"/>
    </row>
    <row r="124" ht="14.25">
      <c r="I124" s="2"/>
    </row>
    <row r="125" ht="14.25">
      <c r="I125" s="2"/>
    </row>
    <row r="126" ht="14.25">
      <c r="I126" s="2"/>
    </row>
    <row r="127" ht="14.25">
      <c r="I127" s="2"/>
    </row>
    <row r="128" ht="14.25">
      <c r="I128" s="2"/>
    </row>
    <row r="129" ht="14.25">
      <c r="I129" s="2"/>
    </row>
    <row r="130" ht="14.25">
      <c r="I130" s="2"/>
    </row>
    <row r="131" ht="14.25">
      <c r="I131" s="2"/>
    </row>
    <row r="132" ht="14.25">
      <c r="I132" s="2"/>
    </row>
    <row r="133" ht="14.25">
      <c r="I133" s="2"/>
    </row>
    <row r="134" ht="14.25">
      <c r="I134" s="2"/>
    </row>
    <row r="135" ht="14.25">
      <c r="I135" s="2"/>
    </row>
    <row r="136" ht="14.25">
      <c r="I136" s="2"/>
    </row>
    <row r="137" ht="14.25">
      <c r="I137" s="2"/>
    </row>
    <row r="138" ht="14.25">
      <c r="I138" s="2"/>
    </row>
    <row r="139" ht="14.25">
      <c r="I139" s="2"/>
    </row>
    <row r="140" ht="14.25">
      <c r="I140" s="2"/>
    </row>
    <row r="141" ht="14.25">
      <c r="I141" s="2"/>
    </row>
    <row r="142" ht="14.25">
      <c r="I142" s="2"/>
    </row>
    <row r="143" ht="14.25">
      <c r="I143" s="2"/>
    </row>
    <row r="144" ht="14.25">
      <c r="I144" s="2"/>
    </row>
    <row r="145" ht="14.25">
      <c r="I145" s="2"/>
    </row>
    <row r="146" ht="14.25">
      <c r="I146" s="2"/>
    </row>
    <row r="147" ht="14.25">
      <c r="I147" s="2"/>
    </row>
    <row r="148" ht="14.25">
      <c r="I148" s="2"/>
    </row>
    <row r="149" ht="14.25">
      <c r="I149" s="2"/>
    </row>
    <row r="150" ht="14.25">
      <c r="I150" s="2"/>
    </row>
    <row r="151" ht="14.25">
      <c r="I151" s="2"/>
    </row>
    <row r="152" ht="14.25">
      <c r="I152" s="2"/>
    </row>
    <row r="153" ht="14.25">
      <c r="I153" s="2"/>
    </row>
    <row r="154" ht="14.25">
      <c r="I154" s="2"/>
    </row>
    <row r="155" ht="14.25">
      <c r="I155" s="2"/>
    </row>
    <row r="156" ht="14.25">
      <c r="I156" s="2"/>
    </row>
    <row r="157" ht="14.25">
      <c r="I157" s="2"/>
    </row>
    <row r="158" ht="14.25">
      <c r="I158" s="2"/>
    </row>
    <row r="159" ht="14.25">
      <c r="I159" s="2"/>
    </row>
    <row r="160" ht="14.25">
      <c r="I160" s="2"/>
    </row>
    <row r="161" ht="14.25">
      <c r="I161" s="2"/>
    </row>
    <row r="162" ht="14.25">
      <c r="I162" s="2"/>
    </row>
    <row r="163" ht="14.25">
      <c r="I163" s="2"/>
    </row>
    <row r="164" ht="14.25">
      <c r="I164" s="2"/>
    </row>
    <row r="165" ht="14.25">
      <c r="I165" s="2"/>
    </row>
    <row r="166" ht="14.25">
      <c r="I166" s="2"/>
    </row>
    <row r="167" ht="14.25">
      <c r="I167" s="2"/>
    </row>
    <row r="168" ht="14.25">
      <c r="I168" s="2"/>
    </row>
    <row r="169" ht="14.25">
      <c r="I169" s="2"/>
    </row>
    <row r="170" ht="14.25">
      <c r="I170" s="2"/>
    </row>
    <row r="171" ht="14.25">
      <c r="I171" s="2"/>
    </row>
    <row r="172" ht="14.25">
      <c r="I172" s="2"/>
    </row>
    <row r="173" ht="14.25">
      <c r="I173" s="2"/>
    </row>
    <row r="174" ht="14.25">
      <c r="I174" s="2"/>
    </row>
    <row r="175" ht="14.25">
      <c r="I175" s="2"/>
    </row>
    <row r="176" ht="14.25">
      <c r="I176" s="2"/>
    </row>
    <row r="177" ht="14.25">
      <c r="I177" s="2"/>
    </row>
    <row r="178" ht="14.25">
      <c r="I178" s="2"/>
    </row>
    <row r="179" ht="14.25">
      <c r="I179" s="2"/>
    </row>
    <row r="180" ht="14.25">
      <c r="I180" s="2"/>
    </row>
    <row r="181" ht="14.25">
      <c r="I181" s="2"/>
    </row>
    <row r="182" ht="14.25">
      <c r="I182" s="2"/>
    </row>
    <row r="183" ht="14.25">
      <c r="I183" s="2"/>
    </row>
    <row r="184" ht="14.25">
      <c r="I184" s="2"/>
    </row>
    <row r="185" ht="14.25">
      <c r="I185" s="2"/>
    </row>
    <row r="186" ht="14.25">
      <c r="I186" s="2"/>
    </row>
    <row r="187" ht="14.25">
      <c r="I187" s="2"/>
    </row>
    <row r="188" ht="14.25">
      <c r="I188" s="2"/>
    </row>
    <row r="189" ht="14.25">
      <c r="I189" s="2"/>
    </row>
    <row r="190" ht="14.25">
      <c r="I190" s="2"/>
    </row>
    <row r="191" ht="14.25">
      <c r="I191" s="2"/>
    </row>
    <row r="192" ht="14.25">
      <c r="I192" s="2"/>
    </row>
    <row r="193" ht="14.25">
      <c r="I193" s="2"/>
    </row>
    <row r="194" ht="14.25">
      <c r="I194" s="2"/>
    </row>
    <row r="195" ht="14.25">
      <c r="I195" s="2"/>
    </row>
    <row r="196" ht="14.25">
      <c r="I196" s="2"/>
    </row>
    <row r="197" ht="14.25">
      <c r="I197" s="2"/>
    </row>
    <row r="198" ht="14.25">
      <c r="I198" s="2"/>
    </row>
    <row r="199" ht="14.25">
      <c r="I199" s="2"/>
    </row>
    <row r="200" ht="14.25">
      <c r="I200" s="2"/>
    </row>
    <row r="201" ht="14.25">
      <c r="I201" s="2"/>
    </row>
    <row r="202" ht="14.25">
      <c r="I202" s="2"/>
    </row>
    <row r="203" ht="14.25">
      <c r="I203" s="2"/>
    </row>
    <row r="204" ht="14.25">
      <c r="I204" s="2"/>
    </row>
    <row r="205" ht="14.25">
      <c r="I205" s="2"/>
    </row>
    <row r="206" ht="14.25">
      <c r="I206" s="2"/>
    </row>
    <row r="207" ht="14.25">
      <c r="I207" s="2"/>
    </row>
    <row r="208" ht="14.25">
      <c r="I208" s="2"/>
    </row>
    <row r="209" ht="14.25">
      <c r="I209" s="2"/>
    </row>
    <row r="210" ht="14.25">
      <c r="I210" s="2"/>
    </row>
    <row r="211" ht="14.25">
      <c r="I211" s="2"/>
    </row>
    <row r="212" ht="14.25">
      <c r="I212" s="2"/>
    </row>
    <row r="213" ht="14.25">
      <c r="I213" s="2"/>
    </row>
    <row r="214" ht="14.25">
      <c r="I214" s="2"/>
    </row>
    <row r="215" ht="14.25">
      <c r="I215" s="2"/>
    </row>
    <row r="216" ht="14.25">
      <c r="I216" s="2"/>
    </row>
    <row r="217" ht="14.25">
      <c r="I217" s="2"/>
    </row>
    <row r="218" ht="14.25">
      <c r="I218" s="2"/>
    </row>
    <row r="219" ht="14.25">
      <c r="I219" s="2"/>
    </row>
    <row r="220" ht="14.25">
      <c r="I220" s="2"/>
    </row>
    <row r="221" ht="14.25">
      <c r="I221" s="2"/>
    </row>
    <row r="222" ht="14.25">
      <c r="I222" s="2"/>
    </row>
    <row r="223" ht="14.25">
      <c r="I223" s="2"/>
    </row>
    <row r="224" ht="14.25">
      <c r="I224" s="2"/>
    </row>
    <row r="225" ht="14.25">
      <c r="I225" s="2"/>
    </row>
    <row r="226" ht="14.25">
      <c r="I226" s="2"/>
    </row>
    <row r="227" ht="14.25">
      <c r="I227" s="2"/>
    </row>
    <row r="228" ht="14.25">
      <c r="I228" s="2"/>
    </row>
    <row r="229" ht="14.25">
      <c r="I229" s="2"/>
    </row>
    <row r="230" ht="14.25">
      <c r="I230" s="2"/>
    </row>
    <row r="231" ht="14.25">
      <c r="I231" s="2"/>
    </row>
    <row r="232" ht="14.25">
      <c r="I232" s="2"/>
    </row>
    <row r="233" ht="14.25">
      <c r="I233" s="2"/>
    </row>
    <row r="234" ht="14.25">
      <c r="I234" s="2"/>
    </row>
    <row r="235" ht="14.25">
      <c r="I235" s="2"/>
    </row>
    <row r="236" ht="14.25">
      <c r="I236" s="2"/>
    </row>
    <row r="237" ht="14.25">
      <c r="I237" s="2"/>
    </row>
    <row r="238" ht="14.25">
      <c r="I238" s="2"/>
    </row>
    <row r="239" ht="14.25">
      <c r="I239" s="2"/>
    </row>
    <row r="240" ht="14.25">
      <c r="I240" s="2"/>
    </row>
    <row r="241" ht="14.25">
      <c r="I241" s="2"/>
    </row>
    <row r="242" ht="14.25">
      <c r="I242" s="2"/>
    </row>
    <row r="243" ht="14.25">
      <c r="I243" s="2"/>
    </row>
    <row r="244" ht="14.25">
      <c r="I244" s="2"/>
    </row>
    <row r="245" ht="14.25">
      <c r="I245" s="2"/>
    </row>
    <row r="246" ht="14.25">
      <c r="I246" s="2"/>
    </row>
    <row r="247" ht="14.25">
      <c r="I247" s="2"/>
    </row>
    <row r="248" ht="14.25">
      <c r="I248" s="2"/>
    </row>
    <row r="249" ht="14.25">
      <c r="I249" s="2"/>
    </row>
    <row r="250" ht="14.25">
      <c r="I250" s="2"/>
    </row>
    <row r="251" ht="14.25">
      <c r="I251" s="2"/>
    </row>
    <row r="252" ht="14.25">
      <c r="I252" s="2"/>
    </row>
    <row r="253" ht="14.25">
      <c r="I253" s="2"/>
    </row>
    <row r="254" ht="14.25">
      <c r="I254" s="2"/>
    </row>
    <row r="255" ht="14.25">
      <c r="I255" s="2"/>
    </row>
    <row r="256" ht="14.25">
      <c r="I256" s="2"/>
    </row>
    <row r="257" ht="14.25">
      <c r="I257" s="2"/>
    </row>
    <row r="258" ht="14.25">
      <c r="I258" s="2"/>
    </row>
    <row r="259" ht="14.25">
      <c r="I259" s="2"/>
    </row>
    <row r="260" ht="14.25">
      <c r="I260" s="2"/>
    </row>
    <row r="261" ht="14.25">
      <c r="I261" s="2"/>
    </row>
    <row r="262" ht="14.25">
      <c r="I262" s="2"/>
    </row>
    <row r="263" ht="14.25">
      <c r="I263" s="2"/>
    </row>
    <row r="264" ht="14.25">
      <c r="I264" s="2"/>
    </row>
    <row r="265" ht="14.25">
      <c r="I265" s="2"/>
    </row>
    <row r="266" ht="14.25">
      <c r="I266" s="2"/>
    </row>
    <row r="267" ht="14.25">
      <c r="I267" s="2"/>
    </row>
    <row r="268" ht="14.25">
      <c r="I268" s="2"/>
    </row>
    <row r="269" ht="14.25">
      <c r="I269" s="2"/>
    </row>
    <row r="270" ht="14.25">
      <c r="I270" s="2"/>
    </row>
    <row r="271" ht="14.25">
      <c r="I271" s="2"/>
    </row>
    <row r="272" ht="14.25">
      <c r="I272" s="2"/>
    </row>
    <row r="273" ht="14.25">
      <c r="I273" s="2"/>
    </row>
    <row r="274" ht="14.25">
      <c r="I274" s="2"/>
    </row>
    <row r="275" ht="14.25">
      <c r="I275" s="2"/>
    </row>
    <row r="276" ht="14.25">
      <c r="I276" s="2"/>
    </row>
    <row r="277" ht="14.25">
      <c r="I277" s="2"/>
    </row>
    <row r="278" ht="14.25">
      <c r="I278" s="2"/>
    </row>
    <row r="279" ht="14.25">
      <c r="I279" s="2"/>
    </row>
    <row r="280" ht="14.25">
      <c r="I280" s="2"/>
    </row>
    <row r="281" ht="14.25">
      <c r="I281" s="2"/>
    </row>
    <row r="282" ht="14.25">
      <c r="I282" s="2"/>
    </row>
    <row r="283" ht="14.25">
      <c r="I283" s="2"/>
    </row>
    <row r="284" ht="14.25">
      <c r="I284" s="2"/>
    </row>
    <row r="285" ht="14.25">
      <c r="I285" s="2"/>
    </row>
    <row r="286" ht="14.25">
      <c r="I286" s="2"/>
    </row>
    <row r="287" ht="14.25">
      <c r="I287" s="2"/>
    </row>
    <row r="288" ht="14.25">
      <c r="I288" s="2"/>
    </row>
    <row r="289" ht="14.25">
      <c r="I289" s="2"/>
    </row>
    <row r="290" ht="14.25">
      <c r="I290" s="2"/>
    </row>
    <row r="291" ht="14.25">
      <c r="I291" s="2"/>
    </row>
    <row r="292" ht="14.25">
      <c r="I292" s="2"/>
    </row>
    <row r="293" ht="14.25">
      <c r="I293" s="2"/>
    </row>
    <row r="294" ht="14.25">
      <c r="I294" s="2"/>
    </row>
    <row r="295" ht="14.25">
      <c r="I295" s="2"/>
    </row>
    <row r="296" ht="14.25">
      <c r="I296" s="2"/>
    </row>
    <row r="297" ht="14.25">
      <c r="I297" s="2"/>
    </row>
    <row r="298" ht="14.25">
      <c r="I298" s="2"/>
    </row>
    <row r="299" ht="14.25">
      <c r="I299" s="2"/>
    </row>
    <row r="300" ht="14.25">
      <c r="I300" s="2"/>
    </row>
    <row r="301" ht="14.25">
      <c r="I301" s="2"/>
    </row>
    <row r="302" ht="14.25">
      <c r="I302" s="2"/>
    </row>
    <row r="303" ht="14.25">
      <c r="I303" s="2"/>
    </row>
    <row r="304" ht="14.25">
      <c r="I304" s="2"/>
    </row>
    <row r="305" ht="14.25">
      <c r="I305" s="2"/>
    </row>
    <row r="306" ht="14.25">
      <c r="I306" s="2"/>
    </row>
    <row r="307" ht="14.25">
      <c r="I307" s="2"/>
    </row>
    <row r="308" ht="14.25">
      <c r="I308" s="2"/>
    </row>
    <row r="309" ht="14.25">
      <c r="I309" s="2"/>
    </row>
    <row r="310" ht="14.25">
      <c r="I310" s="2"/>
    </row>
    <row r="311" ht="14.25">
      <c r="I311" s="2"/>
    </row>
    <row r="312" ht="14.25">
      <c r="I312" s="2"/>
    </row>
    <row r="313" ht="14.25">
      <c r="I313" s="2"/>
    </row>
    <row r="314" ht="14.25">
      <c r="I314" s="2"/>
    </row>
    <row r="315" ht="14.25">
      <c r="I315" s="2"/>
    </row>
    <row r="316" ht="14.25">
      <c r="I316" s="2"/>
    </row>
    <row r="317" ht="14.25">
      <c r="I317" s="2"/>
    </row>
    <row r="318" ht="14.25">
      <c r="I318" s="2"/>
    </row>
    <row r="319" ht="14.25">
      <c r="I319" s="2"/>
    </row>
    <row r="320" ht="14.25">
      <c r="I320" s="2"/>
    </row>
    <row r="321" ht="14.25">
      <c r="I321" s="2"/>
    </row>
    <row r="322" ht="14.25">
      <c r="I322" s="2"/>
    </row>
    <row r="323" ht="14.25">
      <c r="I323" s="2"/>
    </row>
    <row r="324" ht="14.25">
      <c r="I324" s="2"/>
    </row>
    <row r="325" ht="14.25">
      <c r="I325" s="2"/>
    </row>
    <row r="326" ht="14.25">
      <c r="I326" s="2"/>
    </row>
    <row r="327" ht="14.25">
      <c r="I327" s="2"/>
    </row>
    <row r="328" ht="14.25">
      <c r="I328" s="2"/>
    </row>
    <row r="329" ht="14.25">
      <c r="I329" s="2"/>
    </row>
    <row r="330" ht="14.25">
      <c r="I330" s="2"/>
    </row>
    <row r="331" ht="14.25">
      <c r="I331" s="2"/>
    </row>
    <row r="332" ht="14.25">
      <c r="I332" s="2"/>
    </row>
    <row r="333" ht="14.25">
      <c r="I333" s="2"/>
    </row>
    <row r="334" ht="14.25">
      <c r="I334" s="2"/>
    </row>
    <row r="335" ht="14.25">
      <c r="I335" s="2"/>
    </row>
    <row r="336" ht="14.25">
      <c r="I336" s="2"/>
    </row>
    <row r="337" ht="14.25">
      <c r="I337" s="2"/>
    </row>
    <row r="338" ht="14.25">
      <c r="I338" s="2"/>
    </row>
    <row r="339" ht="14.25">
      <c r="I339" s="2"/>
    </row>
    <row r="340" ht="14.25">
      <c r="I340" s="2"/>
    </row>
    <row r="341" ht="14.25">
      <c r="I341" s="2"/>
    </row>
    <row r="342" ht="14.25">
      <c r="I342" s="2"/>
    </row>
    <row r="343" ht="14.25">
      <c r="I343" s="2"/>
    </row>
    <row r="344" ht="14.25">
      <c r="I344" s="2"/>
    </row>
    <row r="345" ht="14.25">
      <c r="I345" s="2"/>
    </row>
    <row r="346" ht="14.25">
      <c r="I346" s="2"/>
    </row>
    <row r="347" ht="14.25">
      <c r="I347" s="2"/>
    </row>
    <row r="348" ht="14.25">
      <c r="I348" s="2"/>
    </row>
    <row r="349" ht="14.25">
      <c r="I349" s="2"/>
    </row>
    <row r="350" ht="14.25">
      <c r="I350" s="2"/>
    </row>
    <row r="351" ht="14.25">
      <c r="I351" s="2"/>
    </row>
    <row r="352" ht="14.25">
      <c r="I352" s="2"/>
    </row>
    <row r="353" ht="14.25">
      <c r="I353" s="2"/>
    </row>
    <row r="354" ht="14.25">
      <c r="I354" s="2"/>
    </row>
    <row r="355" ht="14.25">
      <c r="I355" s="2"/>
    </row>
    <row r="356" ht="14.25">
      <c r="I356" s="2"/>
    </row>
    <row r="357" ht="14.25">
      <c r="I357" s="2"/>
    </row>
    <row r="358" ht="14.25">
      <c r="I358" s="2"/>
    </row>
    <row r="359" ht="14.25">
      <c r="I359" s="2"/>
    </row>
    <row r="360" ht="14.25">
      <c r="I360" s="2"/>
    </row>
    <row r="361" ht="14.25">
      <c r="I361" s="2"/>
    </row>
    <row r="362" ht="14.25">
      <c r="I362" s="2"/>
    </row>
    <row r="363" ht="14.25">
      <c r="I363" s="2"/>
    </row>
    <row r="364" ht="14.25">
      <c r="I364" s="2"/>
    </row>
    <row r="365" ht="14.25">
      <c r="I365" s="2"/>
    </row>
    <row r="366" ht="14.25">
      <c r="I366" s="2"/>
    </row>
    <row r="367" ht="14.25">
      <c r="I367" s="2"/>
    </row>
    <row r="368" ht="14.25">
      <c r="I368" s="2"/>
    </row>
    <row r="369" ht="14.25">
      <c r="I369" s="2"/>
    </row>
    <row r="370" ht="14.25">
      <c r="I370" s="2"/>
    </row>
    <row r="371" ht="14.25">
      <c r="I371" s="2"/>
    </row>
    <row r="372" ht="14.25">
      <c r="I372" s="2"/>
    </row>
    <row r="373" ht="14.25">
      <c r="I373" s="2"/>
    </row>
    <row r="374" ht="14.25">
      <c r="I374" s="2"/>
    </row>
    <row r="375" ht="14.25">
      <c r="I375" s="2"/>
    </row>
    <row r="376" ht="14.25">
      <c r="I376" s="2"/>
    </row>
    <row r="377" ht="14.25">
      <c r="I377" s="2"/>
    </row>
    <row r="378" ht="14.25">
      <c r="I378" s="2"/>
    </row>
    <row r="379" ht="14.25">
      <c r="I379" s="2"/>
    </row>
    <row r="380" ht="14.25">
      <c r="I380" s="2"/>
    </row>
    <row r="381" ht="14.25">
      <c r="I381" s="2"/>
    </row>
    <row r="382" ht="14.25">
      <c r="I382" s="2"/>
    </row>
    <row r="383" ht="14.25">
      <c r="I383" s="2"/>
    </row>
    <row r="384" ht="14.25">
      <c r="I384" s="2"/>
    </row>
    <row r="385" ht="14.25">
      <c r="I385" s="2"/>
    </row>
    <row r="386" ht="14.25">
      <c r="I386" s="2"/>
    </row>
    <row r="387" ht="14.25">
      <c r="I387" s="2"/>
    </row>
  </sheetData>
  <mergeCells count="2">
    <mergeCell ref="A55:J55"/>
    <mergeCell ref="A56:J5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reuson</dc:creator>
  <cp:keywords/>
  <dc:description/>
  <cp:lastModifiedBy>CHUA WOO</cp:lastModifiedBy>
  <cp:lastPrinted>2005-02-24T08:46:19Z</cp:lastPrinted>
  <dcterms:created xsi:type="dcterms:W3CDTF">2002-11-10T14:09:50Z</dcterms:created>
  <dcterms:modified xsi:type="dcterms:W3CDTF">2005-02-24T09:52:11Z</dcterms:modified>
  <cp:category/>
  <cp:version/>
  <cp:contentType/>
  <cp:contentStatus/>
</cp:coreProperties>
</file>