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685" activeTab="1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/>
</workbook>
</file>

<file path=xl/sharedStrings.xml><?xml version="1.0" encoding="utf-8"?>
<sst xmlns="http://schemas.openxmlformats.org/spreadsheetml/2006/main" count="179" uniqueCount="137">
  <si>
    <t>RM'000</t>
  </si>
  <si>
    <t>NON-CURRENT ASSETS</t>
  </si>
  <si>
    <t>Property, plant and equipment</t>
  </si>
  <si>
    <t>Investment in associated companies</t>
  </si>
  <si>
    <t>Other investments</t>
  </si>
  <si>
    <t>Intangible asset</t>
  </si>
  <si>
    <t>-</t>
  </si>
  <si>
    <t>CURRENT ASSETS</t>
  </si>
  <si>
    <t>Development properties</t>
  </si>
  <si>
    <t>Inventories</t>
  </si>
  <si>
    <t>Trade receivables</t>
  </si>
  <si>
    <t>Other receivables</t>
  </si>
  <si>
    <t>Cash and short term investments</t>
  </si>
  <si>
    <t>CURRENT LIABILITIES</t>
  </si>
  <si>
    <t>Short term borrowings</t>
  </si>
  <si>
    <t>Trade payables</t>
  </si>
  <si>
    <t>Other payables</t>
  </si>
  <si>
    <t>Taxation</t>
  </si>
  <si>
    <t>Dividend payable</t>
  </si>
  <si>
    <t>NET CURRENT ASSETS</t>
  </si>
  <si>
    <t>FINANCED BY :</t>
  </si>
  <si>
    <t>Share capital</t>
  </si>
  <si>
    <t>Reserves</t>
  </si>
  <si>
    <t>Shareholders' equity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</si>
  <si>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</si>
  <si>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</si>
  <si>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</si>
  <si>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</si>
  <si>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</si>
  <si>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</si>
  <si>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</si>
  <si>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Other operating income</t>
  </si>
  <si>
    <t>Profit from operations</t>
  </si>
  <si>
    <t>Earnings / (Loss) per share (sen)</t>
  </si>
  <si>
    <t>Basic</t>
  </si>
  <si>
    <t>Fully diluted</t>
  </si>
  <si>
    <t>Profit before taxation</t>
  </si>
  <si>
    <t>Cost of sales</t>
  </si>
  <si>
    <t>Gross profit</t>
  </si>
  <si>
    <t>Distribution cost</t>
  </si>
  <si>
    <t>Administrative cost</t>
  </si>
  <si>
    <t>Other operating expenses</t>
  </si>
  <si>
    <t>Finance cost</t>
  </si>
  <si>
    <t>Share of profits in associated companies</t>
  </si>
  <si>
    <t>Net profit from operating activities</t>
  </si>
  <si>
    <t>Net profit for the year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</si>
  <si>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</si>
  <si>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</si>
  <si>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</si>
  <si>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</si>
  <si>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</si>
  <si>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</si>
  <si>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</si>
  <si>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</si>
  <si>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</si>
  <si>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</si>
  <si>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</si>
  <si>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</si>
  <si>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</si>
  <si>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</si>
  <si>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</si>
  <si>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(As previously reported)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</si>
  <si>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</si>
  <si>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</si>
  <si>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</si>
  <si>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</si>
  <si>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</si>
  <si>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</si>
  <si>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</si>
  <si>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</si>
  <si>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</si>
  <si>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</si>
  <si>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</si>
  <si>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</si>
  <si>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</si>
  <si>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</si>
  <si>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</si>
  <si>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</si>
  <si>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</si>
  <si>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Share investment revaluation</t>
  </si>
  <si>
    <t>Currency translation differences</t>
  </si>
  <si>
    <t>Dividends</t>
  </si>
  <si>
    <t>FINANCIAL</t>
  </si>
  <si>
    <t>YEAR END</t>
  </si>
  <si>
    <t>(UNAUDITED)</t>
  </si>
  <si>
    <t>(AUDITED)</t>
  </si>
  <si>
    <t>OF CURRENT</t>
  </si>
  <si>
    <t xml:space="preserve">AS AT </t>
  </si>
  <si>
    <t>END</t>
  </si>
  <si>
    <t>Net tangible assets per share (sen)</t>
  </si>
  <si>
    <t>Condensed Consolidated Statement of Changes in Equity</t>
  </si>
  <si>
    <t>Shares buyback</t>
  </si>
  <si>
    <t>Interest Income</t>
  </si>
  <si>
    <t>Tax refundable</t>
  </si>
  <si>
    <t>N/A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</si>
  <si>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</si>
  <si>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</si>
  <si>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</si>
  <si>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</si>
  <si>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</si>
  <si>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</si>
  <si>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>Cash &amp; cash equivalents comprise of:</t>
  </si>
  <si>
    <t>Bank overdrafts</t>
  </si>
  <si>
    <t>Cash &amp; short term investments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</si>
  <si>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</si>
  <si>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</si>
  <si>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</si>
  <si>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</si>
  <si>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</si>
  <si>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</si>
  <si>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</si>
  <si>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</si>
  <si>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</si>
  <si>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</si>
  <si>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</si>
  <si>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</si>
  <si>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</si>
  <si>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Bank borrowings</t>
  </si>
  <si>
    <t xml:space="preserve">  Purchase of own shares</t>
  </si>
  <si>
    <t>Audited Financial Statements for the year ended 31 December 2002</t>
  </si>
  <si>
    <t xml:space="preserve"> with the Audited Financial Statements for the year ended 31 December 2002</t>
  </si>
  <si>
    <t>Balance at 1/1/2003</t>
  </si>
  <si>
    <t>with the Audited Financial Statements for the year ended 31 December 2002</t>
  </si>
  <si>
    <t>Tax Payable</t>
  </si>
  <si>
    <t>Long term borrowings</t>
  </si>
  <si>
    <t>31/12/02</t>
  </si>
  <si>
    <t>As At</t>
  </si>
  <si>
    <t>Net profit for the period</t>
  </si>
  <si>
    <t>30/09/03</t>
  </si>
  <si>
    <t>Interim Financial Report For The Third Quarter</t>
  </si>
  <si>
    <t>30/09/02</t>
  </si>
  <si>
    <t xml:space="preserve">Current 9 months ended </t>
  </si>
  <si>
    <t>30/09/2003</t>
  </si>
  <si>
    <t>Balance at 30/09/2003</t>
  </si>
  <si>
    <t>30/09/2002</t>
  </si>
  <si>
    <t xml:space="preserve">CASH AND CASH EQUIVALENTS AT 30 SEPT 2003 (Note A) </t>
  </si>
  <si>
    <t>For The 9 Months Ended 30 September 2003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</si>
</sst>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&quot;RM&quot;* #,##0.00_-;\-&quot;RM&quot;* #,##0.00_-;_-&quot;RM&quot;* &quot;-&quot;??_-;_-@_-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* #,##0_);_(* \(#,##0\);_(* &quot;-&quot;_);_(@_)"/>
    <numFmt numFmtId="176" formatCode="_(&quot;RM&quot;* #,##0.00_);_(&quot;RM&quot;* \(#,##0.00\);_(&quot;RM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_);\(0\)"/>
    <numFmt numFmtId="191" formatCode="_(* #,##0_);_(* \(#,##0\);_(* &quot;-&quot;??_);_(@_)"/>
    <numFmt numFmtId="192" formatCode="#,##0.000_);[Red]\(#,##0.000\)"/>
    <numFmt numFmtId="193" formatCode="0.00_ ;\-0.00\ "/>
    <numFmt numFmtId="194" formatCode="#,##0.00_ ;\-#,##0.00\ "/>
    <numFmt numFmtId="195" formatCode="#,##0_ ;\-#,##0\ "/>
    <numFmt numFmtId="196" formatCode="0_ ;\-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[$-409]dddd\,\ mmmm\ dd\,\ yyyy"/>
    <numFmt numFmtId="203" formatCode="_(* #,##0.000_);_(* \(#,##0.000\);_(* &quot;-&quot;??_);_(@_)"/>
    <numFmt numFmtId="204" formatCode="_(* #,##0.0_);_(* \(#,##0.0\);_(* &quot;-&quot;??_);_(@_)"/>
    <numFmt numFmtId="205" formatCode="[$-C09]dddd\,\ d\ mmmm\ yyyy"/>
  </numFmts>
  <fonts count="1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90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191" fontId="1" fillId="0" borderId="0" xfId="21" applyNumberFormat="1" applyFont="1" applyFill="1" applyAlignment="1">
      <alignment horizontal="center"/>
      <protection/>
    </xf>
    <xf numFmtId="191" fontId="1" fillId="0" borderId="0" xfId="21" applyNumberFormat="1" applyFont="1" applyFill="1" applyAlignment="1">
      <alignment/>
      <protection/>
    </xf>
    <xf numFmtId="177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175" fontId="1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center"/>
    </xf>
    <xf numFmtId="177" fontId="1" fillId="0" borderId="0" xfId="15" applyFont="1" applyFill="1" applyAlignment="1">
      <alignment horizontal="center"/>
    </xf>
    <xf numFmtId="175" fontId="1" fillId="0" borderId="3" xfId="15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" fontId="1" fillId="0" borderId="0" xfId="15" applyNumberFormat="1" applyFont="1" applyFill="1" applyAlignment="1">
      <alignment/>
    </xf>
    <xf numFmtId="177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175" fontId="1" fillId="0" borderId="0" xfId="15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175" fontId="1" fillId="0" borderId="0" xfId="21" applyNumberFormat="1" applyFont="1" applyFill="1" applyAlignment="1">
      <alignment horizontal="center"/>
      <protection/>
    </xf>
    <xf numFmtId="0" fontId="1" fillId="0" borderId="0" xfId="0" applyFont="1" applyFill="1" applyAlignment="1">
      <alignment horizontal="left"/>
    </xf>
    <xf numFmtId="1" fontId="2" fillId="3" borderId="0" xfId="0" applyNumberFormat="1" applyFont="1" applyFill="1" applyAlignment="1" quotePrefix="1">
      <alignment horizontal="center"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" fillId="0" borderId="0" xfId="15" applyNumberFormat="1" applyFont="1" applyFill="1" applyAlignment="1">
      <alignment horizontal="right"/>
    </xf>
    <xf numFmtId="0" fontId="0" fillId="0" borderId="0" xfId="0" applyFill="1" applyAlignment="1">
      <alignment/>
    </xf>
    <xf numFmtId="37" fontId="1" fillId="0" borderId="0" xfId="0" applyNumberFormat="1" applyFont="1" applyFill="1" applyAlignment="1">
      <alignment/>
    </xf>
    <xf numFmtId="3" fontId="1" fillId="0" borderId="4" xfId="0" applyNumberFormat="1" applyFont="1" applyBorder="1" applyAlignment="1">
      <alignment/>
    </xf>
    <xf numFmtId="191" fontId="1" fillId="0" borderId="0" xfId="15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0"/>
  <sheetViews>
    <sheetView zoomScale="85" zoomScaleNormal="85" workbookViewId="0" topLeftCell="A37">
      <selection activeCell="F56" sqref="F56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106</v>
      </c>
      <c r="B1" s="9"/>
      <c r="C1" s="10"/>
      <c r="D1" s="11"/>
      <c r="E1" s="11"/>
      <c r="H1" s="4"/>
    </row>
    <row r="2" spans="1:5" ht="15">
      <c r="A2" s="9" t="s">
        <v>129</v>
      </c>
      <c r="B2" s="9"/>
      <c r="C2" s="10"/>
      <c r="D2" s="11"/>
      <c r="E2" s="11"/>
    </row>
    <row r="3" spans="1:3" s="3" customFormat="1" ht="15">
      <c r="A3" s="42" t="s">
        <v>28</v>
      </c>
      <c r="B3" s="38"/>
      <c r="C3" s="38"/>
    </row>
    <row r="4" spans="1:5" ht="15">
      <c r="A4" s="25" t="s">
        <v>136</v>
      </c>
      <c r="B4" s="26"/>
      <c r="C4" s="26"/>
      <c r="D4" s="26"/>
      <c r="E4" s="26"/>
    </row>
    <row r="5" spans="1:8" ht="15">
      <c r="A5" s="25"/>
      <c r="B5" s="26"/>
      <c r="C5" s="26"/>
      <c r="D5" s="26"/>
      <c r="E5" s="26"/>
      <c r="F5" s="41" t="s">
        <v>87</v>
      </c>
      <c r="G5" s="3"/>
      <c r="H5" s="41" t="s">
        <v>87</v>
      </c>
    </row>
    <row r="6" spans="1:8" ht="15">
      <c r="A6" s="25"/>
      <c r="B6" s="26"/>
      <c r="C6" s="26"/>
      <c r="D6" s="26"/>
      <c r="E6" s="26"/>
      <c r="F6" s="41" t="s">
        <v>88</v>
      </c>
      <c r="G6" s="3"/>
      <c r="H6" s="41" t="s">
        <v>46</v>
      </c>
    </row>
    <row r="7" spans="1:8" ht="15">
      <c r="A7" s="25"/>
      <c r="B7" s="26"/>
      <c r="C7" s="26"/>
      <c r="D7" s="26"/>
      <c r="E7" s="26"/>
      <c r="F7" s="41" t="s">
        <v>86</v>
      </c>
      <c r="G7" s="3"/>
      <c r="H7" s="41" t="s">
        <v>82</v>
      </c>
    </row>
    <row r="8" spans="1:8" ht="15">
      <c r="A8" s="25"/>
      <c r="B8" s="26"/>
      <c r="C8" s="26"/>
      <c r="D8" s="26"/>
      <c r="E8" s="26"/>
      <c r="F8" s="41" t="s">
        <v>47</v>
      </c>
      <c r="G8" s="3"/>
      <c r="H8" s="41" t="s">
        <v>83</v>
      </c>
    </row>
    <row r="9" spans="1:8" ht="15">
      <c r="A9" s="25"/>
      <c r="B9" s="26"/>
      <c r="C9" s="26"/>
      <c r="D9" s="26"/>
      <c r="E9" s="26"/>
      <c r="F9" s="105" t="s">
        <v>128</v>
      </c>
      <c r="G9" s="3"/>
      <c r="H9" s="105" t="s">
        <v>125</v>
      </c>
    </row>
    <row r="10" spans="1:11" ht="15">
      <c r="A10" s="23"/>
      <c r="B10" s="38"/>
      <c r="C10" s="38"/>
      <c r="F10" s="41" t="s">
        <v>84</v>
      </c>
      <c r="G10" s="3"/>
      <c r="H10" s="41" t="s">
        <v>85</v>
      </c>
      <c r="I10" s="72"/>
      <c r="J10" s="73"/>
      <c r="K10" s="72"/>
    </row>
    <row r="11" spans="3:11" ht="15">
      <c r="C11" s="1"/>
      <c r="F11" s="41" t="s">
        <v>0</v>
      </c>
      <c r="G11" s="40"/>
      <c r="H11" s="41" t="s">
        <v>0</v>
      </c>
      <c r="I11" s="72"/>
      <c r="J11" s="73"/>
      <c r="K11" s="72"/>
    </row>
    <row r="12" spans="1:11" ht="15">
      <c r="A12" s="1" t="s">
        <v>1</v>
      </c>
      <c r="C12" s="1"/>
      <c r="F12" s="24"/>
      <c r="G12" s="73"/>
      <c r="H12" s="73"/>
      <c r="I12" s="72"/>
      <c r="J12" s="73"/>
      <c r="K12" s="72"/>
    </row>
    <row r="13" spans="6:11" ht="15">
      <c r="F13" s="24"/>
      <c r="G13" s="73"/>
      <c r="H13" s="104"/>
      <c r="I13" s="72"/>
      <c r="J13" s="73"/>
      <c r="K13" s="72"/>
    </row>
    <row r="14" spans="1:11" ht="15">
      <c r="A14" s="1" t="s">
        <v>2</v>
      </c>
      <c r="C14" s="1"/>
      <c r="F14" s="74">
        <v>455699</v>
      </c>
      <c r="G14" s="73"/>
      <c r="H14" s="80">
        <v>455877</v>
      </c>
      <c r="I14" s="72"/>
      <c r="J14" s="73"/>
      <c r="K14" s="72"/>
    </row>
    <row r="15" spans="1:11" ht="15">
      <c r="A15" s="1" t="s">
        <v>3</v>
      </c>
      <c r="C15" s="1"/>
      <c r="F15" s="74">
        <v>1000</v>
      </c>
      <c r="G15" s="73"/>
      <c r="H15" s="80">
        <v>998</v>
      </c>
      <c r="I15" s="72"/>
      <c r="J15" s="64"/>
      <c r="K15" s="72"/>
    </row>
    <row r="16" spans="1:8" ht="14.25">
      <c r="A16" s="1" t="s">
        <v>4</v>
      </c>
      <c r="C16" s="1"/>
      <c r="F16" s="74">
        <v>152980</v>
      </c>
      <c r="G16" s="73"/>
      <c r="H16" s="80">
        <v>152601</v>
      </c>
    </row>
    <row r="17" spans="1:10" ht="14.25">
      <c r="A17" s="1" t="s">
        <v>5</v>
      </c>
      <c r="C17" s="1"/>
      <c r="F17" s="74">
        <f>81-81+115</f>
        <v>115</v>
      </c>
      <c r="G17" s="73"/>
      <c r="H17" s="73">
        <v>69</v>
      </c>
      <c r="J17" s="2"/>
    </row>
    <row r="18" spans="3:8" ht="14.25">
      <c r="C18" s="1"/>
      <c r="F18" s="65">
        <f>SUM(F14:F17)</f>
        <v>609794</v>
      </c>
      <c r="G18" s="73"/>
      <c r="H18" s="89">
        <f>SUM(H14:H17)</f>
        <v>609545</v>
      </c>
    </row>
    <row r="19" spans="3:8" ht="14.25">
      <c r="C19" s="1"/>
      <c r="F19" s="24"/>
      <c r="G19" s="73"/>
      <c r="H19" s="73"/>
    </row>
    <row r="20" spans="1:8" ht="14.25">
      <c r="A20" s="1" t="s">
        <v>7</v>
      </c>
      <c r="C20" s="1"/>
      <c r="F20" s="24"/>
      <c r="G20" s="73"/>
      <c r="H20" s="73"/>
    </row>
    <row r="21" spans="6:8" ht="14.25">
      <c r="F21" s="24"/>
      <c r="G21" s="73"/>
      <c r="H21" s="73"/>
    </row>
    <row r="22" spans="1:8" ht="14.25">
      <c r="A22" s="1" t="s">
        <v>8</v>
      </c>
      <c r="C22" s="1"/>
      <c r="F22" s="74">
        <v>187513</v>
      </c>
      <c r="G22" s="73"/>
      <c r="H22" s="80">
        <v>187386</v>
      </c>
    </row>
    <row r="23" spans="1:8" ht="14.25">
      <c r="A23" s="1" t="s">
        <v>9</v>
      </c>
      <c r="C23" s="1"/>
      <c r="F23" s="74">
        <v>98908</v>
      </c>
      <c r="G23" s="73"/>
      <c r="H23" s="80">
        <v>115125</v>
      </c>
    </row>
    <row r="24" spans="1:8" ht="14.25">
      <c r="A24" s="1" t="s">
        <v>10</v>
      </c>
      <c r="C24" s="1"/>
      <c r="F24" s="74">
        <v>28919</v>
      </c>
      <c r="G24" s="73"/>
      <c r="H24" s="80">
        <v>29961</v>
      </c>
    </row>
    <row r="25" spans="1:8" ht="14.25">
      <c r="A25" s="1" t="s">
        <v>11</v>
      </c>
      <c r="C25" s="1"/>
      <c r="F25" s="74">
        <f>12699+236-12935+15590+237-15827+12975-26</f>
        <v>12949</v>
      </c>
      <c r="G25" s="73"/>
      <c r="H25" s="80">
        <v>18578</v>
      </c>
    </row>
    <row r="26" spans="1:8" ht="14.25">
      <c r="A26" s="1" t="s">
        <v>93</v>
      </c>
      <c r="C26" s="1"/>
      <c r="F26" s="74">
        <v>2724</v>
      </c>
      <c r="G26" s="73"/>
      <c r="H26" s="80">
        <v>4253</v>
      </c>
    </row>
    <row r="27" spans="1:8" ht="14.25">
      <c r="A27" s="1" t="s">
        <v>12</v>
      </c>
      <c r="C27" s="1"/>
      <c r="F27" s="74">
        <f>39980+241962-281942+72577+214333-286910+56358+241608</f>
        <v>297966</v>
      </c>
      <c r="G27" s="73"/>
      <c r="H27" s="80">
        <v>280882</v>
      </c>
    </row>
    <row r="28" spans="3:8" ht="14.25">
      <c r="C28" s="1"/>
      <c r="F28" s="65">
        <f>SUM(F22:F27)</f>
        <v>628979</v>
      </c>
      <c r="G28" s="73"/>
      <c r="H28" s="89">
        <f>SUM(H22:H27)</f>
        <v>636185</v>
      </c>
    </row>
    <row r="29" spans="6:8" ht="14.25">
      <c r="F29" s="24"/>
      <c r="G29" s="73"/>
      <c r="H29" s="73"/>
    </row>
    <row r="30" spans="1:8" ht="14.25">
      <c r="A30" s="1" t="s">
        <v>13</v>
      </c>
      <c r="C30" s="1"/>
      <c r="F30" s="24"/>
      <c r="G30" s="73"/>
      <c r="H30" s="73"/>
    </row>
    <row r="31" spans="6:8" ht="14.25">
      <c r="F31" s="24"/>
      <c r="G31" s="73"/>
      <c r="H31" s="73"/>
    </row>
    <row r="32" spans="1:8" ht="14.25">
      <c r="A32" s="1" t="s">
        <v>14</v>
      </c>
      <c r="C32" s="1"/>
      <c r="F32" s="74">
        <f>7750+113179+151-121080+9992+115519+156-125667+5623+113923+161</f>
        <v>119707</v>
      </c>
      <c r="G32" s="73"/>
      <c r="H32" s="80">
        <v>131244</v>
      </c>
    </row>
    <row r="33" spans="1:8" ht="14.25">
      <c r="A33" s="1" t="s">
        <v>15</v>
      </c>
      <c r="C33" s="1"/>
      <c r="F33" s="74">
        <v>17186</v>
      </c>
      <c r="G33" s="73"/>
      <c r="H33" s="80">
        <v>23865</v>
      </c>
    </row>
    <row r="34" spans="1:8" ht="14.25">
      <c r="A34" s="1" t="s">
        <v>16</v>
      </c>
      <c r="C34" s="1"/>
      <c r="F34" s="74">
        <v>68517</v>
      </c>
      <c r="G34" s="73"/>
      <c r="H34" s="80">
        <v>71608</v>
      </c>
    </row>
    <row r="35" spans="1:8" ht="14.25">
      <c r="A35" s="1" t="s">
        <v>123</v>
      </c>
      <c r="C35" s="1"/>
      <c r="F35" s="74">
        <v>600</v>
      </c>
      <c r="G35" s="73"/>
      <c r="H35" s="80">
        <v>922</v>
      </c>
    </row>
    <row r="36" spans="1:8" ht="14.25">
      <c r="A36" s="1" t="s">
        <v>18</v>
      </c>
      <c r="C36" s="1"/>
      <c r="F36" s="74">
        <f>6917+10372-10372+6915</f>
        <v>13832</v>
      </c>
      <c r="G36" s="64"/>
      <c r="H36" s="24" t="s">
        <v>6</v>
      </c>
    </row>
    <row r="37" spans="3:8" ht="14.25">
      <c r="C37" s="1"/>
      <c r="F37" s="65">
        <f>SUM(F32:F36)</f>
        <v>219842</v>
      </c>
      <c r="G37" s="73"/>
      <c r="H37" s="89">
        <f>SUM(H32:H36)</f>
        <v>227639</v>
      </c>
    </row>
    <row r="38" spans="3:8" ht="14.25">
      <c r="C38" s="1"/>
      <c r="F38" s="24"/>
      <c r="G38" s="73"/>
      <c r="H38" s="73"/>
    </row>
    <row r="39" spans="1:8" ht="14.25">
      <c r="A39" s="1" t="s">
        <v>19</v>
      </c>
      <c r="C39" s="1"/>
      <c r="F39" s="75">
        <f>F28-F37</f>
        <v>409137</v>
      </c>
      <c r="G39" s="90"/>
      <c r="H39" s="91">
        <f>H28-H37</f>
        <v>408546</v>
      </c>
    </row>
    <row r="40" spans="3:8" ht="15" thickBot="1">
      <c r="C40" s="1"/>
      <c r="F40" s="76">
        <f>F18+F39</f>
        <v>1018931</v>
      </c>
      <c r="G40" s="73"/>
      <c r="H40" s="92">
        <f>H18+H39</f>
        <v>1018091</v>
      </c>
    </row>
    <row r="41" spans="3:8" ht="14.25">
      <c r="C41" s="1"/>
      <c r="F41" s="24"/>
      <c r="G41" s="73"/>
      <c r="H41" s="73"/>
    </row>
    <row r="42" spans="1:8" ht="14.25">
      <c r="A42" s="1" t="s">
        <v>20</v>
      </c>
      <c r="C42" s="1"/>
      <c r="F42" s="24"/>
      <c r="G42" s="73"/>
      <c r="H42" s="73"/>
    </row>
    <row r="43" spans="6:8" ht="14.25">
      <c r="F43" s="24"/>
      <c r="G43" s="73"/>
      <c r="H43" s="73"/>
    </row>
    <row r="44" spans="1:8" ht="14.25">
      <c r="A44" s="1" t="s">
        <v>21</v>
      </c>
      <c r="C44" s="1"/>
      <c r="F44" s="74">
        <v>241393</v>
      </c>
      <c r="G44" s="73"/>
      <c r="H44" s="80">
        <v>241393</v>
      </c>
    </row>
    <row r="45" spans="1:8" ht="14.25">
      <c r="A45" s="1" t="s">
        <v>22</v>
      </c>
      <c r="C45" s="1"/>
      <c r="F45" s="77">
        <f>6952+12179+2088+40917-1719+622986-6917-10372+10372-6915</f>
        <v>669571</v>
      </c>
      <c r="G45" s="73"/>
      <c r="H45" s="93">
        <v>670040</v>
      </c>
    </row>
    <row r="46" spans="1:8" ht="14.25">
      <c r="A46" s="1" t="s">
        <v>23</v>
      </c>
      <c r="C46" s="1"/>
      <c r="F46" s="74">
        <f>SUM(F44:F45)</f>
        <v>910964</v>
      </c>
      <c r="G46" s="73"/>
      <c r="H46" s="80">
        <f>SUM(H44:H45)</f>
        <v>911433</v>
      </c>
    </row>
    <row r="47" spans="1:8" ht="14.25">
      <c r="A47" s="1" t="s">
        <v>24</v>
      </c>
      <c r="C47" s="1"/>
      <c r="F47" s="74">
        <f>86233-86233+86338-86338+85091</f>
        <v>85091</v>
      </c>
      <c r="G47" s="73"/>
      <c r="H47" s="80">
        <v>85337</v>
      </c>
    </row>
    <row r="48" spans="3:8" ht="14.25">
      <c r="C48" s="1"/>
      <c r="F48" s="65">
        <f>SUM(F46:F47)</f>
        <v>996055</v>
      </c>
      <c r="G48" s="73"/>
      <c r="H48" s="89">
        <f>SUM(H46:H47)</f>
        <v>996770</v>
      </c>
    </row>
    <row r="49" spans="6:8" ht="14.25">
      <c r="F49" s="24"/>
      <c r="G49" s="73"/>
      <c r="H49" s="73"/>
    </row>
    <row r="50" spans="1:8" ht="14.25">
      <c r="A50" s="1" t="s">
        <v>124</v>
      </c>
      <c r="C50" s="1"/>
      <c r="F50" s="74">
        <f>10824+102</f>
        <v>10926</v>
      </c>
      <c r="G50" s="73"/>
      <c r="H50" s="80">
        <v>9990</v>
      </c>
    </row>
    <row r="51" spans="1:8" ht="14.25">
      <c r="A51" s="1" t="s">
        <v>25</v>
      </c>
      <c r="C51" s="1"/>
      <c r="F51" s="74">
        <v>11950</v>
      </c>
      <c r="G51" s="73"/>
      <c r="H51" s="80">
        <v>11331</v>
      </c>
    </row>
    <row r="52" spans="3:8" ht="10.5" customHeight="1">
      <c r="C52" s="1"/>
      <c r="F52" s="74"/>
      <c r="G52" s="73"/>
      <c r="H52" s="80"/>
    </row>
    <row r="53" spans="1:8" ht="14.25">
      <c r="A53" s="1" t="s">
        <v>26</v>
      </c>
      <c r="C53" s="1"/>
      <c r="F53" s="65">
        <f>SUM(F50:F52)</f>
        <v>22876</v>
      </c>
      <c r="G53" s="73"/>
      <c r="H53" s="89">
        <f>SUM(H50:H52)</f>
        <v>21321</v>
      </c>
    </row>
    <row r="54" spans="3:8" ht="14.25">
      <c r="C54" s="1"/>
      <c r="F54" s="24"/>
      <c r="G54" s="73"/>
      <c r="H54" s="73"/>
    </row>
    <row r="55" spans="3:8" ht="15" thickBot="1">
      <c r="C55" s="1"/>
      <c r="F55" s="78">
        <f>F48+F53</f>
        <v>1018931</v>
      </c>
      <c r="G55" s="73"/>
      <c r="H55" s="94">
        <f>H48+H53</f>
        <v>1018091</v>
      </c>
    </row>
    <row r="56" spans="1:8" ht="14.25">
      <c r="A56" s="1" t="s">
        <v>89</v>
      </c>
      <c r="C56" s="1"/>
      <c r="F56" s="79">
        <f>(F18+F28-F37-F53-F47-F17)/F44*100</f>
        <v>377.33032855136645</v>
      </c>
      <c r="H56" s="2">
        <f>(H18+H28-H37-H53-H47-H17)/H44*100</f>
        <v>377.54367359451186</v>
      </c>
    </row>
    <row r="57" spans="6:8" ht="14.25">
      <c r="F57" s="80"/>
      <c r="G57" s="2"/>
      <c r="H57" s="2"/>
    </row>
    <row r="58" spans="1:9" ht="15">
      <c r="A58" s="128" t="s">
        <v>99</v>
      </c>
      <c r="B58" s="128"/>
      <c r="C58" s="128"/>
      <c r="D58" s="128"/>
      <c r="E58" s="128"/>
      <c r="F58" s="128"/>
      <c r="G58" s="128"/>
      <c r="H58" s="128"/>
      <c r="I58" s="42"/>
    </row>
    <row r="59" spans="1:9" ht="15">
      <c r="A59" s="128" t="s">
        <v>120</v>
      </c>
      <c r="B59" s="128"/>
      <c r="C59" s="128"/>
      <c r="D59" s="128"/>
      <c r="E59" s="128"/>
      <c r="F59" s="128"/>
      <c r="G59" s="128"/>
      <c r="H59" s="128"/>
      <c r="I59" s="42"/>
    </row>
    <row r="60" spans="1:9" ht="15">
      <c r="A60" s="40"/>
      <c r="B60" s="40"/>
      <c r="C60" s="40"/>
      <c r="D60" s="40"/>
      <c r="E60" s="40"/>
      <c r="F60" s="40"/>
      <c r="G60" s="40"/>
      <c r="H60" s="40"/>
      <c r="I60" s="42"/>
    </row>
    <row r="61" spans="1:9" ht="15">
      <c r="A61" s="40"/>
      <c r="B61" s="40"/>
      <c r="C61" s="40"/>
      <c r="D61" s="40"/>
      <c r="E61" s="40"/>
      <c r="F61" s="40"/>
      <c r="G61" s="40"/>
      <c r="H61" s="40"/>
      <c r="I61" s="42"/>
    </row>
    <row r="62" spans="1:9" ht="15">
      <c r="A62" s="40"/>
      <c r="B62" s="40"/>
      <c r="C62" s="40"/>
      <c r="D62" s="40"/>
      <c r="E62" s="40"/>
      <c r="F62" s="40"/>
      <c r="G62" s="40"/>
      <c r="H62" s="40"/>
      <c r="I62" s="42"/>
    </row>
    <row r="63" ht="14.25">
      <c r="F63" s="73"/>
    </row>
    <row r="64" spans="2:9" ht="14.25">
      <c r="B64" s="5"/>
      <c r="C64" s="73"/>
      <c r="D64" s="73"/>
      <c r="E64" s="73"/>
      <c r="F64" s="73"/>
      <c r="G64" s="73"/>
      <c r="H64" s="73"/>
      <c r="I64" s="73"/>
    </row>
    <row r="65" spans="3:9" ht="14.25">
      <c r="C65" s="73"/>
      <c r="D65" s="73"/>
      <c r="E65" s="80"/>
      <c r="F65" s="80"/>
      <c r="G65" s="73"/>
      <c r="H65" s="73"/>
      <c r="I65" s="73"/>
    </row>
    <row r="66" spans="3:9" ht="14.25">
      <c r="C66" s="80"/>
      <c r="D66" s="73"/>
      <c r="E66" s="115"/>
      <c r="F66" s="80"/>
      <c r="G66" s="73"/>
      <c r="H66" s="80"/>
      <c r="I66" s="73"/>
    </row>
    <row r="67" spans="3:9" ht="14.25">
      <c r="C67" s="80"/>
      <c r="D67" s="73"/>
      <c r="E67" s="80"/>
      <c r="F67" s="80"/>
      <c r="G67" s="73"/>
      <c r="H67" s="80"/>
      <c r="I67" s="73"/>
    </row>
    <row r="68" spans="3:9" ht="14.25">
      <c r="C68" s="80"/>
      <c r="D68" s="80"/>
      <c r="E68" s="80"/>
      <c r="F68" s="80"/>
      <c r="G68" s="73"/>
      <c r="H68" s="73"/>
      <c r="I68" s="73"/>
    </row>
    <row r="69" ht="14.25">
      <c r="F69" s="73"/>
    </row>
    <row r="70" ht="14.25">
      <c r="F70" s="73"/>
    </row>
    <row r="71" ht="14.25">
      <c r="F71" s="73"/>
    </row>
    <row r="72" ht="14.25">
      <c r="F72" s="73"/>
    </row>
    <row r="73" ht="14.25">
      <c r="F73" s="73"/>
    </row>
    <row r="74" ht="14.25">
      <c r="F74" s="73"/>
    </row>
    <row r="75" ht="14.25">
      <c r="F75" s="73"/>
    </row>
    <row r="76" ht="14.25">
      <c r="F76" s="73"/>
    </row>
    <row r="77" ht="14.25">
      <c r="F77" s="73"/>
    </row>
    <row r="78" ht="14.25">
      <c r="F78" s="73"/>
    </row>
    <row r="79" ht="14.25">
      <c r="F79" s="73"/>
    </row>
    <row r="80" ht="14.25">
      <c r="F80" s="73"/>
    </row>
    <row r="81" ht="14.25">
      <c r="F81" s="73"/>
    </row>
    <row r="82" ht="14.25">
      <c r="F82" s="73"/>
    </row>
    <row r="83" ht="14.25">
      <c r="F83" s="73"/>
    </row>
    <row r="84" ht="14.25">
      <c r="F84" s="73"/>
    </row>
    <row r="85" ht="14.25">
      <c r="F85" s="73"/>
    </row>
    <row r="86" ht="14.25">
      <c r="F86" s="73"/>
    </row>
    <row r="87" ht="14.25">
      <c r="F87" s="73"/>
    </row>
    <row r="88" ht="14.25">
      <c r="F88" s="73"/>
    </row>
    <row r="89" ht="14.25">
      <c r="F89" s="73"/>
    </row>
    <row r="90" ht="14.25">
      <c r="F90" s="73"/>
    </row>
    <row r="91" ht="14.25">
      <c r="F91" s="73"/>
    </row>
    <row r="92" ht="14.25">
      <c r="F92" s="73"/>
    </row>
    <row r="93" ht="14.25">
      <c r="F93" s="73"/>
    </row>
    <row r="94" ht="14.25">
      <c r="F94" s="73"/>
    </row>
    <row r="95" ht="14.25">
      <c r="F95" s="73"/>
    </row>
    <row r="96" ht="14.25">
      <c r="F96" s="73"/>
    </row>
    <row r="97" ht="14.25">
      <c r="F97" s="73"/>
    </row>
    <row r="98" ht="14.25">
      <c r="F98" s="73"/>
    </row>
    <row r="99" ht="14.25">
      <c r="F99" s="73"/>
    </row>
    <row r="100" ht="14.25">
      <c r="F100" s="73"/>
    </row>
    <row r="101" ht="14.25">
      <c r="F101" s="73"/>
    </row>
    <row r="102" ht="14.25">
      <c r="F102" s="73"/>
    </row>
    <row r="103" ht="14.25">
      <c r="F103" s="73"/>
    </row>
    <row r="104" ht="14.25">
      <c r="F104" s="73"/>
    </row>
    <row r="105" ht="14.25">
      <c r="F105" s="73"/>
    </row>
    <row r="106" ht="14.25">
      <c r="F106" s="73"/>
    </row>
    <row r="107" ht="14.25">
      <c r="F107" s="73"/>
    </row>
    <row r="108" ht="14.25">
      <c r="F108" s="73"/>
    </row>
    <row r="109" ht="14.25">
      <c r="F109" s="73"/>
    </row>
    <row r="110" ht="14.25">
      <c r="F110" s="73"/>
    </row>
    <row r="111" ht="14.25">
      <c r="F111" s="73"/>
    </row>
    <row r="112" ht="14.25">
      <c r="F112" s="73"/>
    </row>
    <row r="113" ht="14.25">
      <c r="F113" s="73"/>
    </row>
    <row r="114" ht="14.25">
      <c r="F114" s="73"/>
    </row>
    <row r="115" ht="14.25">
      <c r="F115" s="73"/>
    </row>
    <row r="116" ht="14.25">
      <c r="F116" s="73"/>
    </row>
    <row r="117" ht="14.25">
      <c r="F117" s="73"/>
    </row>
    <row r="118" ht="14.25">
      <c r="F118" s="73"/>
    </row>
    <row r="119" ht="14.25">
      <c r="F119" s="73"/>
    </row>
    <row r="120" ht="14.25">
      <c r="F120" s="73"/>
    </row>
    <row r="121" ht="14.25">
      <c r="F121" s="73"/>
    </row>
    <row r="122" ht="14.25">
      <c r="F122" s="73"/>
    </row>
    <row r="123" ht="14.25">
      <c r="F123" s="73"/>
    </row>
    <row r="124" ht="14.25">
      <c r="F124" s="73"/>
    </row>
    <row r="125" ht="14.25">
      <c r="F125" s="73"/>
    </row>
    <row r="126" ht="14.25">
      <c r="F126" s="73"/>
    </row>
    <row r="127" ht="14.25">
      <c r="F127" s="73"/>
    </row>
    <row r="128" ht="14.25">
      <c r="F128" s="73"/>
    </row>
    <row r="129" ht="14.25">
      <c r="F129" s="73"/>
    </row>
    <row r="130" ht="14.25">
      <c r="F130" s="73"/>
    </row>
    <row r="131" ht="14.25">
      <c r="F131" s="73"/>
    </row>
    <row r="132" ht="14.25">
      <c r="F132" s="73"/>
    </row>
    <row r="133" ht="14.25">
      <c r="F133" s="73"/>
    </row>
    <row r="134" ht="14.25">
      <c r="F134" s="73"/>
    </row>
    <row r="135" ht="14.25">
      <c r="F135" s="73"/>
    </row>
    <row r="136" ht="14.25">
      <c r="F136" s="73"/>
    </row>
    <row r="137" ht="14.25">
      <c r="F137" s="73"/>
    </row>
    <row r="138" ht="14.25">
      <c r="F138" s="73"/>
    </row>
    <row r="139" ht="14.25">
      <c r="F139" s="73"/>
    </row>
    <row r="140" ht="14.25">
      <c r="F140" s="73"/>
    </row>
    <row r="141" ht="14.25">
      <c r="F141" s="73"/>
    </row>
    <row r="142" ht="14.25">
      <c r="F142" s="73"/>
    </row>
    <row r="143" ht="14.25">
      <c r="F143" s="73"/>
    </row>
    <row r="144" ht="14.25">
      <c r="F144" s="73"/>
    </row>
    <row r="145" ht="14.25">
      <c r="F145" s="73"/>
    </row>
    <row r="146" ht="14.25">
      <c r="F146" s="73"/>
    </row>
    <row r="147" ht="14.25">
      <c r="F147" s="73"/>
    </row>
    <row r="148" ht="14.25">
      <c r="F148" s="73"/>
    </row>
    <row r="149" ht="14.25">
      <c r="F149" s="73"/>
    </row>
    <row r="150" ht="14.25">
      <c r="F150" s="73"/>
    </row>
    <row r="151" ht="14.25">
      <c r="F151" s="73"/>
    </row>
    <row r="152" ht="14.25">
      <c r="F152" s="73"/>
    </row>
    <row r="153" ht="14.25">
      <c r="F153" s="73"/>
    </row>
    <row r="154" ht="14.25">
      <c r="F154" s="73"/>
    </row>
    <row r="155" ht="14.25">
      <c r="F155" s="73"/>
    </row>
    <row r="156" ht="14.25">
      <c r="F156" s="73"/>
    </row>
    <row r="157" ht="14.25">
      <c r="F157" s="73"/>
    </row>
    <row r="158" ht="14.25">
      <c r="F158" s="73"/>
    </row>
    <row r="159" ht="14.25">
      <c r="F159" s="73"/>
    </row>
    <row r="160" ht="14.25">
      <c r="F160" s="73"/>
    </row>
    <row r="161" ht="14.25">
      <c r="F161" s="73"/>
    </row>
    <row r="162" ht="14.25">
      <c r="F162" s="73"/>
    </row>
    <row r="163" ht="14.25">
      <c r="F163" s="73"/>
    </row>
    <row r="164" ht="14.25">
      <c r="F164" s="73"/>
    </row>
    <row r="165" ht="14.25">
      <c r="F165" s="73"/>
    </row>
    <row r="166" ht="14.25">
      <c r="F166" s="73"/>
    </row>
    <row r="167" ht="14.25">
      <c r="F167" s="73"/>
    </row>
    <row r="168" ht="14.25">
      <c r="F168" s="73"/>
    </row>
    <row r="169" ht="14.25">
      <c r="F169" s="73"/>
    </row>
    <row r="170" ht="14.25">
      <c r="F170" s="73"/>
    </row>
    <row r="171" ht="14.25">
      <c r="F171" s="73"/>
    </row>
    <row r="172" ht="14.25">
      <c r="F172" s="73"/>
    </row>
    <row r="173" ht="14.25">
      <c r="F173" s="73"/>
    </row>
    <row r="174" ht="14.25">
      <c r="F174" s="73"/>
    </row>
    <row r="175" ht="14.25">
      <c r="F175" s="73"/>
    </row>
    <row r="176" ht="14.25">
      <c r="F176" s="73"/>
    </row>
    <row r="177" ht="14.25">
      <c r="F177" s="73"/>
    </row>
    <row r="178" ht="14.25">
      <c r="F178" s="73"/>
    </row>
    <row r="179" ht="14.25">
      <c r="F179" s="73"/>
    </row>
    <row r="180" ht="14.25">
      <c r="F180" s="73"/>
    </row>
    <row r="181" ht="14.25">
      <c r="F181" s="73"/>
    </row>
    <row r="182" ht="14.25">
      <c r="F182" s="73"/>
    </row>
    <row r="183" ht="14.25">
      <c r="F183" s="73"/>
    </row>
    <row r="184" ht="14.25">
      <c r="F184" s="73"/>
    </row>
    <row r="185" ht="14.25">
      <c r="F185" s="73"/>
    </row>
    <row r="186" ht="14.25">
      <c r="F186" s="73"/>
    </row>
    <row r="187" ht="14.25">
      <c r="F187" s="73"/>
    </row>
    <row r="188" ht="14.25">
      <c r="F188" s="73"/>
    </row>
    <row r="189" ht="14.25">
      <c r="F189" s="73"/>
    </row>
    <row r="190" ht="14.25">
      <c r="F190" s="73"/>
    </row>
    <row r="191" ht="14.25">
      <c r="F191" s="73"/>
    </row>
    <row r="192" ht="14.25">
      <c r="F192" s="73"/>
    </row>
    <row r="193" ht="14.25">
      <c r="F193" s="73"/>
    </row>
    <row r="194" ht="14.25">
      <c r="F194" s="73"/>
    </row>
    <row r="195" ht="14.25">
      <c r="F195" s="73"/>
    </row>
    <row r="196" ht="14.25">
      <c r="F196" s="73"/>
    </row>
    <row r="197" ht="14.25">
      <c r="F197" s="73"/>
    </row>
    <row r="198" ht="14.25">
      <c r="F198" s="73"/>
    </row>
    <row r="199" ht="14.25">
      <c r="F199" s="73"/>
    </row>
    <row r="200" ht="14.25">
      <c r="F200" s="73"/>
    </row>
    <row r="201" ht="14.25">
      <c r="F201" s="73"/>
    </row>
    <row r="202" ht="14.25">
      <c r="F202" s="73"/>
    </row>
    <row r="203" ht="14.25">
      <c r="F203" s="73"/>
    </row>
    <row r="204" ht="14.25">
      <c r="F204" s="73"/>
    </row>
    <row r="205" ht="14.25">
      <c r="F205" s="73"/>
    </row>
    <row r="206" ht="14.25">
      <c r="F206" s="73"/>
    </row>
    <row r="207" ht="14.25">
      <c r="F207" s="73"/>
    </row>
    <row r="208" ht="14.25">
      <c r="F208" s="73"/>
    </row>
    <row r="209" ht="14.25">
      <c r="F209" s="73"/>
    </row>
    <row r="210" ht="14.25">
      <c r="F210" s="73"/>
    </row>
    <row r="211" ht="14.25">
      <c r="F211" s="73"/>
    </row>
    <row r="212" ht="14.25">
      <c r="F212" s="73"/>
    </row>
    <row r="213" ht="14.25">
      <c r="F213" s="73"/>
    </row>
    <row r="214" ht="14.25">
      <c r="F214" s="73"/>
    </row>
    <row r="215" ht="14.25">
      <c r="F215" s="73"/>
    </row>
    <row r="216" ht="14.25">
      <c r="F216" s="73"/>
    </row>
    <row r="217" ht="14.25">
      <c r="F217" s="73"/>
    </row>
    <row r="218" ht="14.25">
      <c r="F218" s="73"/>
    </row>
    <row r="219" ht="14.25">
      <c r="F219" s="73"/>
    </row>
    <row r="220" ht="14.25">
      <c r="F220" s="73"/>
    </row>
    <row r="221" ht="14.25">
      <c r="F221" s="73"/>
    </row>
    <row r="222" ht="14.25">
      <c r="F222" s="73"/>
    </row>
    <row r="223" ht="14.25">
      <c r="F223" s="73"/>
    </row>
    <row r="224" ht="14.25">
      <c r="F224" s="73"/>
    </row>
    <row r="225" ht="14.25">
      <c r="F225" s="73"/>
    </row>
    <row r="226" ht="14.25">
      <c r="F226" s="73"/>
    </row>
    <row r="227" ht="14.25">
      <c r="F227" s="73"/>
    </row>
    <row r="228" ht="14.25">
      <c r="F228" s="73"/>
    </row>
    <row r="229" ht="14.25">
      <c r="F229" s="73"/>
    </row>
    <row r="230" ht="14.25">
      <c r="F230" s="73"/>
    </row>
    <row r="231" ht="14.25">
      <c r="F231" s="73"/>
    </row>
    <row r="232" ht="14.25">
      <c r="F232" s="73"/>
    </row>
    <row r="233" ht="14.25">
      <c r="F233" s="73"/>
    </row>
    <row r="234" ht="14.25">
      <c r="F234" s="73"/>
    </row>
    <row r="235" ht="14.25">
      <c r="F235" s="73"/>
    </row>
    <row r="236" ht="14.25">
      <c r="F236" s="73"/>
    </row>
    <row r="237" ht="14.25">
      <c r="F237" s="73"/>
    </row>
    <row r="238" ht="14.25">
      <c r="F238" s="73"/>
    </row>
    <row r="239" ht="14.25">
      <c r="F239" s="73"/>
    </row>
    <row r="240" ht="14.25">
      <c r="F240" s="73"/>
    </row>
    <row r="241" ht="14.25">
      <c r="F241" s="73"/>
    </row>
    <row r="242" ht="14.25">
      <c r="F242" s="73"/>
    </row>
    <row r="243" ht="14.25">
      <c r="F243" s="73"/>
    </row>
    <row r="244" ht="14.25">
      <c r="F244" s="73"/>
    </row>
    <row r="245" ht="14.25">
      <c r="F245" s="73"/>
    </row>
    <row r="246" ht="14.25">
      <c r="F246" s="73"/>
    </row>
    <row r="247" ht="14.25">
      <c r="F247" s="73"/>
    </row>
    <row r="248" ht="14.25">
      <c r="F248" s="73"/>
    </row>
    <row r="249" ht="14.25">
      <c r="F249" s="73"/>
    </row>
    <row r="250" ht="14.25">
      <c r="F250" s="73"/>
    </row>
    <row r="251" ht="14.25">
      <c r="F251" s="73"/>
    </row>
    <row r="252" ht="14.25">
      <c r="F252" s="73"/>
    </row>
    <row r="253" ht="14.25">
      <c r="F253" s="73"/>
    </row>
    <row r="254" ht="14.25">
      <c r="F254" s="73"/>
    </row>
    <row r="255" ht="14.25">
      <c r="F255" s="73"/>
    </row>
    <row r="256" ht="14.25">
      <c r="F256" s="73"/>
    </row>
    <row r="257" ht="14.25">
      <c r="F257" s="73"/>
    </row>
    <row r="258" ht="14.25">
      <c r="F258" s="73"/>
    </row>
    <row r="259" ht="14.25">
      <c r="F259" s="73"/>
    </row>
    <row r="260" ht="14.25">
      <c r="F260" s="73"/>
    </row>
    <row r="261" ht="14.25">
      <c r="F261" s="73"/>
    </row>
    <row r="262" ht="14.25">
      <c r="F262" s="73"/>
    </row>
    <row r="263" ht="14.25">
      <c r="F263" s="73"/>
    </row>
    <row r="264" ht="14.25">
      <c r="F264" s="73"/>
    </row>
    <row r="265" ht="14.25">
      <c r="F265" s="73"/>
    </row>
    <row r="266" ht="14.25">
      <c r="F266" s="73"/>
    </row>
    <row r="267" ht="14.25">
      <c r="F267" s="73"/>
    </row>
    <row r="268" ht="14.25">
      <c r="F268" s="73"/>
    </row>
    <row r="269" ht="14.25">
      <c r="F269" s="73"/>
    </row>
    <row r="270" ht="14.25">
      <c r="F270" s="73"/>
    </row>
    <row r="271" ht="14.25">
      <c r="F271" s="73"/>
    </row>
    <row r="272" ht="14.25">
      <c r="F272" s="73"/>
    </row>
    <row r="273" ht="14.25">
      <c r="F273" s="73"/>
    </row>
    <row r="274" ht="14.25">
      <c r="F274" s="73"/>
    </row>
    <row r="275" ht="14.25">
      <c r="F275" s="73"/>
    </row>
    <row r="276" ht="14.25">
      <c r="F276" s="73"/>
    </row>
    <row r="277" ht="14.25">
      <c r="F277" s="73"/>
    </row>
    <row r="278" ht="14.25">
      <c r="F278" s="73"/>
    </row>
    <row r="279" ht="14.25">
      <c r="F279" s="73"/>
    </row>
    <row r="280" ht="14.25">
      <c r="F280" s="73"/>
    </row>
    <row r="281" ht="14.25">
      <c r="F281" s="73"/>
    </row>
    <row r="282" ht="14.25">
      <c r="F282" s="73"/>
    </row>
    <row r="283" ht="14.25">
      <c r="F283" s="73"/>
    </row>
    <row r="284" ht="14.25">
      <c r="F284" s="73"/>
    </row>
    <row r="285" ht="14.25">
      <c r="F285" s="73"/>
    </row>
    <row r="286" ht="14.25">
      <c r="F286" s="73"/>
    </row>
    <row r="287" ht="14.25">
      <c r="F287" s="73"/>
    </row>
    <row r="288" ht="14.25">
      <c r="F288" s="73"/>
    </row>
    <row r="289" ht="14.25">
      <c r="F289" s="73"/>
    </row>
    <row r="290" ht="14.25">
      <c r="F290" s="73"/>
    </row>
    <row r="291" ht="14.25">
      <c r="F291" s="73"/>
    </row>
    <row r="292" ht="14.25">
      <c r="F292" s="73"/>
    </row>
    <row r="293" ht="14.25">
      <c r="F293" s="73"/>
    </row>
    <row r="294" ht="14.25">
      <c r="F294" s="73"/>
    </row>
    <row r="295" ht="14.25">
      <c r="F295" s="73"/>
    </row>
    <row r="296" ht="14.25">
      <c r="F296" s="73"/>
    </row>
    <row r="297" ht="14.25">
      <c r="F297" s="73"/>
    </row>
    <row r="298" ht="14.25">
      <c r="F298" s="73"/>
    </row>
    <row r="299" ht="14.25">
      <c r="F299" s="73"/>
    </row>
    <row r="300" ht="14.25">
      <c r="F300" s="73"/>
    </row>
    <row r="301" ht="14.25">
      <c r="F301" s="73"/>
    </row>
    <row r="302" ht="14.25">
      <c r="F302" s="73"/>
    </row>
    <row r="303" ht="14.25">
      <c r="F303" s="73"/>
    </row>
    <row r="304" ht="14.25">
      <c r="F304" s="73"/>
    </row>
    <row r="305" ht="14.25">
      <c r="F305" s="73"/>
    </row>
    <row r="306" ht="14.25">
      <c r="F306" s="73"/>
    </row>
    <row r="307" ht="14.25">
      <c r="F307" s="73"/>
    </row>
    <row r="308" ht="14.25">
      <c r="F308" s="73"/>
    </row>
    <row r="309" ht="14.25">
      <c r="F309" s="73"/>
    </row>
    <row r="310" ht="14.25">
      <c r="F310" s="73"/>
    </row>
    <row r="311" ht="14.25">
      <c r="F311" s="73"/>
    </row>
    <row r="312" ht="14.25">
      <c r="F312" s="73"/>
    </row>
    <row r="313" ht="14.25">
      <c r="F313" s="73"/>
    </row>
    <row r="314" ht="14.25">
      <c r="F314" s="73"/>
    </row>
    <row r="315" ht="14.25">
      <c r="F315" s="73"/>
    </row>
    <row r="316" ht="14.25">
      <c r="F316" s="73"/>
    </row>
    <row r="317" ht="14.25">
      <c r="F317" s="73"/>
    </row>
    <row r="318" ht="14.25">
      <c r="F318" s="73"/>
    </row>
    <row r="319" ht="14.25">
      <c r="F319" s="73"/>
    </row>
    <row r="320" ht="14.25">
      <c r="F320" s="73"/>
    </row>
    <row r="321" ht="14.25">
      <c r="F321" s="73"/>
    </row>
    <row r="322" ht="14.25">
      <c r="F322" s="73"/>
    </row>
    <row r="323" ht="14.25">
      <c r="F323" s="73"/>
    </row>
    <row r="324" ht="14.25">
      <c r="F324" s="73"/>
    </row>
    <row r="325" ht="14.25">
      <c r="F325" s="73"/>
    </row>
    <row r="326" ht="14.25">
      <c r="F326" s="73"/>
    </row>
    <row r="327" ht="14.25">
      <c r="F327" s="73"/>
    </row>
    <row r="328" ht="14.25">
      <c r="F328" s="73"/>
    </row>
    <row r="329" ht="14.25">
      <c r="F329" s="73"/>
    </row>
    <row r="330" ht="14.25">
      <c r="F330" s="73"/>
    </row>
    <row r="331" ht="14.25">
      <c r="F331" s="73"/>
    </row>
    <row r="332" ht="14.25">
      <c r="F332" s="73"/>
    </row>
    <row r="333" ht="14.25">
      <c r="F333" s="73"/>
    </row>
    <row r="334" ht="14.25">
      <c r="F334" s="73"/>
    </row>
    <row r="335" ht="14.25">
      <c r="F335" s="73"/>
    </row>
    <row r="336" ht="14.25">
      <c r="F336" s="73"/>
    </row>
    <row r="337" ht="14.25">
      <c r="F337" s="73"/>
    </row>
    <row r="338" ht="14.25">
      <c r="F338" s="73"/>
    </row>
    <row r="339" ht="14.25">
      <c r="F339" s="73"/>
    </row>
    <row r="340" ht="14.25">
      <c r="F340" s="73"/>
    </row>
    <row r="341" ht="14.25">
      <c r="F341" s="73"/>
    </row>
    <row r="342" ht="14.25">
      <c r="F342" s="73"/>
    </row>
    <row r="343" ht="14.25">
      <c r="F343" s="73"/>
    </row>
    <row r="344" ht="14.25">
      <c r="F344" s="73"/>
    </row>
    <row r="345" ht="14.25">
      <c r="F345" s="73"/>
    </row>
    <row r="346" ht="14.25">
      <c r="F346" s="73"/>
    </row>
    <row r="347" ht="14.25">
      <c r="F347" s="73"/>
    </row>
    <row r="348" ht="14.25">
      <c r="F348" s="73"/>
    </row>
    <row r="349" ht="14.25">
      <c r="F349" s="73"/>
    </row>
    <row r="350" ht="14.25">
      <c r="F350" s="73"/>
    </row>
    <row r="351" ht="14.25">
      <c r="F351" s="73"/>
    </row>
    <row r="352" ht="14.25">
      <c r="F352" s="73"/>
    </row>
    <row r="353" ht="14.25">
      <c r="F353" s="73"/>
    </row>
    <row r="354" ht="14.25">
      <c r="F354" s="73"/>
    </row>
    <row r="355" ht="14.25">
      <c r="F355" s="73"/>
    </row>
    <row r="356" ht="14.25">
      <c r="F356" s="73"/>
    </row>
    <row r="357" ht="14.25">
      <c r="F357" s="73"/>
    </row>
    <row r="358" ht="14.25">
      <c r="F358" s="73"/>
    </row>
    <row r="359" ht="14.25">
      <c r="F359" s="73"/>
    </row>
    <row r="360" ht="14.25">
      <c r="F360" s="73"/>
    </row>
    <row r="361" ht="14.25">
      <c r="F361" s="73"/>
    </row>
    <row r="362" ht="14.25">
      <c r="F362" s="73"/>
    </row>
    <row r="363" ht="14.25">
      <c r="F363" s="73"/>
    </row>
    <row r="364" ht="14.25">
      <c r="F364" s="73"/>
    </row>
    <row r="365" ht="14.25">
      <c r="F365" s="73"/>
    </row>
    <row r="366" ht="14.25">
      <c r="F366" s="73"/>
    </row>
    <row r="367" ht="14.25">
      <c r="F367" s="73"/>
    </row>
    <row r="368" ht="14.25">
      <c r="F368" s="73"/>
    </row>
    <row r="369" ht="14.25">
      <c r="F369" s="73"/>
    </row>
    <row r="370" ht="14.25">
      <c r="F370" s="73"/>
    </row>
    <row r="371" ht="14.25">
      <c r="F371" s="73"/>
    </row>
    <row r="372" ht="14.25">
      <c r="F372" s="73"/>
    </row>
    <row r="373" ht="14.25">
      <c r="F373" s="73"/>
    </row>
    <row r="374" ht="14.25">
      <c r="F374" s="73"/>
    </row>
    <row r="375" ht="14.25">
      <c r="F375" s="73"/>
    </row>
    <row r="376" ht="14.25">
      <c r="F376" s="73"/>
    </row>
    <row r="377" ht="14.25">
      <c r="F377" s="73"/>
    </row>
    <row r="378" ht="14.25">
      <c r="F378" s="73"/>
    </row>
    <row r="379" ht="14.25">
      <c r="F379" s="73"/>
    </row>
    <row r="380" ht="14.25">
      <c r="F380" s="73"/>
    </row>
    <row r="381" ht="14.25">
      <c r="F381" s="73"/>
    </row>
    <row r="382" ht="14.25">
      <c r="F382" s="73"/>
    </row>
    <row r="383" ht="14.25">
      <c r="F383" s="73"/>
    </row>
    <row r="384" ht="14.25">
      <c r="F384" s="73"/>
    </row>
    <row r="385" ht="14.25">
      <c r="F385" s="73"/>
    </row>
    <row r="386" ht="14.25">
      <c r="F386" s="73"/>
    </row>
    <row r="387" ht="14.25">
      <c r="F387" s="73"/>
    </row>
    <row r="388" ht="14.25">
      <c r="F388" s="73"/>
    </row>
    <row r="389" ht="14.25">
      <c r="F389" s="73"/>
    </row>
    <row r="390" ht="14.25">
      <c r="F390" s="73"/>
    </row>
    <row r="391" ht="14.25">
      <c r="F391" s="73"/>
    </row>
    <row r="392" ht="14.25">
      <c r="F392" s="73"/>
    </row>
    <row r="393" ht="14.25">
      <c r="F393" s="73"/>
    </row>
    <row r="394" ht="14.25">
      <c r="F394" s="73"/>
    </row>
    <row r="395" ht="14.25">
      <c r="F395" s="73"/>
    </row>
    <row r="396" ht="14.25">
      <c r="F396" s="73"/>
    </row>
    <row r="397" ht="14.25">
      <c r="F397" s="73"/>
    </row>
    <row r="398" ht="14.25">
      <c r="F398" s="73"/>
    </row>
    <row r="399" ht="14.25">
      <c r="F399" s="73"/>
    </row>
    <row r="400" ht="14.25">
      <c r="F400" s="73"/>
    </row>
    <row r="401" ht="14.25">
      <c r="F401" s="73"/>
    </row>
    <row r="402" ht="14.25">
      <c r="F402" s="73"/>
    </row>
    <row r="403" ht="14.25">
      <c r="F403" s="73"/>
    </row>
    <row r="404" ht="14.25">
      <c r="F404" s="73"/>
    </row>
    <row r="405" ht="14.25">
      <c r="F405" s="73"/>
    </row>
    <row r="406" ht="14.25">
      <c r="F406" s="73"/>
    </row>
    <row r="407" ht="14.25">
      <c r="F407" s="73"/>
    </row>
    <row r="408" ht="14.25">
      <c r="F408" s="73"/>
    </row>
    <row r="409" ht="14.25">
      <c r="F409" s="73"/>
    </row>
    <row r="410" ht="14.25">
      <c r="F410" s="73"/>
    </row>
    <row r="411" ht="14.25">
      <c r="F411" s="73"/>
    </row>
    <row r="412" ht="14.25">
      <c r="F412" s="73"/>
    </row>
    <row r="413" ht="14.25">
      <c r="F413" s="73"/>
    </row>
    <row r="414" ht="14.25">
      <c r="F414" s="73"/>
    </row>
    <row r="415" ht="14.25">
      <c r="F415" s="73"/>
    </row>
    <row r="416" ht="14.25">
      <c r="F416" s="73"/>
    </row>
    <row r="417" ht="14.25">
      <c r="F417" s="73"/>
    </row>
    <row r="418" ht="14.25">
      <c r="F418" s="73"/>
    </row>
    <row r="419" ht="14.25">
      <c r="F419" s="73"/>
    </row>
    <row r="420" ht="14.25">
      <c r="F420" s="73"/>
    </row>
    <row r="421" ht="14.25">
      <c r="F421" s="73"/>
    </row>
    <row r="422" ht="14.25">
      <c r="F422" s="73"/>
    </row>
    <row r="423" ht="14.25">
      <c r="F423" s="73"/>
    </row>
    <row r="424" ht="14.25">
      <c r="F424" s="73"/>
    </row>
    <row r="425" ht="14.25">
      <c r="F425" s="73"/>
    </row>
    <row r="426" ht="14.25">
      <c r="F426" s="73"/>
    </row>
    <row r="427" ht="14.25">
      <c r="F427" s="73"/>
    </row>
    <row r="428" ht="14.25">
      <c r="F428" s="73"/>
    </row>
    <row r="429" ht="14.25">
      <c r="F429" s="73"/>
    </row>
    <row r="430" ht="14.25">
      <c r="F430" s="73"/>
    </row>
  </sheetData>
  <mergeCells count="2">
    <mergeCell ref="A59:H59"/>
    <mergeCell ref="A58:H58"/>
  </mergeCells>
  <printOptions/>
  <pageMargins left="0.7480314960629921" right="0.7480314960629921" top="0.1968503937007874" bottom="0.1968503937007874" header="0.5118110236220472" footer="0.5118110236220472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G1">
      <selection activeCell="I1" sqref="I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7.140625" style="68" customWidth="1"/>
    <col min="11" max="11" width="11.7109375" style="119" customWidth="1"/>
    <col min="12" max="12" width="14.00390625" style="6" customWidth="1"/>
    <col min="13" max="13" width="10.57421875" style="1" customWidth="1"/>
    <col min="14" max="14" width="13.57421875" style="1" bestFit="1" customWidth="1"/>
    <col min="15" max="16384" width="9.140625" style="1" customWidth="1"/>
  </cols>
  <sheetData>
    <row r="1" spans="1:9" ht="15">
      <c r="A1" s="9" t="s">
        <v>106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Third Quarter</v>
      </c>
      <c r="B2" s="9"/>
      <c r="C2" s="10"/>
      <c r="D2" s="11"/>
      <c r="E2" s="11"/>
    </row>
    <row r="3" spans="1:4" ht="15">
      <c r="A3" s="42" t="s">
        <v>29</v>
      </c>
      <c r="B3" s="38"/>
      <c r="C3" s="38"/>
      <c r="D3" s="3"/>
    </row>
    <row r="4" spans="1:5" ht="15">
      <c r="A4" s="25" t="str">
        <f>ConsolBalanceSheet!A4</f>
        <v>For The 9 Months Ended 30 September 2003</v>
      </c>
      <c r="B4" s="26"/>
      <c r="C4" s="26"/>
      <c r="D4" s="26"/>
      <c r="E4" s="3"/>
    </row>
    <row r="5" spans="6:9" ht="14.25">
      <c r="F5" s="13"/>
      <c r="G5" s="13"/>
      <c r="H5" s="13"/>
      <c r="I5" s="13"/>
    </row>
    <row r="6" spans="5:9" ht="15.75" customHeight="1">
      <c r="E6" s="16" t="s">
        <v>107</v>
      </c>
      <c r="F6" s="16"/>
      <c r="G6" s="13"/>
      <c r="H6" s="16" t="s">
        <v>108</v>
      </c>
      <c r="I6" s="16"/>
    </row>
    <row r="7" spans="5:9" ht="14.25">
      <c r="E7" s="17" t="s">
        <v>97</v>
      </c>
      <c r="F7" s="17" t="s">
        <v>46</v>
      </c>
      <c r="G7" s="18"/>
      <c r="H7" s="17" t="s">
        <v>97</v>
      </c>
      <c r="I7" s="17" t="s">
        <v>46</v>
      </c>
    </row>
    <row r="8" spans="5:12" ht="14.25">
      <c r="E8" s="17" t="s">
        <v>48</v>
      </c>
      <c r="F8" s="17" t="s">
        <v>48</v>
      </c>
      <c r="G8" s="18"/>
      <c r="H8" s="17" t="s">
        <v>48</v>
      </c>
      <c r="I8" s="17" t="s">
        <v>48</v>
      </c>
      <c r="K8" s="120"/>
      <c r="L8" s="120"/>
    </row>
    <row r="9" spans="5:12" ht="15" customHeight="1">
      <c r="E9" s="17" t="s">
        <v>47</v>
      </c>
      <c r="F9" s="17" t="s">
        <v>50</v>
      </c>
      <c r="G9" s="18"/>
      <c r="H9" s="17" t="s">
        <v>49</v>
      </c>
      <c r="I9" s="17" t="s">
        <v>50</v>
      </c>
      <c r="K9" s="121"/>
      <c r="L9" s="122"/>
    </row>
    <row r="10" spans="5:12" ht="14.25">
      <c r="E10" s="19"/>
      <c r="F10" s="17" t="s">
        <v>47</v>
      </c>
      <c r="G10" s="18"/>
      <c r="H10" s="17"/>
      <c r="I10" s="17" t="s">
        <v>51</v>
      </c>
      <c r="J10" s="70"/>
      <c r="K10" s="121"/>
      <c r="L10" s="122"/>
    </row>
    <row r="11" spans="5:10" ht="14.25">
      <c r="E11" s="106" t="s">
        <v>128</v>
      </c>
      <c r="F11" s="110" t="s">
        <v>130</v>
      </c>
      <c r="G11" s="21"/>
      <c r="H11" s="20" t="str">
        <f>E11</f>
        <v>30/09/03</v>
      </c>
      <c r="I11" s="111" t="str">
        <f>F11</f>
        <v>30/09/02</v>
      </c>
      <c r="J11" s="70"/>
    </row>
    <row r="12" spans="5:9" ht="14.25">
      <c r="E12" s="22" t="s">
        <v>0</v>
      </c>
      <c r="F12" s="22" t="s">
        <v>0</v>
      </c>
      <c r="G12" s="22"/>
      <c r="H12" s="22" t="s">
        <v>0</v>
      </c>
      <c r="I12" s="22" t="s">
        <v>0</v>
      </c>
    </row>
    <row r="13" spans="6:9" ht="14.25">
      <c r="F13" s="112"/>
      <c r="G13" s="73"/>
      <c r="H13" s="73"/>
      <c r="I13" s="112"/>
    </row>
    <row r="14" spans="1:14" ht="15">
      <c r="A14" s="1" t="s">
        <v>30</v>
      </c>
      <c r="E14" s="58">
        <v>171826</v>
      </c>
      <c r="F14" s="45">
        <v>142723</v>
      </c>
      <c r="G14" s="59"/>
      <c r="H14" s="58">
        <v>511538</v>
      </c>
      <c r="I14" s="52">
        <v>399911</v>
      </c>
      <c r="K14" s="58"/>
      <c r="L14" s="123"/>
      <c r="M14" s="117"/>
      <c r="N14" s="117"/>
    </row>
    <row r="15" spans="1:14" ht="15">
      <c r="A15" s="1" t="s">
        <v>37</v>
      </c>
      <c r="E15" s="58">
        <v>-140440</v>
      </c>
      <c r="F15" s="45">
        <v>-120038</v>
      </c>
      <c r="G15" s="59"/>
      <c r="H15" s="58">
        <v>-423259</v>
      </c>
      <c r="I15" s="54">
        <v>-327117</v>
      </c>
      <c r="K15" s="58"/>
      <c r="L15" s="123"/>
      <c r="M15" s="117"/>
      <c r="N15" s="117"/>
    </row>
    <row r="16" spans="5:14" ht="15.75" thickBot="1">
      <c r="E16" s="60"/>
      <c r="F16" s="50"/>
      <c r="G16" s="59"/>
      <c r="H16" s="60"/>
      <c r="I16" s="53"/>
      <c r="K16" s="58"/>
      <c r="L16" s="123"/>
      <c r="M16" s="117"/>
      <c r="N16" s="117"/>
    </row>
    <row r="17" spans="1:14" ht="14.25">
      <c r="A17" s="1" t="s">
        <v>38</v>
      </c>
      <c r="E17" s="45">
        <f>SUM(E14:E16)</f>
        <v>31386</v>
      </c>
      <c r="F17" s="45">
        <f>SUM(F14:F16)</f>
        <v>22685</v>
      </c>
      <c r="G17" s="45"/>
      <c r="H17" s="45">
        <f>SUM(H14:H16)</f>
        <v>88279</v>
      </c>
      <c r="I17" s="45">
        <f>SUM(I14:I16)</f>
        <v>72794</v>
      </c>
      <c r="K17" s="99"/>
      <c r="L17" s="99"/>
      <c r="M17" s="117"/>
      <c r="N17" s="117"/>
    </row>
    <row r="18" spans="1:14" ht="15">
      <c r="A18" s="1" t="s">
        <v>31</v>
      </c>
      <c r="E18" s="61">
        <v>3166</v>
      </c>
      <c r="F18" s="45">
        <v>2800</v>
      </c>
      <c r="G18" s="62"/>
      <c r="H18" s="61">
        <v>8912</v>
      </c>
      <c r="I18" s="54">
        <v>7473</v>
      </c>
      <c r="J18" s="95"/>
      <c r="K18" s="61"/>
      <c r="L18" s="123"/>
      <c r="M18" s="117"/>
      <c r="N18" s="117"/>
    </row>
    <row r="19" spans="1:14" ht="14.25">
      <c r="A19" s="1" t="s">
        <v>39</v>
      </c>
      <c r="E19" s="61">
        <v>-3435</v>
      </c>
      <c r="F19" s="45">
        <v>-3657</v>
      </c>
      <c r="G19" s="57"/>
      <c r="H19" s="56">
        <v>-12676</v>
      </c>
      <c r="I19" s="52">
        <v>-10664</v>
      </c>
      <c r="K19" s="56"/>
      <c r="L19" s="123"/>
      <c r="M19" s="117"/>
      <c r="N19" s="117"/>
    </row>
    <row r="20" spans="1:14" ht="15">
      <c r="A20" s="1" t="s">
        <v>40</v>
      </c>
      <c r="E20" s="61">
        <v>-10135</v>
      </c>
      <c r="F20" s="45">
        <v>-9709</v>
      </c>
      <c r="G20" s="62"/>
      <c r="H20" s="61">
        <v>-23642</v>
      </c>
      <c r="I20" s="54">
        <v>-28179</v>
      </c>
      <c r="K20" s="61"/>
      <c r="L20" s="123"/>
      <c r="M20" s="117"/>
      <c r="N20" s="117"/>
    </row>
    <row r="21" spans="1:14" ht="14.25">
      <c r="A21" s="1" t="s">
        <v>41</v>
      </c>
      <c r="E21" s="61">
        <v>-12362</v>
      </c>
      <c r="F21" s="45">
        <v>-4547</v>
      </c>
      <c r="G21" s="57"/>
      <c r="H21" s="56">
        <f>-36356+1</f>
        <v>-36355</v>
      </c>
      <c r="I21" s="54">
        <v>-15577</v>
      </c>
      <c r="K21" s="56"/>
      <c r="L21" s="123"/>
      <c r="M21" s="117"/>
      <c r="N21" s="117"/>
    </row>
    <row r="22" spans="5:14" ht="15.75" thickBot="1">
      <c r="E22" s="63"/>
      <c r="F22" s="50"/>
      <c r="G22" s="62"/>
      <c r="H22" s="63"/>
      <c r="I22" s="53"/>
      <c r="K22" s="61"/>
      <c r="L22" s="123"/>
      <c r="M22" s="117"/>
      <c r="N22" s="117"/>
    </row>
    <row r="23" spans="1:14" ht="14.25">
      <c r="A23" s="1" t="s">
        <v>32</v>
      </c>
      <c r="E23" s="45">
        <f>SUM(E17:E22)</f>
        <v>8620</v>
      </c>
      <c r="F23" s="45">
        <f>SUM(F17:F22)</f>
        <v>7572</v>
      </c>
      <c r="G23" s="45"/>
      <c r="H23" s="45">
        <f>SUM(H17:H22)</f>
        <v>24518</v>
      </c>
      <c r="I23" s="45">
        <f>SUM(I17:I22)</f>
        <v>25847</v>
      </c>
      <c r="K23" s="99"/>
      <c r="L23" s="99"/>
      <c r="M23" s="117"/>
      <c r="N23" s="117"/>
    </row>
    <row r="24" spans="1:14" ht="15">
      <c r="A24" s="1" t="s">
        <v>42</v>
      </c>
      <c r="E24" s="61">
        <v>-1002</v>
      </c>
      <c r="F24" s="45">
        <v>-1106</v>
      </c>
      <c r="G24" s="62"/>
      <c r="H24" s="61">
        <v>-3033</v>
      </c>
      <c r="I24" s="54">
        <v>-3214</v>
      </c>
      <c r="K24" s="61"/>
      <c r="L24" s="123"/>
      <c r="M24" s="117"/>
      <c r="N24" s="117"/>
    </row>
    <row r="25" spans="1:14" ht="15">
      <c r="A25" s="1" t="s">
        <v>92</v>
      </c>
      <c r="E25" s="61">
        <v>1164</v>
      </c>
      <c r="F25" s="45">
        <v>1671</v>
      </c>
      <c r="G25" s="62"/>
      <c r="H25" s="61">
        <v>3547</v>
      </c>
      <c r="I25" s="54">
        <v>4442</v>
      </c>
      <c r="K25" s="61"/>
      <c r="L25" s="123"/>
      <c r="M25" s="117"/>
      <c r="N25" s="117"/>
    </row>
    <row r="26" spans="1:14" ht="14.25">
      <c r="A26" s="1" t="s">
        <v>43</v>
      </c>
      <c r="E26" s="61">
        <v>1</v>
      </c>
      <c r="F26" s="45">
        <v>2</v>
      </c>
      <c r="G26" s="57"/>
      <c r="H26" s="56">
        <v>3</v>
      </c>
      <c r="I26" s="54">
        <v>4</v>
      </c>
      <c r="K26" s="56"/>
      <c r="L26" s="123"/>
      <c r="M26" s="117"/>
      <c r="N26" s="117"/>
    </row>
    <row r="27" spans="5:14" ht="15.75" thickBot="1">
      <c r="E27" s="63"/>
      <c r="F27" s="50"/>
      <c r="G27" s="62"/>
      <c r="H27" s="63"/>
      <c r="I27" s="55"/>
      <c r="K27" s="61"/>
      <c r="L27" s="123"/>
      <c r="M27" s="117"/>
      <c r="N27" s="117"/>
    </row>
    <row r="28" spans="1:14" ht="14.25">
      <c r="A28" s="1" t="s">
        <v>36</v>
      </c>
      <c r="E28" s="45">
        <f>SUM(E23:E27)</f>
        <v>8783</v>
      </c>
      <c r="F28" s="45">
        <f>SUM(F23:F27)</f>
        <v>8139</v>
      </c>
      <c r="G28" s="45"/>
      <c r="H28" s="45">
        <f>SUM(H23:H27)</f>
        <v>25035</v>
      </c>
      <c r="I28" s="45">
        <f>SUM(I23:I27)</f>
        <v>27079</v>
      </c>
      <c r="K28" s="99"/>
      <c r="L28" s="99"/>
      <c r="M28" s="117"/>
      <c r="N28" s="117"/>
    </row>
    <row r="29" spans="1:14" ht="15">
      <c r="A29" s="1" t="s">
        <v>17</v>
      </c>
      <c r="E29" s="61">
        <v>-4725</v>
      </c>
      <c r="F29" s="45">
        <v>-227</v>
      </c>
      <c r="G29" s="62"/>
      <c r="H29" s="61">
        <v>-8369</v>
      </c>
      <c r="I29" s="54">
        <v>-5822</v>
      </c>
      <c r="K29" s="61"/>
      <c r="L29" s="123"/>
      <c r="M29" s="117"/>
      <c r="N29" s="117"/>
    </row>
    <row r="30" spans="5:14" ht="15" thickBot="1">
      <c r="E30" s="53"/>
      <c r="F30" s="50"/>
      <c r="G30" s="57"/>
      <c r="H30" s="53"/>
      <c r="I30" s="55"/>
      <c r="K30" s="57"/>
      <c r="L30" s="123"/>
      <c r="M30" s="117"/>
      <c r="N30" s="117"/>
    </row>
    <row r="31" spans="1:14" ht="14.25">
      <c r="A31" s="1" t="s">
        <v>44</v>
      </c>
      <c r="E31" s="45">
        <f>SUM(E28:E30)</f>
        <v>4058</v>
      </c>
      <c r="F31" s="45">
        <f>SUM(F28:F30)</f>
        <v>7912</v>
      </c>
      <c r="G31" s="99"/>
      <c r="H31" s="45">
        <f>SUM(H28:H30)</f>
        <v>16666</v>
      </c>
      <c r="I31" s="45">
        <f>SUM(I28:I30)</f>
        <v>21257</v>
      </c>
      <c r="K31" s="99"/>
      <c r="L31" s="99"/>
      <c r="M31" s="117"/>
      <c r="N31" s="117"/>
    </row>
    <row r="32" spans="1:14" ht="14.25">
      <c r="A32" s="1" t="s">
        <v>24</v>
      </c>
      <c r="E32" s="57">
        <v>2967</v>
      </c>
      <c r="F32" s="45">
        <v>-949</v>
      </c>
      <c r="G32" s="57"/>
      <c r="H32" s="57">
        <v>2450</v>
      </c>
      <c r="I32" s="54">
        <v>-2106</v>
      </c>
      <c r="K32" s="57"/>
      <c r="L32" s="123"/>
      <c r="M32" s="117"/>
      <c r="N32" s="117"/>
    </row>
    <row r="33" spans="4:14" ht="15">
      <c r="D33" s="67"/>
      <c r="E33" s="61"/>
      <c r="F33" s="45"/>
      <c r="G33" s="62"/>
      <c r="H33" s="61"/>
      <c r="I33" s="54"/>
      <c r="K33" s="61"/>
      <c r="L33" s="123"/>
      <c r="M33" s="117"/>
      <c r="N33" s="117"/>
    </row>
    <row r="34" spans="1:14" ht="15" thickBot="1">
      <c r="A34" s="1" t="s">
        <v>45</v>
      </c>
      <c r="E34" s="51">
        <f>SUM(E31:E33)</f>
        <v>7025</v>
      </c>
      <c r="F34" s="51">
        <f>SUM(F31:F33)</f>
        <v>6963</v>
      </c>
      <c r="G34" s="99"/>
      <c r="H34" s="88">
        <f>SUM(H31:H33)</f>
        <v>19116</v>
      </c>
      <c r="I34" s="88">
        <f>SUM(I31:I33)</f>
        <v>19151</v>
      </c>
      <c r="K34" s="118"/>
      <c r="L34" s="118"/>
      <c r="M34" s="117"/>
      <c r="N34" s="117"/>
    </row>
    <row r="35" spans="1:9" ht="15.75" thickTop="1">
      <c r="A35" s="8"/>
      <c r="B35" s="14"/>
      <c r="C35" s="14"/>
      <c r="D35" s="15"/>
      <c r="E35" s="80"/>
      <c r="F35" s="80"/>
      <c r="G35" s="80"/>
      <c r="H35" s="80"/>
      <c r="I35" s="80"/>
    </row>
    <row r="36" spans="1:9" ht="15">
      <c r="A36" s="8"/>
      <c r="B36" s="14"/>
      <c r="C36" s="14"/>
      <c r="D36" s="15"/>
      <c r="E36" s="80"/>
      <c r="F36" s="80"/>
      <c r="G36" s="80"/>
      <c r="H36" s="80"/>
      <c r="I36" s="80"/>
    </row>
    <row r="37" spans="1:9" ht="14.25">
      <c r="A37" s="23" t="s">
        <v>33</v>
      </c>
      <c r="B37" s="23"/>
      <c r="C37" s="23"/>
      <c r="D37" s="66"/>
      <c r="E37" s="80"/>
      <c r="F37" s="81"/>
      <c r="G37" s="81"/>
      <c r="H37" s="81"/>
      <c r="I37" s="81"/>
    </row>
    <row r="38" spans="1:9" ht="14.25">
      <c r="A38" s="23"/>
      <c r="B38" s="23" t="s">
        <v>34</v>
      </c>
      <c r="C38" s="23"/>
      <c r="E38" s="67">
        <f>E34/240171*100</f>
        <v>2.924999271352495</v>
      </c>
      <c r="F38" s="67">
        <f>F34/240697*100</f>
        <v>2.8928486852765096</v>
      </c>
      <c r="H38" s="67">
        <f>(H34/240171)*100</f>
        <v>7.959328978103102</v>
      </c>
      <c r="I38" s="67">
        <f>I34/241159*100</f>
        <v>7.9412337918136995</v>
      </c>
    </row>
    <row r="39" spans="1:9" ht="15" thickBot="1">
      <c r="A39" s="23"/>
      <c r="B39" s="23" t="s">
        <v>35</v>
      </c>
      <c r="C39" s="23"/>
      <c r="E39" s="71" t="s">
        <v>94</v>
      </c>
      <c r="F39" s="71" t="s">
        <v>94</v>
      </c>
      <c r="G39" s="5"/>
      <c r="H39" s="71" t="s">
        <v>94</v>
      </c>
      <c r="I39" s="71" t="s">
        <v>94</v>
      </c>
    </row>
    <row r="40" spans="1:9" ht="15" thickTop="1">
      <c r="A40" s="23"/>
      <c r="B40" s="23"/>
      <c r="C40" s="23"/>
      <c r="E40" s="82"/>
      <c r="F40" s="112"/>
      <c r="G40" s="5"/>
      <c r="H40" s="82"/>
      <c r="I40" s="112"/>
    </row>
    <row r="41" spans="1:7" ht="14.25">
      <c r="A41" s="23"/>
      <c r="B41" s="23"/>
      <c r="C41" s="23"/>
      <c r="E41" s="97"/>
      <c r="F41" s="13"/>
      <c r="G41" s="98"/>
    </row>
    <row r="42" spans="1:12" s="3" customFormat="1" ht="15">
      <c r="A42" s="129" t="s">
        <v>104</v>
      </c>
      <c r="B42" s="129"/>
      <c r="C42" s="129"/>
      <c r="D42" s="129"/>
      <c r="E42" s="129"/>
      <c r="F42" s="129"/>
      <c r="G42" s="129"/>
      <c r="H42" s="129"/>
      <c r="I42" s="129"/>
      <c r="J42" s="69"/>
      <c r="K42" s="124"/>
      <c r="L42" s="125"/>
    </row>
    <row r="43" spans="1:12" s="13" customFormat="1" ht="12.75">
      <c r="A43" s="129" t="s">
        <v>119</v>
      </c>
      <c r="B43" s="129"/>
      <c r="C43" s="129"/>
      <c r="D43" s="129"/>
      <c r="E43" s="129"/>
      <c r="F43" s="129"/>
      <c r="G43" s="129"/>
      <c r="H43" s="129"/>
      <c r="I43" s="129"/>
      <c r="J43" s="83"/>
      <c r="K43" s="126"/>
      <c r="L43" s="57"/>
    </row>
  </sheetData>
  <mergeCells count="2">
    <mergeCell ref="A42:I42"/>
    <mergeCell ref="A43:I43"/>
  </mergeCells>
  <printOptions/>
  <pageMargins left="0.36" right="0.4" top="1" bottom="1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workbookViewId="0" topLeftCell="E1">
      <selection activeCell="I22" sqref="I22"/>
    </sheetView>
  </sheetViews>
  <sheetFormatPr defaultColWidth="9.140625" defaultRowHeight="12.75"/>
  <cols>
    <col min="3" max="3" width="12.71093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0" width="11.28125" style="0" customWidth="1"/>
    <col min="11" max="11" width="13.421875" style="0" customWidth="1"/>
  </cols>
  <sheetData>
    <row r="1" spans="1:12" s="13" customFormat="1" ht="15.75">
      <c r="A1" s="12" t="s">
        <v>106</v>
      </c>
      <c r="B1" s="9"/>
      <c r="C1" s="10"/>
      <c r="D1" s="11"/>
      <c r="E1" s="11"/>
      <c r="F1" s="11"/>
      <c r="G1" s="23"/>
      <c r="H1" s="23"/>
      <c r="I1" s="23"/>
      <c r="L1" s="96"/>
    </row>
    <row r="2" spans="1:9" s="13" customFormat="1" ht="15.75">
      <c r="A2" s="12" t="str">
        <f>ConsolIncStatement!A2</f>
        <v>Interim Financial Report For The Third Quarter</v>
      </c>
      <c r="B2" s="9"/>
      <c r="C2" s="10"/>
      <c r="D2" s="11"/>
      <c r="E2" s="11"/>
      <c r="F2" s="11"/>
      <c r="G2" s="24"/>
      <c r="H2" s="24"/>
      <c r="I2" s="23"/>
    </row>
    <row r="3" spans="1:9" s="13" customFormat="1" ht="15">
      <c r="A3" s="25" t="s">
        <v>90</v>
      </c>
      <c r="B3" s="23"/>
      <c r="C3" s="23"/>
      <c r="D3" s="23"/>
      <c r="E3" s="23"/>
      <c r="F3" s="23"/>
      <c r="G3" s="24"/>
      <c r="H3" s="24"/>
      <c r="I3" s="23"/>
    </row>
    <row r="4" spans="1:9" s="13" customFormat="1" ht="15">
      <c r="A4" s="25" t="str">
        <f>ConsolIncStatement!A4</f>
        <v>For The 9 Months Ended 30 September 2003</v>
      </c>
      <c r="B4" s="26"/>
      <c r="C4" s="26"/>
      <c r="D4" s="26"/>
      <c r="E4" s="26"/>
      <c r="F4" s="26"/>
      <c r="G4" s="23"/>
      <c r="H4" s="23"/>
      <c r="I4" s="23"/>
    </row>
    <row r="5" spans="1:11" s="13" customFormat="1" ht="14.25">
      <c r="A5" s="27"/>
      <c r="D5" s="27"/>
      <c r="E5" s="27"/>
      <c r="F5" s="28"/>
      <c r="G5" s="27"/>
      <c r="H5" s="27"/>
      <c r="I5" s="27"/>
      <c r="J5" s="27"/>
      <c r="K5" s="29"/>
    </row>
    <row r="6" spans="1:11" s="13" customFormat="1" ht="14.25">
      <c r="A6" s="27"/>
      <c r="D6" s="28" t="s">
        <v>52</v>
      </c>
      <c r="E6" s="28" t="s">
        <v>52</v>
      </c>
      <c r="F6" s="28" t="s">
        <v>76</v>
      </c>
      <c r="G6" s="28" t="s">
        <v>77</v>
      </c>
      <c r="H6" s="28" t="s">
        <v>78</v>
      </c>
      <c r="I6" s="29" t="s">
        <v>53</v>
      </c>
      <c r="J6" s="29" t="s">
        <v>54</v>
      </c>
      <c r="K6" s="27"/>
    </row>
    <row r="7" spans="1:11" s="13" customFormat="1" ht="15">
      <c r="A7" s="30" t="s">
        <v>131</v>
      </c>
      <c r="D7" s="31" t="s">
        <v>55</v>
      </c>
      <c r="E7" s="31" t="s">
        <v>56</v>
      </c>
      <c r="F7" s="31" t="s">
        <v>57</v>
      </c>
      <c r="G7" s="31" t="s">
        <v>57</v>
      </c>
      <c r="H7" s="31" t="s">
        <v>57</v>
      </c>
      <c r="I7" s="31" t="s">
        <v>58</v>
      </c>
      <c r="J7" s="31" t="s">
        <v>59</v>
      </c>
      <c r="K7" s="31" t="s">
        <v>60</v>
      </c>
    </row>
    <row r="8" spans="1:11" s="13" customFormat="1" ht="15">
      <c r="A8" s="32" t="s">
        <v>132</v>
      </c>
      <c r="D8" s="33" t="s">
        <v>0</v>
      </c>
      <c r="E8" s="33" t="s">
        <v>0</v>
      </c>
      <c r="F8" s="33" t="s">
        <v>0</v>
      </c>
      <c r="G8" s="33" t="s">
        <v>0</v>
      </c>
      <c r="H8" s="33"/>
      <c r="I8" s="33" t="s">
        <v>0</v>
      </c>
      <c r="J8" s="33" t="s">
        <v>0</v>
      </c>
      <c r="K8" s="33" t="s">
        <v>0</v>
      </c>
    </row>
    <row r="9" spans="1:11" s="13" customFormat="1" ht="14.25">
      <c r="A9" s="27"/>
      <c r="D9" s="28"/>
      <c r="E9" s="34"/>
      <c r="F9" s="35"/>
      <c r="G9" s="34"/>
      <c r="H9" s="34"/>
      <c r="I9" s="27"/>
      <c r="J9" s="27"/>
      <c r="K9" s="27"/>
    </row>
    <row r="10" spans="1:12" s="13" customFormat="1" ht="14.25">
      <c r="A10" s="27" t="s">
        <v>121</v>
      </c>
      <c r="D10" s="27">
        <v>241393</v>
      </c>
      <c r="E10" s="27">
        <v>6952</v>
      </c>
      <c r="F10" s="27">
        <v>12179</v>
      </c>
      <c r="G10" s="27">
        <v>39753</v>
      </c>
      <c r="H10" s="27">
        <v>2088</v>
      </c>
      <c r="I10" s="27">
        <v>610787</v>
      </c>
      <c r="J10" s="103">
        <v>-1719</v>
      </c>
      <c r="K10" s="27">
        <f>SUM(D10:J10)</f>
        <v>911433</v>
      </c>
      <c r="L10" s="107"/>
    </row>
    <row r="11" spans="1:11" s="13" customFormat="1" ht="14.25">
      <c r="A11" s="27" t="s">
        <v>61</v>
      </c>
      <c r="D11" s="27"/>
      <c r="E11" s="27"/>
      <c r="F11" s="27"/>
      <c r="G11" s="27"/>
      <c r="H11" s="27"/>
      <c r="I11" s="27"/>
      <c r="J11" s="27"/>
      <c r="K11" s="27"/>
    </row>
    <row r="12" spans="1:11" s="13" customFormat="1" ht="14.25">
      <c r="A12" s="27"/>
      <c r="D12" s="27"/>
      <c r="E12" s="27"/>
      <c r="F12" s="27"/>
      <c r="G12" s="27"/>
      <c r="H12" s="27"/>
      <c r="I12" s="27"/>
      <c r="J12" s="27"/>
      <c r="K12" s="27"/>
    </row>
    <row r="13" spans="1:11" s="13" customFormat="1" ht="14.25">
      <c r="A13" s="27" t="s">
        <v>79</v>
      </c>
      <c r="D13" s="36">
        <v>0</v>
      </c>
      <c r="E13" s="36">
        <v>0</v>
      </c>
      <c r="F13" s="36">
        <v>0</v>
      </c>
      <c r="G13" s="47" t="s">
        <v>6</v>
      </c>
      <c r="H13" s="47" t="s">
        <v>6</v>
      </c>
      <c r="I13" s="36">
        <v>0</v>
      </c>
      <c r="J13" s="36">
        <v>0</v>
      </c>
      <c r="K13" s="28" t="s">
        <v>6</v>
      </c>
    </row>
    <row r="14" spans="1:11" s="13" customFormat="1" ht="14.25">
      <c r="A14" s="27" t="s">
        <v>57</v>
      </c>
      <c r="D14" s="36"/>
      <c r="E14" s="36"/>
      <c r="F14" s="36"/>
      <c r="G14" s="37"/>
      <c r="H14" s="37"/>
      <c r="I14" s="36"/>
      <c r="J14" s="36"/>
      <c r="K14" s="27"/>
    </row>
    <row r="15" spans="1:11" s="13" customFormat="1" ht="14.25">
      <c r="A15" s="27"/>
      <c r="D15" s="27"/>
      <c r="E15" s="27"/>
      <c r="F15" s="27"/>
      <c r="G15" s="27"/>
      <c r="H15" s="27"/>
      <c r="I15" s="27"/>
      <c r="J15" s="27"/>
      <c r="K15" s="27"/>
    </row>
    <row r="16" spans="1:11" s="13" customFormat="1" ht="14.25">
      <c r="A16" s="27" t="s">
        <v>80</v>
      </c>
      <c r="D16" s="36">
        <v>0</v>
      </c>
      <c r="E16" s="36">
        <v>0</v>
      </c>
      <c r="F16" s="36">
        <v>0</v>
      </c>
      <c r="G16" s="113">
        <f>40722-39753-969+2410-2410+1164</f>
        <v>1164</v>
      </c>
      <c r="H16" s="48"/>
      <c r="I16" s="27"/>
      <c r="J16" s="36"/>
      <c r="K16" s="27">
        <f>SUM(D16:J16)</f>
        <v>1164</v>
      </c>
    </row>
    <row r="17" spans="1:11" s="13" customFormat="1" ht="14.25">
      <c r="A17" s="27"/>
      <c r="D17" s="36"/>
      <c r="E17" s="36"/>
      <c r="F17" s="36"/>
      <c r="G17" s="36"/>
      <c r="H17" s="36"/>
      <c r="I17" s="27"/>
      <c r="J17" s="36"/>
      <c r="K17" s="27"/>
    </row>
    <row r="18" spans="1:11" s="13" customFormat="1" ht="14.25">
      <c r="A18" s="27" t="s">
        <v>91</v>
      </c>
      <c r="D18" s="36"/>
      <c r="E18" s="36"/>
      <c r="F18" s="36"/>
      <c r="G18" s="36"/>
      <c r="H18" s="36"/>
      <c r="I18" s="27"/>
      <c r="J18" s="46"/>
      <c r="K18" s="46">
        <f>SUM(D18:J18)</f>
        <v>0</v>
      </c>
    </row>
    <row r="19" spans="1:11" s="13" customFormat="1" ht="14.25">
      <c r="A19" s="27"/>
      <c r="D19" s="36"/>
      <c r="E19" s="36"/>
      <c r="F19" s="36"/>
      <c r="G19" s="36"/>
      <c r="H19" s="36"/>
      <c r="I19" s="27"/>
      <c r="J19" s="36"/>
      <c r="K19" s="46"/>
    </row>
    <row r="20" spans="1:11" s="13" customFormat="1" ht="14.25">
      <c r="A20" s="27" t="s">
        <v>127</v>
      </c>
      <c r="D20" s="27"/>
      <c r="E20" s="27"/>
      <c r="F20" s="27"/>
      <c r="G20" s="27"/>
      <c r="H20" s="27"/>
      <c r="I20" s="84">
        <f>613519-610787-2732+11935+156-12091+14823+4292+1</f>
        <v>19116</v>
      </c>
      <c r="J20" s="36"/>
      <c r="K20" s="46">
        <f>SUM(D20:J20)</f>
        <v>19116</v>
      </c>
    </row>
    <row r="21" spans="1:11" s="13" customFormat="1" ht="14.25">
      <c r="A21" s="27"/>
      <c r="D21" s="27"/>
      <c r="E21" s="27"/>
      <c r="F21" s="27"/>
      <c r="G21" s="27"/>
      <c r="H21" s="27"/>
      <c r="I21" s="85"/>
      <c r="J21" s="36"/>
      <c r="K21" s="46"/>
    </row>
    <row r="22" spans="1:11" s="13" customFormat="1" ht="14.25">
      <c r="A22" s="27" t="s">
        <v>81</v>
      </c>
      <c r="D22" s="27"/>
      <c r="E22" s="27"/>
      <c r="F22" s="27"/>
      <c r="G22" s="27"/>
      <c r="H22" s="27"/>
      <c r="I22" s="46">
        <f>-6917-6917-10372+10372-6915</f>
        <v>-20749</v>
      </c>
      <c r="J22" s="36"/>
      <c r="K22" s="46">
        <f>SUM(D22:J22)</f>
        <v>-20749</v>
      </c>
    </row>
    <row r="23" spans="1:11" s="13" customFormat="1" ht="14.25">
      <c r="A23" s="27"/>
      <c r="D23" s="27"/>
      <c r="E23" s="27"/>
      <c r="F23" s="27"/>
      <c r="G23" s="27"/>
      <c r="H23" s="27"/>
      <c r="I23" s="27"/>
      <c r="J23" s="27"/>
      <c r="K23" s="27"/>
    </row>
    <row r="24" spans="1:12" s="13" customFormat="1" ht="15" thickBot="1">
      <c r="A24" s="27" t="s">
        <v>133</v>
      </c>
      <c r="D24" s="39">
        <f>SUM(D10:D23)</f>
        <v>241393</v>
      </c>
      <c r="E24" s="39">
        <f aca="true" t="shared" si="0" ref="E24:J24">SUM(E10:E23)</f>
        <v>6952</v>
      </c>
      <c r="F24" s="39">
        <f t="shared" si="0"/>
        <v>12179</v>
      </c>
      <c r="G24" s="39">
        <f t="shared" si="0"/>
        <v>40917</v>
      </c>
      <c r="H24" s="39">
        <f t="shared" si="0"/>
        <v>2088</v>
      </c>
      <c r="I24" s="39">
        <f t="shared" si="0"/>
        <v>609154</v>
      </c>
      <c r="J24" s="49">
        <f t="shared" si="0"/>
        <v>-1719</v>
      </c>
      <c r="K24" s="39">
        <f>SUM(K10:K23)</f>
        <v>910964</v>
      </c>
      <c r="L24" s="107"/>
    </row>
    <row r="25" spans="1:11" s="13" customFormat="1" ht="15" thickTop="1">
      <c r="A25" s="27"/>
      <c r="D25" s="86"/>
      <c r="E25" s="86"/>
      <c r="F25" s="86"/>
      <c r="G25" s="86"/>
      <c r="H25" s="86"/>
      <c r="I25" s="86"/>
      <c r="J25" s="87"/>
      <c r="K25" s="86"/>
    </row>
    <row r="26" spans="1:11" s="13" customFormat="1" ht="14.25">
      <c r="A26" s="27"/>
      <c r="D26" s="86"/>
      <c r="E26" s="86"/>
      <c r="F26" s="86"/>
      <c r="G26" s="86"/>
      <c r="H26" s="86"/>
      <c r="I26" s="86"/>
      <c r="J26" s="87"/>
      <c r="K26" s="86"/>
    </row>
    <row r="27" s="13" customFormat="1" ht="12.75"/>
    <row r="28" spans="1:12" s="1" customFormat="1" ht="15">
      <c r="A28" s="130" t="s">
        <v>98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</row>
    <row r="29" spans="1:12" s="1" customFormat="1" ht="15">
      <c r="A29" s="128" t="s">
        <v>122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</row>
    <row r="32" spans="7:12" ht="14.25">
      <c r="G32" s="73"/>
      <c r="H32" s="73"/>
      <c r="I32" s="73"/>
      <c r="J32" s="73"/>
      <c r="K32" s="73"/>
      <c r="L32" s="1"/>
    </row>
    <row r="33" spans="7:12" ht="14.25">
      <c r="G33" s="73"/>
      <c r="H33" s="73"/>
      <c r="I33" s="80"/>
      <c r="J33" s="80"/>
      <c r="K33" s="23"/>
      <c r="L33" s="1"/>
    </row>
    <row r="34" spans="7:12" ht="14.25">
      <c r="G34" s="80"/>
      <c r="H34" s="73"/>
      <c r="I34" s="115"/>
      <c r="J34" s="80"/>
      <c r="K34" s="66"/>
      <c r="L34" s="2"/>
    </row>
    <row r="35" spans="7:12" ht="14.25">
      <c r="G35" s="80"/>
      <c r="H35" s="73"/>
      <c r="I35" s="80"/>
      <c r="J35" s="80"/>
      <c r="K35" s="127"/>
      <c r="L35" s="2"/>
    </row>
    <row r="36" spans="7:12" ht="14.25">
      <c r="G36" s="80"/>
      <c r="H36" s="80"/>
      <c r="I36" s="80"/>
      <c r="J36" s="80"/>
      <c r="K36" s="115"/>
      <c r="L36" s="1"/>
    </row>
    <row r="37" spans="7:14" ht="14.25">
      <c r="G37" s="104"/>
      <c r="H37" s="73"/>
      <c r="I37" s="73"/>
      <c r="J37" s="80"/>
      <c r="K37" s="80"/>
      <c r="N37" s="102"/>
    </row>
    <row r="38" spans="7:14" ht="14.25">
      <c r="G38" s="80"/>
      <c r="H38" s="104"/>
      <c r="I38" s="104"/>
      <c r="J38" s="80"/>
      <c r="K38" s="80"/>
      <c r="N38" s="2"/>
    </row>
    <row r="39" spans="7:14" ht="14.25">
      <c r="G39" s="104"/>
      <c r="H39" s="104"/>
      <c r="I39" s="104"/>
      <c r="J39" s="80"/>
      <c r="K39" s="80"/>
      <c r="N39" s="80"/>
    </row>
    <row r="40" spans="7:11" ht="14.25">
      <c r="G40" s="114"/>
      <c r="H40" s="114"/>
      <c r="I40" s="114"/>
      <c r="J40" s="114"/>
      <c r="K40" s="115"/>
    </row>
  </sheetData>
  <mergeCells count="2">
    <mergeCell ref="A28:L28"/>
    <mergeCell ref="A29:L29"/>
  </mergeCells>
  <printOptions/>
  <pageMargins left="0.75" right="0.75" top="1" bottom="1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6"/>
  <sheetViews>
    <sheetView workbookViewId="0" topLeftCell="A1">
      <selection activeCell="F12" sqref="F12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2" spans="1:8" ht="15">
      <c r="A2" s="9" t="s">
        <v>106</v>
      </c>
      <c r="B2" s="9"/>
      <c r="C2" s="10"/>
      <c r="D2" s="11"/>
      <c r="E2" s="11"/>
      <c r="F2" s="11"/>
      <c r="H2" s="101"/>
    </row>
    <row r="3" spans="1:6" ht="15">
      <c r="A3" s="9" t="str">
        <f>ConsolEquity!A2</f>
        <v>Interim Financial Report For The Third Quarter</v>
      </c>
      <c r="B3" s="9"/>
      <c r="C3" s="10"/>
      <c r="D3" s="11"/>
      <c r="E3" s="11"/>
      <c r="F3" s="11"/>
    </row>
    <row r="4" spans="1:4" ht="15">
      <c r="A4" s="25" t="s">
        <v>75</v>
      </c>
      <c r="B4" s="23"/>
      <c r="C4" s="23"/>
      <c r="D4" s="23"/>
    </row>
    <row r="5" spans="1:4" ht="15">
      <c r="A5" s="25" t="str">
        <f>ConsolEquity!A4</f>
        <v>For The 9 Months Ended 30 September 2003</v>
      </c>
      <c r="B5" s="23"/>
      <c r="C5" s="23"/>
      <c r="D5" s="23"/>
    </row>
    <row r="6" ht="14.25">
      <c r="I6" s="64"/>
    </row>
    <row r="7" spans="9:10" ht="14.25">
      <c r="I7" s="22" t="s">
        <v>126</v>
      </c>
      <c r="J7" s="22" t="s">
        <v>126</v>
      </c>
    </row>
    <row r="8" spans="9:10" ht="14.25">
      <c r="I8" s="108" t="s">
        <v>132</v>
      </c>
      <c r="J8" s="108" t="s">
        <v>134</v>
      </c>
    </row>
    <row r="9" spans="9:10" ht="14.25">
      <c r="I9" s="109" t="s">
        <v>0</v>
      </c>
      <c r="J9" s="109" t="s">
        <v>0</v>
      </c>
    </row>
    <row r="10" ht="14.25">
      <c r="A10" s="1" t="s">
        <v>62</v>
      </c>
    </row>
    <row r="12" spans="1:10" ht="14.25">
      <c r="A12" s="1" t="s">
        <v>63</v>
      </c>
      <c r="I12" s="2">
        <v>25035</v>
      </c>
      <c r="J12" s="2">
        <v>27079</v>
      </c>
    </row>
    <row r="13" spans="1:10" ht="14.25">
      <c r="A13" s="1" t="s">
        <v>64</v>
      </c>
      <c r="J13" s="2"/>
    </row>
    <row r="14" spans="1:10" ht="14.25">
      <c r="A14" s="1" t="s">
        <v>109</v>
      </c>
      <c r="I14" s="80">
        <v>28651</v>
      </c>
      <c r="J14" s="2">
        <v>11526</v>
      </c>
    </row>
    <row r="15" spans="1:10" ht="14.25">
      <c r="A15" s="1" t="s">
        <v>110</v>
      </c>
      <c r="I15" s="80">
        <v>-3502</v>
      </c>
      <c r="J15" s="2">
        <v>-6279</v>
      </c>
    </row>
    <row r="16" spans="9:10" ht="15" thickBot="1">
      <c r="I16" s="43"/>
      <c r="J16" s="116"/>
    </row>
    <row r="17" spans="1:10" ht="14.25">
      <c r="A17" s="1" t="s">
        <v>65</v>
      </c>
      <c r="I17" s="2">
        <f>SUM(I12:I16)</f>
        <v>50184</v>
      </c>
      <c r="J17" s="2">
        <f>SUM(J12:J16)</f>
        <v>32326</v>
      </c>
    </row>
    <row r="18" spans="1:10" ht="14.25">
      <c r="A18" s="1" t="s">
        <v>111</v>
      </c>
      <c r="I18" s="2"/>
      <c r="J18" s="2"/>
    </row>
    <row r="19" spans="1:10" ht="14.25">
      <c r="A19" s="1" t="s">
        <v>112</v>
      </c>
      <c r="I19" s="2">
        <v>5505</v>
      </c>
      <c r="J19" s="2">
        <f>-21030+21030-19384</f>
        <v>-19384</v>
      </c>
    </row>
    <row r="20" spans="1:10" ht="14.25">
      <c r="A20" s="1" t="s">
        <v>113</v>
      </c>
      <c r="I20" s="2">
        <v>-12684</v>
      </c>
      <c r="J20" s="2">
        <f>3991-3991+4816</f>
        <v>4816</v>
      </c>
    </row>
    <row r="21" spans="9:10" ht="15" thickBot="1">
      <c r="I21" s="43"/>
      <c r="J21" s="116"/>
    </row>
    <row r="22" spans="1:10" ht="14.25">
      <c r="A22" s="1" t="s">
        <v>66</v>
      </c>
      <c r="I22" s="2">
        <f>SUM(I17:I21)</f>
        <v>43005</v>
      </c>
      <c r="J22" s="2">
        <f>SUM(J17:J21)</f>
        <v>17758</v>
      </c>
    </row>
    <row r="23" spans="1:10" ht="14.25">
      <c r="A23" s="1" t="s">
        <v>67</v>
      </c>
      <c r="I23" s="2">
        <v>-2781</v>
      </c>
      <c r="J23" s="2">
        <v>-3214</v>
      </c>
    </row>
    <row r="24" spans="1:10" ht="14.25">
      <c r="A24" s="1" t="s">
        <v>68</v>
      </c>
      <c r="I24" s="2">
        <v>-5639</v>
      </c>
      <c r="J24" s="2">
        <v>-7009</v>
      </c>
    </row>
    <row r="25" ht="14.25">
      <c r="J25" s="2"/>
    </row>
    <row r="26" spans="1:10" ht="15" thickBot="1">
      <c r="A26" s="1" t="s">
        <v>69</v>
      </c>
      <c r="I26" s="7">
        <f>SUM(I22:I25)</f>
        <v>34585</v>
      </c>
      <c r="J26" s="7">
        <f>SUM(J22:J25)</f>
        <v>7535</v>
      </c>
    </row>
    <row r="27" spans="1:10" ht="14.25">
      <c r="A27" s="1" t="s">
        <v>27</v>
      </c>
      <c r="J27" s="2"/>
    </row>
    <row r="28" spans="1:10" ht="14.25">
      <c r="A28" s="1" t="s">
        <v>70</v>
      </c>
      <c r="J28" s="2"/>
    </row>
    <row r="29" spans="1:10" ht="14.25">
      <c r="A29" s="1" t="s">
        <v>114</v>
      </c>
      <c r="I29" s="100">
        <v>10104</v>
      </c>
      <c r="J29" s="100">
        <f>4354-11</f>
        <v>4343</v>
      </c>
    </row>
    <row r="30" spans="1:10" ht="14.25">
      <c r="A30" s="1" t="s">
        <v>115</v>
      </c>
      <c r="I30" s="2">
        <v>-6270</v>
      </c>
      <c r="J30" s="2">
        <f>-877+877-7691</f>
        <v>-7691</v>
      </c>
    </row>
    <row r="31" spans="9:10" ht="14.25">
      <c r="I31" s="6"/>
      <c r="J31" s="2"/>
    </row>
    <row r="32" spans="1:10" ht="15" thickBot="1">
      <c r="A32" s="1" t="s">
        <v>71</v>
      </c>
      <c r="I32" s="7">
        <f>SUM(I29:I31)</f>
        <v>3834</v>
      </c>
      <c r="J32" s="7">
        <f>SUM(J29:J31)</f>
        <v>-3348</v>
      </c>
    </row>
    <row r="33" spans="9:10" ht="14.25">
      <c r="I33" s="6"/>
      <c r="J33" s="2"/>
    </row>
    <row r="34" spans="9:10" ht="14.25">
      <c r="I34" s="6"/>
      <c r="J34" s="2"/>
    </row>
    <row r="35" spans="1:10" ht="14.25">
      <c r="A35" s="1" t="s">
        <v>72</v>
      </c>
      <c r="I35" s="2"/>
      <c r="J35" s="2"/>
    </row>
    <row r="36" spans="1:10" ht="14.25">
      <c r="A36" s="1" t="s">
        <v>116</v>
      </c>
      <c r="I36" s="2">
        <v>-6917</v>
      </c>
      <c r="J36" s="2">
        <v>-6952</v>
      </c>
    </row>
    <row r="37" spans="1:10" ht="14.25">
      <c r="A37" s="1" t="s">
        <v>117</v>
      </c>
      <c r="I37" s="2">
        <v>-12761</v>
      </c>
      <c r="J37" s="2">
        <v>-12200</v>
      </c>
    </row>
    <row r="38" spans="1:10" ht="14.25">
      <c r="A38" s="1" t="s">
        <v>118</v>
      </c>
      <c r="I38" s="2">
        <v>0</v>
      </c>
      <c r="J38" s="2">
        <v>-1719</v>
      </c>
    </row>
    <row r="39" spans="9:10" ht="14.25">
      <c r="I39" s="2"/>
      <c r="J39" s="2"/>
    </row>
    <row r="40" spans="1:10" ht="15" thickBot="1">
      <c r="A40" s="1" t="s">
        <v>73</v>
      </c>
      <c r="I40" s="7">
        <f>SUM(I36:I39)</f>
        <v>-19678</v>
      </c>
      <c r="J40" s="7">
        <f>SUM(J36:J39)</f>
        <v>-20871</v>
      </c>
    </row>
    <row r="41" spans="9:10" ht="14.25">
      <c r="I41" s="6"/>
      <c r="J41" s="2"/>
    </row>
    <row r="42" ht="14.25">
      <c r="J42" s="2"/>
    </row>
    <row r="43" spans="1:10" ht="14.25">
      <c r="A43" s="1" t="s">
        <v>74</v>
      </c>
      <c r="I43" s="2">
        <f>I40+I32+I26</f>
        <v>18741</v>
      </c>
      <c r="J43" s="2">
        <f>J40+J32+J26</f>
        <v>-16684</v>
      </c>
    </row>
    <row r="44" spans="1:10" ht="14.25">
      <c r="A44" s="1" t="s">
        <v>95</v>
      </c>
      <c r="I44" s="2">
        <v>3416</v>
      </c>
      <c r="J44" s="2">
        <v>2507</v>
      </c>
    </row>
    <row r="45" spans="1:10" ht="14.25">
      <c r="A45" s="1" t="s">
        <v>96</v>
      </c>
      <c r="I45" s="2">
        <v>270186</v>
      </c>
      <c r="J45" s="2">
        <v>280686</v>
      </c>
    </row>
    <row r="46" spans="9:10" ht="14.25">
      <c r="I46" s="2"/>
      <c r="J46" s="2"/>
    </row>
    <row r="47" spans="1:10" ht="15" thickBot="1">
      <c r="A47" s="1" t="s">
        <v>135</v>
      </c>
      <c r="I47" s="44">
        <f>SUM(I43:I46)</f>
        <v>292343</v>
      </c>
      <c r="J47" s="44">
        <f>SUM(J43:J46)</f>
        <v>266509</v>
      </c>
    </row>
    <row r="48" ht="15" thickTop="1">
      <c r="J48" s="2"/>
    </row>
    <row r="49" spans="1:10" ht="14.25">
      <c r="A49" s="1" t="s">
        <v>100</v>
      </c>
      <c r="I49" s="6"/>
      <c r="J49" s="2"/>
    </row>
    <row r="50" spans="1:10" ht="14.25">
      <c r="A50" s="1" t="s">
        <v>101</v>
      </c>
      <c r="I50" s="6"/>
      <c r="J50" s="100"/>
    </row>
    <row r="51" spans="1:10" ht="14.25">
      <c r="A51" s="1" t="s">
        <v>103</v>
      </c>
      <c r="I51" s="6">
        <v>297966</v>
      </c>
      <c r="J51" s="2">
        <v>270324</v>
      </c>
    </row>
    <row r="52" spans="1:10" ht="14.25">
      <c r="A52" s="1" t="s">
        <v>102</v>
      </c>
      <c r="I52" s="6">
        <v>-5623</v>
      </c>
      <c r="J52" s="2">
        <v>-3815</v>
      </c>
    </row>
    <row r="53" spans="9:10" ht="15" thickBot="1">
      <c r="I53" s="44">
        <f>SUM(I51:I52)</f>
        <v>292343</v>
      </c>
      <c r="J53" s="44">
        <f>SUM(J51:J52)</f>
        <v>266509</v>
      </c>
    </row>
    <row r="54" spans="9:10" ht="15" thickTop="1">
      <c r="I54" s="2"/>
      <c r="J54" s="2"/>
    </row>
    <row r="55" spans="1:10" ht="15">
      <c r="A55" s="128" t="s">
        <v>105</v>
      </c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ht="15">
      <c r="A56" s="128" t="s">
        <v>120</v>
      </c>
      <c r="B56" s="128"/>
      <c r="C56" s="128"/>
      <c r="D56" s="128"/>
      <c r="E56" s="128"/>
      <c r="F56" s="128"/>
      <c r="G56" s="128"/>
      <c r="H56" s="128"/>
      <c r="I56" s="128"/>
      <c r="J56" s="128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  <row r="382" ht="14.25">
      <c r="I382" s="2"/>
    </row>
    <row r="383" ht="14.25">
      <c r="I383" s="2"/>
    </row>
    <row r="384" ht="14.25">
      <c r="I384" s="2"/>
    </row>
    <row r="385" ht="14.25">
      <c r="I385" s="2"/>
    </row>
    <row r="386" ht="14.25">
      <c r="I386" s="2"/>
    </row>
  </sheetData>
  <mergeCells count="2">
    <mergeCell ref="A55:J55"/>
    <mergeCell ref="A56:J56"/>
  </mergeCells>
  <printOptions/>
  <pageMargins left="0.7480314960629921" right="0.7480314960629921" top="0.984251968503937" bottom="0.984251968503937" header="0.5118110236220472" footer="0.5118110236220472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PC007</cp:lastModifiedBy>
  <cp:lastPrinted>2003-08-15T07:24:33Z</cp:lastPrinted>
  <dcterms:created xsi:type="dcterms:W3CDTF">2002-11-10T14:09:50Z</dcterms:created>
  <dcterms:modified xsi:type="dcterms:W3CDTF">2003-11-28T05:34:03Z</dcterms:modified>
  <cp:category/>
  <cp:version/>
  <cp:contentType/>
  <cp:contentStatus/>
</cp:coreProperties>
</file>