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040" tabRatio="949" activeTab="0"/>
  </bookViews>
  <sheets>
    <sheet name="QRBS" sheetId="1" r:id="rId1"/>
    <sheet name="QRPL" sheetId="2" r:id="rId2"/>
  </sheets>
  <definedNames>
    <definedName name="A">#REF!</definedName>
    <definedName name="AA">#REF!</definedName>
    <definedName name="AB">#REF!</definedName>
    <definedName name="B">#REF!</definedName>
    <definedName name="BB">#REF!</definedName>
    <definedName name="C_">#REF!</definedName>
    <definedName name="CB">#REF!</definedName>
    <definedName name="CC">#REF!</definedName>
    <definedName name="D">#REF!</definedName>
    <definedName name="DB">#REF!</definedName>
    <definedName name="DD">#REF!</definedName>
    <definedName name="E">#REF!</definedName>
    <definedName name="EB">#REF!</definedName>
    <definedName name="EE">#REF!</definedName>
    <definedName name="F">#REF!</definedName>
    <definedName name="FB">#REF!</definedName>
    <definedName name="FF">#REF!</definedName>
    <definedName name="G">#REF!</definedName>
    <definedName name="GB">#REF!</definedName>
    <definedName name="GG">#REF!</definedName>
    <definedName name="I">#REF!</definedName>
    <definedName name="J">#REF!</definedName>
    <definedName name="K">#REF!</definedName>
    <definedName name="KB">#REF!</definedName>
    <definedName name="KKK">#REF!</definedName>
    <definedName name="L">#REF!</definedName>
    <definedName name="M">#REF!</definedName>
    <definedName name="M_A_">#REF!</definedName>
    <definedName name="M_B_">#REF!</definedName>
    <definedName name="N_A_">#REF!</definedName>
    <definedName name="N_B_">#REF!</definedName>
    <definedName name="P">#REF!</definedName>
    <definedName name="Q">#REF!</definedName>
    <definedName name="R_">#REF!</definedName>
    <definedName name="S">#REF!</definedName>
    <definedName name="SR">#REF!</definedName>
    <definedName name="SRF">#REF!</definedName>
    <definedName name="SRFB">#REF!</definedName>
    <definedName name="T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<sst xmlns="http://schemas.openxmlformats.org/spreadsheetml/2006/main" count="140" uniqueCount="100">
  <si>
    <t>JOHAN HOLDINGS BERHAD</t>
  </si>
  <si>
    <t>RM'000</t>
  </si>
  <si>
    <t>CURRENT</t>
  </si>
  <si>
    <t>Fixed Assets</t>
  </si>
  <si>
    <t>Current Assets</t>
  </si>
  <si>
    <t>Stocks</t>
  </si>
  <si>
    <t>Current Liabilities</t>
  </si>
  <si>
    <t>Taxation</t>
  </si>
  <si>
    <t>Goodwill on Consolidation</t>
  </si>
  <si>
    <t>Future Tax Benefits</t>
  </si>
  <si>
    <t>Share Capital</t>
  </si>
  <si>
    <t>Exchange Reserve</t>
  </si>
  <si>
    <t>Minority Interest</t>
  </si>
  <si>
    <t>Turnover</t>
  </si>
  <si>
    <t>Share Premium</t>
  </si>
  <si>
    <t>Short Term Borrowings</t>
  </si>
  <si>
    <t>Long Term Borrowings</t>
  </si>
  <si>
    <t>CONSOLIDATED BALANCE SHEET</t>
  </si>
  <si>
    <t xml:space="preserve">AS AT 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</si>
  <si>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</si>
  <si>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</si>
  <si>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</si>
  <si>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</si>
  <si>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</si>
  <si>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</si>
  <si>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</si>
  <si>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31.07.2000</t>
  </si>
  <si>
    <t>31.01.2000</t>
  </si>
  <si>
    <t>Investment in Associated Companies</t>
  </si>
  <si>
    <t>Long Term Investments</t>
  </si>
  <si>
    <t>Land and Development Expenditure</t>
  </si>
  <si>
    <t>Trade Debtors</t>
  </si>
  <si>
    <t>Other Debtors</t>
  </si>
  <si>
    <t>Cash and Bank Balances</t>
  </si>
  <si>
    <t>Trade Creditors</t>
  </si>
  <si>
    <t>Other Creditors</t>
  </si>
  <si>
    <t>Provision for Taxation</t>
  </si>
  <si>
    <t>Shareholders' Funds</t>
  </si>
  <si>
    <t>Reserves</t>
  </si>
  <si>
    <t>Other Long Term Liabilities</t>
  </si>
  <si>
    <t>Net tangible assets per share (sen)</t>
  </si>
  <si>
    <t>CONSOLIDATED INCOME STATEMENT</t>
  </si>
  <si>
    <t>INDIVIDUAL QUARTER</t>
  </si>
  <si>
    <t>CUMULATIVE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</si>
  <si>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</si>
  <si>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</si>
  <si>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</si>
  <si>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</si>
  <si>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</si>
  <si>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</si>
  <si>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</si>
  <si>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</si>
  <si>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</si>
  <si>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</si>
  <si>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</si>
  <si>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</si>
  <si>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</si>
  <si>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</si>
  <si>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[c]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</si>
  <si>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</si>
  <si>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</si>
  <si>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</si>
  <si>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</si>
  <si>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</si>
  <si>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</t>
  </si>
  <si>
    <t>tax, minority interest and 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</si>
  <si>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</si>
  <si>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</si>
  <si>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</si>
  <si>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</si>
  <si>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</si>
  <si>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(h)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</si>
  <si>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</si>
  <si>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</si>
  <si>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</si>
  <si>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</si>
  <si>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</si>
  <si>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</si>
  <si>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</si>
  <si>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</si>
  <si>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</si>
  <si>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</si>
  <si>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</si>
  <si>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</si>
  <si>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</si>
  <si>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</si>
  <si>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 xml:space="preserve">items attributable to members of the </t>
  </si>
  <si>
    <t>company</t>
  </si>
  <si>
    <t>dividends, if any: -</t>
  </si>
  <si>
    <t xml:space="preserve">after deducting any provision for preference </t>
  </si>
  <si>
    <t>Earning/(loss) per share based on 2(j) above</t>
  </si>
  <si>
    <t>Basic Loss Per Share (sen)</t>
  </si>
  <si>
    <t>Capital and Revaluation Reserves</t>
  </si>
  <si>
    <t>Profit and Loss Account</t>
  </si>
  <si>
    <t>(The figures have not been audited)</t>
  </si>
  <si>
    <t>30.04.2000</t>
  </si>
  <si>
    <t>Net Current Liabilities</t>
  </si>
  <si>
    <t>31.01.2001</t>
  </si>
  <si>
    <t>Quarterly Report on Consolidated Results For The Financial Quarter Ended 31 January 2001</t>
  </si>
  <si>
    <t>Quarterly Report For The 4th Financial Quarter Ended 31 January 2001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</si>
</sst>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#,##0.0000_);\(#,##0.0000\)"/>
    <numFmt numFmtId="172" formatCode="hh:mm:ss\ AM/PM_)"/>
    <numFmt numFmtId="173" formatCode="#,##0.000000000_);\(#,##0.000000000\)"/>
    <numFmt numFmtId="174" formatCode="#,##0.0_);[Red]\(#,##0.0\)"/>
    <numFmt numFmtId="175" formatCode="#,##0.000_);[Red]\(#,##0.000\)"/>
    <numFmt numFmtId="176" formatCode="#,##0.0000_);[Red]\(#,##0.0000\)"/>
    <numFmt numFmtId="177" formatCode="0.0%"/>
    <numFmt numFmtId="178" formatCode="dd\-mmm\-yy"/>
    <numFmt numFmtId="179" formatCode="#,##0.00000_);[Red]\(#,##0.00000\)"/>
    <numFmt numFmtId="180" formatCode="#,##0.000000_);[Red]\(#,##0.000000\)"/>
    <numFmt numFmtId="181" formatCode="#,##0.0000000_);[Red]\(#,##0.0000000\)"/>
    <numFmt numFmtId="182" formatCode="#,##0.00000000_);[Red]\(#,##0.00000000\)"/>
    <numFmt numFmtId="183" formatCode="_(* #,##0.0_);_(* \(#,##0.0\);_(* &quot;-&quot;??_);_(@_)"/>
    <numFmt numFmtId="184" formatCode="_(* #,##0_);_(* \(#,##0\);_(* &quot;-&quot;??_);_(@_)"/>
    <numFmt numFmtId="185" formatCode="mm/dd/yy_)"/>
    <numFmt numFmtId="186" formatCode="#,##0.0_);\(#,##0.0\)"/>
    <numFmt numFmtId="187" formatCode="_(* #,##0.000_);_(* \(#,##0.000\);_(* &quot;-&quot;??_);_(@_)"/>
    <numFmt numFmtId="188" formatCode="0.0000000"/>
    <numFmt numFmtId="189" formatCode="0.000000"/>
    <numFmt numFmtId="190" formatCode="#,##0.000000000_);[Red]\(#,##0.000000000\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0.0"/>
    <numFmt numFmtId="199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84" fontId="0" fillId="0" borderId="0" xfId="15" applyNumberFormat="1" applyAlignment="1">
      <alignment/>
    </xf>
    <xf numFmtId="0" fontId="1" fillId="0" borderId="0" xfId="0" applyFont="1" applyAlignment="1">
      <alignment/>
    </xf>
    <xf numFmtId="184" fontId="0" fillId="0" borderId="1" xfId="15" applyNumberFormat="1" applyBorder="1" applyAlignment="1">
      <alignment/>
    </xf>
    <xf numFmtId="184" fontId="0" fillId="0" borderId="0" xfId="15" applyNumberFormat="1" applyBorder="1" applyAlignment="1">
      <alignment/>
    </xf>
    <xf numFmtId="184" fontId="0" fillId="0" borderId="2" xfId="15" applyNumberFormat="1" applyBorder="1" applyAlignment="1">
      <alignment/>
    </xf>
    <xf numFmtId="0" fontId="1" fillId="0" borderId="0" xfId="0" applyFont="1" applyAlignment="1">
      <alignment horizontal="center"/>
    </xf>
    <xf numFmtId="184" fontId="0" fillId="0" borderId="3" xfId="15" applyNumberFormat="1" applyBorder="1" applyAlignment="1">
      <alignment/>
    </xf>
    <xf numFmtId="184" fontId="0" fillId="0" borderId="4" xfId="15" applyNumberFormat="1" applyBorder="1" applyAlignment="1">
      <alignment/>
    </xf>
    <xf numFmtId="184" fontId="1" fillId="0" borderId="0" xfId="15" applyNumberFormat="1" applyFont="1" applyBorder="1" applyAlignment="1">
      <alignment/>
    </xf>
    <xf numFmtId="184" fontId="1" fillId="0" borderId="5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4" fontId="0" fillId="0" borderId="6" xfId="15" applyNumberFormat="1" applyBorder="1" applyAlignment="1">
      <alignment/>
    </xf>
    <xf numFmtId="43" fontId="0" fillId="0" borderId="6" xfId="15" applyBorder="1" applyAlignment="1">
      <alignment/>
    </xf>
    <xf numFmtId="183" fontId="0" fillId="0" borderId="0" xfId="15" applyNumberFormat="1" applyAlignment="1">
      <alignment/>
    </xf>
    <xf numFmtId="183" fontId="1" fillId="0" borderId="6" xfId="15" applyNumberFormat="1" applyFont="1" applyBorder="1" applyAlignment="1">
      <alignment/>
    </xf>
    <xf numFmtId="183" fontId="0" fillId="0" borderId="0" xfId="0" applyNumberFormat="1" applyAlignment="1">
      <alignment/>
    </xf>
    <xf numFmtId="184" fontId="0" fillId="0" borderId="7" xfId="15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48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hidden="1" customWidth="1"/>
    <col min="8" max="8" width="4.7109375" style="0" hidden="1" customWidth="1"/>
    <col min="9" max="9" width="13.7109375" style="0" hidden="1" customWidth="1"/>
    <col min="10" max="10" width="4.7109375" style="0" hidden="1" customWidth="1"/>
    <col min="11" max="11" width="13.7109375" style="0" customWidth="1"/>
  </cols>
  <sheetData>
    <row r="1" spans="1:11" ht="12.75">
      <c r="A1" s="2"/>
      <c r="K1" s="2"/>
    </row>
    <row r="2" ht="12.75">
      <c r="A2" s="2" t="s">
        <v>0</v>
      </c>
    </row>
    <row r="3" ht="12.75">
      <c r="A3" s="2" t="s">
        <v>99</v>
      </c>
    </row>
    <row r="4" ht="12.75">
      <c r="A4" s="2"/>
    </row>
    <row r="5" ht="12.75">
      <c r="A5" s="2" t="s">
        <v>17</v>
      </c>
    </row>
    <row r="7" spans="5:11" ht="12.75">
      <c r="E7" s="6" t="s">
        <v>18</v>
      </c>
      <c r="G7" s="6" t="s">
        <v>18</v>
      </c>
      <c r="H7" s="6"/>
      <c r="I7" s="6" t="s">
        <v>18</v>
      </c>
      <c r="K7" s="6" t="s">
        <v>19</v>
      </c>
    </row>
    <row r="8" spans="5:11" ht="12.75">
      <c r="E8" s="6" t="s">
        <v>20</v>
      </c>
      <c r="G8" s="6" t="s">
        <v>20</v>
      </c>
      <c r="H8" s="6"/>
      <c r="I8" s="6" t="s">
        <v>20</v>
      </c>
      <c r="K8" s="6" t="s">
        <v>21</v>
      </c>
    </row>
    <row r="9" spans="5:11" ht="12.75">
      <c r="E9" s="6" t="s">
        <v>22</v>
      </c>
      <c r="G9" s="6" t="s">
        <v>22</v>
      </c>
      <c r="H9" s="6"/>
      <c r="I9" s="6" t="s">
        <v>22</v>
      </c>
      <c r="K9" s="6" t="s">
        <v>23</v>
      </c>
    </row>
    <row r="10" spans="5:11" ht="12.75">
      <c r="E10" s="6" t="s">
        <v>24</v>
      </c>
      <c r="G10" s="6" t="s">
        <v>24</v>
      </c>
      <c r="H10" s="6"/>
      <c r="I10" s="6" t="s">
        <v>24</v>
      </c>
      <c r="K10" s="6" t="s">
        <v>25</v>
      </c>
    </row>
    <row r="11" spans="5:11" ht="12.75">
      <c r="E11" s="6" t="s">
        <v>97</v>
      </c>
      <c r="G11" s="6" t="s">
        <v>26</v>
      </c>
      <c r="H11" s="6"/>
      <c r="I11" s="6" t="s">
        <v>95</v>
      </c>
      <c r="K11" s="6" t="s">
        <v>27</v>
      </c>
    </row>
    <row r="12" spans="5:11" ht="12.75">
      <c r="E12" s="6" t="s">
        <v>1</v>
      </c>
      <c r="G12" s="6" t="s">
        <v>1</v>
      </c>
      <c r="H12" s="6"/>
      <c r="I12" s="6" t="s">
        <v>1</v>
      </c>
      <c r="K12" s="6" t="s">
        <v>1</v>
      </c>
    </row>
    <row r="14" spans="5:11" ht="12.75">
      <c r="E14" s="1"/>
      <c r="G14" s="1"/>
      <c r="H14" s="1"/>
      <c r="I14" s="1"/>
      <c r="K14" s="1"/>
    </row>
    <row r="15" spans="1:11" ht="12.75">
      <c r="A15">
        <v>1</v>
      </c>
      <c r="B15" t="s">
        <v>3</v>
      </c>
      <c r="E15" s="1">
        <f>306032</f>
        <v>306032</v>
      </c>
      <c r="G15" s="1">
        <v>329951</v>
      </c>
      <c r="H15" s="1"/>
      <c r="I15" s="1">
        <v>336378</v>
      </c>
      <c r="K15" s="1">
        <v>338629</v>
      </c>
    </row>
    <row r="16" spans="1:11" ht="12.75">
      <c r="A16">
        <v>2</v>
      </c>
      <c r="B16" t="s">
        <v>28</v>
      </c>
      <c r="E16" s="1">
        <f>54333</f>
        <v>54333</v>
      </c>
      <c r="G16" s="1">
        <v>55574</v>
      </c>
      <c r="H16" s="1"/>
      <c r="I16" s="1">
        <v>56696</v>
      </c>
      <c r="K16" s="1">
        <v>57797</v>
      </c>
    </row>
    <row r="17" spans="1:11" ht="12.75">
      <c r="A17">
        <v>3</v>
      </c>
      <c r="B17" t="s">
        <v>29</v>
      </c>
      <c r="E17" s="1">
        <v>36391</v>
      </c>
      <c r="G17" s="1">
        <v>36391</v>
      </c>
      <c r="H17" s="1"/>
      <c r="I17" s="1">
        <v>36391</v>
      </c>
      <c r="K17" s="1">
        <v>36954</v>
      </c>
    </row>
    <row r="18" spans="1:11" ht="12.75">
      <c r="A18">
        <v>4</v>
      </c>
      <c r="B18" t="s">
        <v>30</v>
      </c>
      <c r="E18" s="1">
        <f>57407</f>
        <v>57407</v>
      </c>
      <c r="G18" s="1">
        <v>57060</v>
      </c>
      <c r="H18" s="1"/>
      <c r="I18" s="1">
        <v>57061</v>
      </c>
      <c r="K18" s="1">
        <v>57043</v>
      </c>
    </row>
    <row r="19" spans="1:11" ht="12.75">
      <c r="A19">
        <v>5</v>
      </c>
      <c r="B19" t="s">
        <v>8</v>
      </c>
      <c r="E19" s="1">
        <f>72620</f>
        <v>72620</v>
      </c>
      <c r="G19" s="1">
        <v>73539</v>
      </c>
      <c r="H19" s="1"/>
      <c r="I19" s="1">
        <v>73956</v>
      </c>
      <c r="K19" s="1">
        <v>74266</v>
      </c>
    </row>
    <row r="20" spans="1:11" ht="12.75">
      <c r="A20">
        <v>6</v>
      </c>
      <c r="B20" t="s">
        <v>9</v>
      </c>
      <c r="E20" s="1">
        <f>555</f>
        <v>555</v>
      </c>
      <c r="G20" s="1">
        <v>177</v>
      </c>
      <c r="H20" s="1"/>
      <c r="I20" s="1">
        <v>176</v>
      </c>
      <c r="K20" s="1">
        <v>686</v>
      </c>
    </row>
    <row r="21" spans="5:11" ht="12.75">
      <c r="E21" s="1"/>
      <c r="G21" s="1"/>
      <c r="H21" s="1"/>
      <c r="I21" s="1"/>
      <c r="K21" s="1"/>
    </row>
    <row r="22" spans="1:11" ht="12.75">
      <c r="A22">
        <v>7</v>
      </c>
      <c r="B22" t="s">
        <v>4</v>
      </c>
      <c r="E22" s="1"/>
      <c r="G22" s="1"/>
      <c r="H22" s="1"/>
      <c r="I22" s="1"/>
      <c r="K22" s="1"/>
    </row>
    <row r="23" spans="3:11" ht="12.75">
      <c r="C23" t="s">
        <v>5</v>
      </c>
      <c r="E23" s="5">
        <f>137063</f>
        <v>137063</v>
      </c>
      <c r="G23" s="5">
        <v>128829</v>
      </c>
      <c r="H23" s="1"/>
      <c r="I23" s="5">
        <v>142579</v>
      </c>
      <c r="K23" s="5">
        <v>160980</v>
      </c>
    </row>
    <row r="24" spans="3:11" ht="12.75">
      <c r="C24" t="s">
        <v>31</v>
      </c>
      <c r="E24" s="7">
        <v>295453</v>
      </c>
      <c r="G24" s="7">
        <v>382678</v>
      </c>
      <c r="H24" s="1"/>
      <c r="I24" s="7">
        <v>316855</v>
      </c>
      <c r="K24" s="7">
        <v>381401</v>
      </c>
    </row>
    <row r="25" spans="3:11" ht="12.75">
      <c r="C25" t="s">
        <v>32</v>
      </c>
      <c r="E25" s="7">
        <v>37362</v>
      </c>
      <c r="G25" s="7">
        <v>32985</v>
      </c>
      <c r="H25" s="1"/>
      <c r="I25" s="7">
        <v>25278</v>
      </c>
      <c r="K25" s="7">
        <v>27372</v>
      </c>
    </row>
    <row r="26" spans="3:11" ht="12.75">
      <c r="C26" t="s">
        <v>33</v>
      </c>
      <c r="E26" s="7">
        <v>72260</v>
      </c>
      <c r="G26" s="7">
        <v>27566</v>
      </c>
      <c r="H26" s="1"/>
      <c r="I26" s="7">
        <v>39288</v>
      </c>
      <c r="K26" s="7">
        <v>63282</v>
      </c>
    </row>
    <row r="27" spans="5:11" ht="12.75">
      <c r="E27" s="7"/>
      <c r="G27" s="7"/>
      <c r="H27" s="1"/>
      <c r="I27" s="7"/>
      <c r="K27" s="7"/>
    </row>
    <row r="28" spans="5:11" ht="12.75">
      <c r="E28" s="8">
        <f>SUM(E23:E27)</f>
        <v>542138</v>
      </c>
      <c r="G28" s="8">
        <f>SUM(G23:G27)</f>
        <v>572058</v>
      </c>
      <c r="H28" s="1"/>
      <c r="I28" s="8">
        <f>SUM(I23:I27)</f>
        <v>524000</v>
      </c>
      <c r="K28" s="8">
        <f>SUM(K23:K27)</f>
        <v>633035</v>
      </c>
    </row>
    <row r="29" spans="5:11" ht="12.75">
      <c r="E29" s="1"/>
      <c r="G29" s="4"/>
      <c r="H29" s="1"/>
      <c r="I29" s="1"/>
      <c r="K29" s="4"/>
    </row>
    <row r="30" spans="1:11" ht="12.75">
      <c r="A30">
        <v>8</v>
      </c>
      <c r="B30" t="s">
        <v>6</v>
      </c>
      <c r="E30" s="1"/>
      <c r="G30" s="1"/>
      <c r="H30" s="1"/>
      <c r="I30" s="1"/>
      <c r="K30" s="1"/>
    </row>
    <row r="31" spans="3:11" ht="12.75">
      <c r="C31" t="s">
        <v>15</v>
      </c>
      <c r="E31" s="5">
        <f>248727</f>
        <v>248727</v>
      </c>
      <c r="G31" s="5">
        <v>266872</v>
      </c>
      <c r="H31" s="1"/>
      <c r="I31" s="5">
        <v>235731</v>
      </c>
      <c r="K31" s="5">
        <v>362304</v>
      </c>
    </row>
    <row r="32" spans="3:11" ht="12.75">
      <c r="C32" t="s">
        <v>34</v>
      </c>
      <c r="E32" s="7">
        <v>237437</v>
      </c>
      <c r="G32" s="7">
        <v>202939</v>
      </c>
      <c r="H32" s="1"/>
      <c r="I32" s="7">
        <v>228019</v>
      </c>
      <c r="K32" s="7">
        <v>224674</v>
      </c>
    </row>
    <row r="33" spans="3:11" ht="12.75">
      <c r="C33" t="s">
        <v>35</v>
      </c>
      <c r="E33" s="7">
        <v>61641</v>
      </c>
      <c r="G33" s="7">
        <v>59118</v>
      </c>
      <c r="H33" s="1"/>
      <c r="I33" s="7">
        <v>58115</v>
      </c>
      <c r="K33" s="7">
        <v>68102</v>
      </c>
    </row>
    <row r="34" spans="3:11" ht="12.75">
      <c r="C34" t="s">
        <v>36</v>
      </c>
      <c r="E34" s="7">
        <f>7085</f>
        <v>7085</v>
      </c>
      <c r="G34" s="7">
        <v>8998</v>
      </c>
      <c r="H34" s="1"/>
      <c r="I34" s="7">
        <v>8931</v>
      </c>
      <c r="K34" s="7">
        <v>9217</v>
      </c>
    </row>
    <row r="35" spans="5:11" ht="12.75">
      <c r="E35" s="7"/>
      <c r="G35" s="7"/>
      <c r="H35" s="1"/>
      <c r="I35" s="7"/>
      <c r="K35" s="7"/>
    </row>
    <row r="36" spans="5:11" ht="12.75">
      <c r="E36" s="8">
        <f>SUM(E31:E35)</f>
        <v>554890</v>
      </c>
      <c r="G36" s="8">
        <f>SUM(G31:G35)</f>
        <v>537927</v>
      </c>
      <c r="H36" s="1"/>
      <c r="I36" s="8">
        <f>SUM(I31:I35)</f>
        <v>530796</v>
      </c>
      <c r="K36" s="8">
        <f>SUM(K31:K35)</f>
        <v>664297</v>
      </c>
    </row>
    <row r="37" spans="5:11" ht="12.75">
      <c r="E37" s="1"/>
      <c r="G37" s="1"/>
      <c r="H37" s="1"/>
      <c r="I37" s="1"/>
      <c r="K37" s="1"/>
    </row>
    <row r="38" spans="1:11" ht="12.75">
      <c r="A38">
        <v>9</v>
      </c>
      <c r="B38" t="s">
        <v>96</v>
      </c>
      <c r="E38" s="1">
        <f>E28-E36</f>
        <v>-12752</v>
      </c>
      <c r="G38" s="1">
        <f>G28-G36</f>
        <v>34131</v>
      </c>
      <c r="H38" s="1"/>
      <c r="I38" s="1">
        <f>I28-I36</f>
        <v>-6796</v>
      </c>
      <c r="K38" s="1">
        <f>K28-K36</f>
        <v>-31262</v>
      </c>
    </row>
    <row r="39" spans="5:11" ht="12.75">
      <c r="E39" s="1"/>
      <c r="G39" s="1"/>
      <c r="H39" s="1"/>
      <c r="I39" s="1"/>
      <c r="K39" s="9"/>
    </row>
    <row r="40" spans="5:11" ht="13.5" thickBot="1">
      <c r="E40" s="10">
        <f>SUM(E15:E20)+E38</f>
        <v>514586</v>
      </c>
      <c r="G40" s="10">
        <f>SUM(G15:G20)+G38</f>
        <v>586823</v>
      </c>
      <c r="H40" s="1"/>
      <c r="I40" s="10">
        <f>SUM(I15:I20)+I38</f>
        <v>553862</v>
      </c>
      <c r="K40" s="10">
        <f>SUM(K15:K20)+K38</f>
        <v>534113</v>
      </c>
    </row>
    <row r="41" spans="5:11" ht="13.5" thickTop="1">
      <c r="E41" s="1"/>
      <c r="G41" s="9"/>
      <c r="H41" s="1"/>
      <c r="I41" s="1"/>
      <c r="K41" s="9"/>
    </row>
    <row r="42" spans="5:11" ht="12.75">
      <c r="E42" s="1"/>
      <c r="G42" s="1"/>
      <c r="H42" s="1"/>
      <c r="I42" s="1"/>
      <c r="K42" s="1"/>
    </row>
    <row r="43" spans="1:11" ht="12.75">
      <c r="A43">
        <v>10</v>
      </c>
      <c r="B43" t="s">
        <v>37</v>
      </c>
      <c r="E43" s="1"/>
      <c r="G43" s="1"/>
      <c r="H43" s="1"/>
      <c r="I43" s="1"/>
      <c r="K43" s="1"/>
    </row>
    <row r="44" spans="2:11" ht="12.75">
      <c r="B44" t="s">
        <v>10</v>
      </c>
      <c r="E44" s="1">
        <v>154686</v>
      </c>
      <c r="G44" s="1">
        <v>154686</v>
      </c>
      <c r="H44" s="1"/>
      <c r="I44" s="1">
        <v>154686</v>
      </c>
      <c r="K44" s="1">
        <v>154686</v>
      </c>
    </row>
    <row r="45" spans="2:11" ht="12.75">
      <c r="B45" t="s">
        <v>38</v>
      </c>
      <c r="E45" s="1"/>
      <c r="G45" s="1"/>
      <c r="H45" s="1"/>
      <c r="I45" s="1"/>
      <c r="K45" s="1"/>
    </row>
    <row r="46" spans="3:11" ht="12.75">
      <c r="C46" t="s">
        <v>14</v>
      </c>
      <c r="E46" s="1">
        <v>72266</v>
      </c>
      <c r="G46" s="1">
        <v>72266</v>
      </c>
      <c r="H46" s="1"/>
      <c r="I46" s="1">
        <v>72266</v>
      </c>
      <c r="K46" s="1">
        <v>72266</v>
      </c>
    </row>
    <row r="47" spans="3:11" ht="12.75">
      <c r="C47" t="s">
        <v>92</v>
      </c>
      <c r="E47" s="1">
        <v>56388</v>
      </c>
      <c r="G47" s="1">
        <v>61812</v>
      </c>
      <c r="H47" s="1"/>
      <c r="I47" s="1">
        <v>53767</v>
      </c>
      <c r="K47" s="1">
        <v>55965</v>
      </c>
    </row>
    <row r="48" spans="3:11" ht="12.75">
      <c r="C48" t="s">
        <v>93</v>
      </c>
      <c r="E48" s="1">
        <f>-45497</f>
        <v>-45497</v>
      </c>
      <c r="G48" s="1">
        <v>-31385</v>
      </c>
      <c r="H48" s="1"/>
      <c r="I48" s="1">
        <v>-25219</v>
      </c>
      <c r="K48" s="1">
        <f>-18228</f>
        <v>-18228</v>
      </c>
    </row>
    <row r="49" spans="3:11" ht="12.75">
      <c r="C49" t="s">
        <v>11</v>
      </c>
      <c r="E49" s="1">
        <f>-6537</f>
        <v>-6537</v>
      </c>
      <c r="G49" s="1">
        <v>-6963</v>
      </c>
      <c r="H49" s="1"/>
      <c r="I49" s="1">
        <v>-1359</v>
      </c>
      <c r="K49" s="1">
        <f>-1531</f>
        <v>-1531</v>
      </c>
    </row>
    <row r="50" spans="5:11" ht="12.75">
      <c r="E50" s="3"/>
      <c r="G50" s="3"/>
      <c r="H50" s="1"/>
      <c r="I50" s="3"/>
      <c r="K50" s="3"/>
    </row>
    <row r="51" spans="5:11" ht="12.75">
      <c r="E51" s="1">
        <f>SUM(E44:E50)</f>
        <v>231306</v>
      </c>
      <c r="G51" s="1">
        <f>SUM(G44:G50)</f>
        <v>250416</v>
      </c>
      <c r="H51" s="1"/>
      <c r="I51" s="1">
        <f>SUM(I44:I50)</f>
        <v>254141</v>
      </c>
      <c r="K51" s="1">
        <f>SUM(K44:K50)</f>
        <v>263158</v>
      </c>
    </row>
    <row r="52" spans="5:11" ht="12.75">
      <c r="E52" s="1"/>
      <c r="G52" s="1"/>
      <c r="H52" s="1"/>
      <c r="I52" s="1"/>
      <c r="K52" s="1"/>
    </row>
    <row r="53" spans="1:11" ht="12.75">
      <c r="A53">
        <v>11</v>
      </c>
      <c r="B53" t="s">
        <v>12</v>
      </c>
      <c r="E53" s="1">
        <f>25333</f>
        <v>25333</v>
      </c>
      <c r="G53" s="1">
        <v>27143</v>
      </c>
      <c r="H53" s="1"/>
      <c r="I53" s="1">
        <v>27803</v>
      </c>
      <c r="K53" s="1">
        <v>26599</v>
      </c>
    </row>
    <row r="54" spans="1:11" ht="12.75">
      <c r="A54">
        <v>12</v>
      </c>
      <c r="B54" t="s">
        <v>16</v>
      </c>
      <c r="E54" s="1">
        <f>257141</f>
        <v>257141</v>
      </c>
      <c r="G54" s="1">
        <v>308510</v>
      </c>
      <c r="H54" s="1"/>
      <c r="I54" s="1">
        <v>271249</v>
      </c>
      <c r="K54" s="1">
        <v>243628</v>
      </c>
    </row>
    <row r="55" spans="1:11" ht="12.75">
      <c r="A55">
        <v>13</v>
      </c>
      <c r="B55" t="s">
        <v>39</v>
      </c>
      <c r="E55" s="1">
        <f>806</f>
        <v>806</v>
      </c>
      <c r="G55" s="1">
        <v>754</v>
      </c>
      <c r="H55" s="1"/>
      <c r="I55" s="1">
        <v>669</v>
      </c>
      <c r="K55" s="1">
        <v>728</v>
      </c>
    </row>
    <row r="56" spans="5:11" ht="12.75">
      <c r="E56" s="1"/>
      <c r="G56" s="1"/>
      <c r="H56" s="1"/>
      <c r="I56" s="1"/>
      <c r="K56" s="1"/>
    </row>
    <row r="57" spans="5:11" ht="13.5" thickBot="1">
      <c r="E57" s="10">
        <f>SUM(E51:E56)</f>
        <v>514586</v>
      </c>
      <c r="G57" s="10">
        <f>SUM(G51:G56)</f>
        <v>586823</v>
      </c>
      <c r="H57" s="1"/>
      <c r="I57" s="10">
        <f>SUM(I51:I56)</f>
        <v>553862</v>
      </c>
      <c r="K57" s="10">
        <f>SUM(K51:K56)</f>
        <v>534113</v>
      </c>
    </row>
    <row r="58" spans="5:11" ht="13.5" thickTop="1">
      <c r="E58" s="1"/>
      <c r="G58" s="1"/>
      <c r="H58" s="1"/>
      <c r="I58" s="1"/>
      <c r="K58" s="1"/>
    </row>
    <row r="59" spans="5:11" ht="12.75">
      <c r="E59" s="1"/>
      <c r="G59" s="1"/>
      <c r="H59" s="1"/>
      <c r="I59" s="1"/>
      <c r="K59" s="1"/>
    </row>
    <row r="60" spans="1:11" ht="13.5" thickBot="1">
      <c r="A60">
        <v>14</v>
      </c>
      <c r="B60" t="s">
        <v>40</v>
      </c>
      <c r="E60" s="16">
        <f>(E51-E19-E20)/(E44*2)*100</f>
        <v>51.113546151558644</v>
      </c>
      <c r="F60" s="17"/>
      <c r="G60" s="16">
        <f>(G51-G19-G20)/(G44*2)*100</f>
        <v>57.11570536441566</v>
      </c>
      <c r="H60" s="15"/>
      <c r="I60" s="16">
        <f>(I51-I19-I20)/(I44*2)*100</f>
        <v>58.18529149373569</v>
      </c>
      <c r="J60" s="17"/>
      <c r="K60" s="16">
        <f>(K51-K19-K20)/(K44*2)*100</f>
        <v>60.83485253998423</v>
      </c>
    </row>
    <row r="61" spans="5:11" ht="13.5" thickTop="1">
      <c r="E61" s="1"/>
      <c r="G61" s="1"/>
      <c r="H61" s="1"/>
      <c r="I61" s="1"/>
      <c r="K61" s="1"/>
    </row>
    <row r="62" spans="5:11" ht="12.75">
      <c r="E62" s="1"/>
      <c r="G62" s="1"/>
      <c r="H62" s="1"/>
      <c r="I62" s="1"/>
      <c r="K62" s="1"/>
    </row>
    <row r="63" spans="5:11" ht="12.75">
      <c r="E63" s="1"/>
      <c r="G63" s="1"/>
      <c r="H63" s="1"/>
      <c r="I63" s="1"/>
      <c r="K63" s="1"/>
    </row>
    <row r="64" spans="5:11" ht="12.75">
      <c r="E64" s="1"/>
      <c r="G64" s="1"/>
      <c r="H64" s="1"/>
      <c r="I64" s="1"/>
      <c r="K64" s="1"/>
    </row>
    <row r="65" spans="5:11" ht="12.75">
      <c r="E65" s="1"/>
      <c r="G65" s="1"/>
      <c r="H65" s="1"/>
      <c r="I65" s="1"/>
      <c r="K65" s="1"/>
    </row>
    <row r="66" spans="5:11" ht="12.75">
      <c r="E66" s="1"/>
      <c r="G66" s="1"/>
      <c r="H66" s="1"/>
      <c r="I66" s="1"/>
      <c r="K66" s="1"/>
    </row>
    <row r="67" spans="5:11" ht="12.75">
      <c r="E67" s="1"/>
      <c r="G67" s="1"/>
      <c r="H67" s="1"/>
      <c r="I67" s="1"/>
      <c r="K67" s="1"/>
    </row>
    <row r="68" spans="5:11" ht="12.75">
      <c r="E68" s="1"/>
      <c r="G68" s="1"/>
      <c r="H68" s="1"/>
      <c r="I68" s="1"/>
      <c r="K68" s="1"/>
    </row>
    <row r="69" spans="5:11" ht="12.75">
      <c r="E69" s="1"/>
      <c r="G69" s="1"/>
      <c r="H69" s="1"/>
      <c r="I69" s="1"/>
      <c r="K69" s="1"/>
    </row>
    <row r="70" spans="5:9" ht="12.75">
      <c r="E70" s="1"/>
      <c r="I70" s="1"/>
    </row>
    <row r="71" spans="5:9" ht="12.75">
      <c r="E71" s="1"/>
      <c r="I71" s="1"/>
    </row>
    <row r="72" spans="5:9" ht="12.75">
      <c r="E72" s="1"/>
      <c r="I72" s="1"/>
    </row>
    <row r="73" spans="5:9" ht="12.75">
      <c r="E73" s="1"/>
      <c r="I73" s="1"/>
    </row>
    <row r="74" spans="5:9" ht="12.75">
      <c r="E74" s="1"/>
      <c r="I74" s="1"/>
    </row>
    <row r="75" spans="5:9" ht="12.75">
      <c r="E75" s="1"/>
      <c r="I75" s="1"/>
    </row>
    <row r="76" spans="5:9" ht="12.75">
      <c r="E76" s="1"/>
      <c r="I76" s="1"/>
    </row>
    <row r="77" spans="5:9" ht="12.75">
      <c r="E77" s="1"/>
      <c r="I77" s="1"/>
    </row>
    <row r="78" spans="5:9" ht="12.75">
      <c r="E78" s="1"/>
      <c r="I78" s="1"/>
    </row>
    <row r="79" spans="5:9" ht="12.75">
      <c r="E79" s="1"/>
      <c r="I79" s="1"/>
    </row>
    <row r="80" spans="5:9" ht="12.75">
      <c r="E80" s="1"/>
      <c r="I80" s="1"/>
    </row>
    <row r="81" spans="5:9" ht="12.75">
      <c r="E81" s="1"/>
      <c r="I81" s="1"/>
    </row>
    <row r="82" spans="5:9" ht="12.75">
      <c r="E82" s="1"/>
      <c r="I82" s="1"/>
    </row>
    <row r="83" spans="5:9" ht="12.75">
      <c r="E83" s="1"/>
      <c r="I83" s="1"/>
    </row>
    <row r="84" spans="5:9" ht="12.75">
      <c r="E84" s="1"/>
      <c r="I84" s="1"/>
    </row>
    <row r="85" spans="5:9" ht="12.75">
      <c r="E85" s="1"/>
      <c r="I85" s="1"/>
    </row>
    <row r="86" spans="5:9" ht="12.75">
      <c r="E86" s="1"/>
      <c r="I86" s="1"/>
    </row>
    <row r="87" spans="5:9" ht="12.75">
      <c r="E87" s="1"/>
      <c r="I87" s="1"/>
    </row>
    <row r="88" spans="5:9" ht="12.75">
      <c r="E88" s="1"/>
      <c r="I88" s="1"/>
    </row>
    <row r="89" spans="5:9" ht="12.75">
      <c r="E89" s="1"/>
      <c r="I89" s="1"/>
    </row>
    <row r="90" spans="5:9" ht="12.75">
      <c r="E90" s="1"/>
      <c r="I90" s="1"/>
    </row>
    <row r="91" spans="5:9" ht="12.75">
      <c r="E91" s="1"/>
      <c r="I91" s="1"/>
    </row>
    <row r="92" spans="5:9" ht="12.75">
      <c r="E92" s="1"/>
      <c r="I92" s="1"/>
    </row>
    <row r="93" spans="5:9" ht="12.75">
      <c r="E93" s="1"/>
      <c r="I93" s="1"/>
    </row>
    <row r="94" spans="5:9" ht="12.75">
      <c r="E94" s="1"/>
      <c r="I94" s="1"/>
    </row>
    <row r="95" spans="5:9" ht="12.75">
      <c r="E95" s="1"/>
      <c r="I95" s="1"/>
    </row>
    <row r="96" spans="5:9" ht="12.75">
      <c r="E96" s="1"/>
      <c r="I96" s="1"/>
    </row>
    <row r="97" spans="5:9" ht="12.75">
      <c r="E97" s="1"/>
      <c r="I97" s="1"/>
    </row>
    <row r="98" spans="5:9" ht="12.75">
      <c r="E98" s="1"/>
      <c r="I98" s="1"/>
    </row>
    <row r="99" spans="5:9" ht="12.75">
      <c r="E99" s="1"/>
      <c r="I99" s="1"/>
    </row>
    <row r="100" spans="5:9" ht="12.75">
      <c r="E100" s="1"/>
      <c r="I100" s="1"/>
    </row>
    <row r="101" spans="5:9" ht="12.75">
      <c r="E101" s="1"/>
      <c r="I101" s="1"/>
    </row>
    <row r="102" spans="5:9" ht="12.75">
      <c r="E102" s="1"/>
      <c r="I102" s="1"/>
    </row>
    <row r="103" spans="5:9" ht="12.75">
      <c r="E103" s="1"/>
      <c r="I103" s="1"/>
    </row>
    <row r="104" spans="5:9" ht="12.75">
      <c r="E104" s="1"/>
      <c r="I104" s="1"/>
    </row>
    <row r="105" spans="5:9" ht="12.75">
      <c r="E105" s="1"/>
      <c r="I105" s="1"/>
    </row>
    <row r="106" spans="5:9" ht="12.75">
      <c r="E106" s="1"/>
      <c r="I106" s="1"/>
    </row>
    <row r="107" spans="5:9" ht="12.75">
      <c r="E107" s="1"/>
      <c r="I107" s="1"/>
    </row>
    <row r="108" spans="5:9" ht="12.75">
      <c r="E108" s="1"/>
      <c r="I108" s="1"/>
    </row>
    <row r="109" spans="5:9" ht="12.75">
      <c r="E109" s="1"/>
      <c r="I109" s="1"/>
    </row>
    <row r="110" spans="5:9" ht="12.75">
      <c r="E110" s="1"/>
      <c r="I110" s="1"/>
    </row>
    <row r="111" ht="12.75">
      <c r="I111" s="1"/>
    </row>
    <row r="112" ht="12.75">
      <c r="I112" s="1"/>
    </row>
    <row r="113" ht="12.75">
      <c r="I113" s="1"/>
    </row>
    <row r="114" ht="12.75">
      <c r="I114" s="1"/>
    </row>
    <row r="115" ht="12.75">
      <c r="I115" s="1"/>
    </row>
    <row r="116" ht="12.75">
      <c r="I116" s="1"/>
    </row>
    <row r="117" ht="12.75">
      <c r="I117" s="1"/>
    </row>
    <row r="118" ht="12.75">
      <c r="I118" s="1"/>
    </row>
    <row r="119" ht="12.75">
      <c r="I119" s="1"/>
    </row>
    <row r="120" ht="12.75">
      <c r="I120" s="1"/>
    </row>
    <row r="121" ht="12.75">
      <c r="I121" s="1"/>
    </row>
    <row r="122" ht="12.75">
      <c r="I122" s="1"/>
    </row>
    <row r="123" ht="12.75">
      <c r="I123" s="1"/>
    </row>
    <row r="124" ht="12.75">
      <c r="I124" s="1"/>
    </row>
    <row r="125" ht="12.75">
      <c r="I125" s="1"/>
    </row>
    <row r="126" ht="12.75">
      <c r="I126" s="1"/>
    </row>
    <row r="127" ht="12.75">
      <c r="I127" s="1"/>
    </row>
    <row r="128" ht="12.75">
      <c r="I128" s="1"/>
    </row>
    <row r="129" ht="12.75">
      <c r="I129" s="1"/>
    </row>
    <row r="130" ht="12.75">
      <c r="I130" s="1"/>
    </row>
    <row r="131" ht="12.75">
      <c r="I131" s="1"/>
    </row>
    <row r="132" ht="12.75">
      <c r="I132" s="1"/>
    </row>
    <row r="133" ht="12.75">
      <c r="I133" s="1"/>
    </row>
    <row r="134" ht="12.75">
      <c r="I134" s="1"/>
    </row>
    <row r="135" ht="12.75">
      <c r="I135" s="1"/>
    </row>
    <row r="136" ht="12.75">
      <c r="I136" s="1"/>
    </row>
    <row r="137" ht="12.75">
      <c r="I137" s="1"/>
    </row>
    <row r="138" ht="12.75">
      <c r="I138" s="1"/>
    </row>
    <row r="139" ht="12.75">
      <c r="I139" s="1"/>
    </row>
    <row r="140" ht="12.75">
      <c r="I140" s="1"/>
    </row>
    <row r="141" ht="12.75">
      <c r="I141" s="1"/>
    </row>
    <row r="142" ht="12.75">
      <c r="I142" s="1"/>
    </row>
    <row r="143" ht="12.75">
      <c r="I143" s="1"/>
    </row>
    <row r="144" ht="12.75">
      <c r="I144" s="1"/>
    </row>
    <row r="145" ht="12.75">
      <c r="I145" s="1"/>
    </row>
    <row r="146" ht="12.75">
      <c r="I146" s="1"/>
    </row>
    <row r="147" ht="12.75">
      <c r="I147" s="1"/>
    </row>
    <row r="148" ht="12.75">
      <c r="I148" s="1"/>
    </row>
    <row r="149" ht="12.75">
      <c r="I149" s="1"/>
    </row>
    <row r="150" ht="12.75">
      <c r="I150" s="1"/>
    </row>
    <row r="151" ht="12.75">
      <c r="I151" s="1"/>
    </row>
    <row r="152" ht="12.75">
      <c r="I152" s="1"/>
    </row>
    <row r="153" ht="12.75">
      <c r="I153" s="1"/>
    </row>
    <row r="154" ht="12.75">
      <c r="I154" s="1"/>
    </row>
    <row r="155" ht="12.75">
      <c r="I155" s="1"/>
    </row>
    <row r="156" ht="12.75">
      <c r="I156" s="1"/>
    </row>
    <row r="157" ht="12.75">
      <c r="I157" s="1"/>
    </row>
    <row r="158" ht="12.75">
      <c r="I158" s="1"/>
    </row>
    <row r="159" ht="12.75">
      <c r="I159" s="1"/>
    </row>
    <row r="160" ht="12.75">
      <c r="I160" s="1"/>
    </row>
    <row r="161" ht="12.75">
      <c r="I161" s="1"/>
    </row>
    <row r="162" ht="12.75">
      <c r="I162" s="1"/>
    </row>
    <row r="163" ht="12.75">
      <c r="I163" s="1"/>
    </row>
    <row r="164" ht="12.75">
      <c r="I164" s="1"/>
    </row>
    <row r="165" ht="12.75">
      <c r="I165" s="1"/>
    </row>
    <row r="166" ht="12.75">
      <c r="I166" s="1"/>
    </row>
    <row r="167" ht="12.75">
      <c r="I167" s="1"/>
    </row>
    <row r="168" ht="12.75">
      <c r="I168" s="1"/>
    </row>
    <row r="169" ht="12.75">
      <c r="I169" s="1"/>
    </row>
    <row r="170" ht="12.75">
      <c r="I170" s="1"/>
    </row>
    <row r="171" ht="12.75">
      <c r="I171" s="1"/>
    </row>
    <row r="172" ht="12.75">
      <c r="I172" s="1"/>
    </row>
    <row r="173" ht="12.75">
      <c r="I173" s="1"/>
    </row>
    <row r="174" ht="12.75">
      <c r="I174" s="1"/>
    </row>
    <row r="175" ht="12.75">
      <c r="I175" s="1"/>
    </row>
    <row r="176" ht="12.75">
      <c r="I176" s="1"/>
    </row>
    <row r="177" ht="12.75">
      <c r="I177" s="1"/>
    </row>
    <row r="178" ht="12.75">
      <c r="I178" s="1"/>
    </row>
    <row r="179" ht="12.75">
      <c r="I179" s="1"/>
    </row>
    <row r="180" ht="12.75">
      <c r="I180" s="1"/>
    </row>
    <row r="181" ht="12.75">
      <c r="I181" s="1"/>
    </row>
    <row r="182" ht="12.75">
      <c r="I182" s="1"/>
    </row>
    <row r="183" ht="12.75">
      <c r="I183" s="1"/>
    </row>
    <row r="184" ht="12.75">
      <c r="I184" s="1"/>
    </row>
    <row r="185" ht="12.75">
      <c r="I185" s="1"/>
    </row>
    <row r="186" ht="12.75">
      <c r="I186" s="1"/>
    </row>
    <row r="187" ht="12.75">
      <c r="I187" s="1"/>
    </row>
    <row r="188" ht="12.75">
      <c r="I188" s="1"/>
    </row>
    <row r="189" ht="12.75">
      <c r="I189" s="1"/>
    </row>
    <row r="190" ht="12.75">
      <c r="I190" s="1"/>
    </row>
    <row r="191" ht="12.75">
      <c r="I191" s="1"/>
    </row>
    <row r="192" ht="12.75">
      <c r="I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</sheetData>
  <printOptions/>
  <pageMargins left="0.75" right="0.75" top="1.5" bottom="1" header="0.5" footer="0.5"/>
  <pageSetup horizontalDpi="180" verticalDpi="180" orientation="portrait" paperSize="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zoomScale="75" zoomScaleNormal="75" workbookViewId="0" topLeftCell="A1">
      <selection activeCell="A22" sqref="A22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31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3.7109375" style="0" customWidth="1"/>
    <col min="9" max="9" width="2.7109375" style="0" customWidth="1"/>
    <col min="10" max="10" width="13.7109375" style="0" customWidth="1"/>
    <col min="11" max="11" width="2.7109375" style="0" customWidth="1"/>
    <col min="12" max="12" width="13.7109375" style="0" customWidth="1"/>
  </cols>
  <sheetData>
    <row r="1" ht="12.75">
      <c r="A1" s="2" t="s">
        <v>0</v>
      </c>
    </row>
    <row r="2" ht="12.75">
      <c r="A2" s="2" t="s">
        <v>98</v>
      </c>
    </row>
    <row r="3" ht="12.75">
      <c r="A3" s="2" t="s">
        <v>94</v>
      </c>
    </row>
    <row r="4" ht="12.75">
      <c r="A4" s="2"/>
    </row>
    <row r="5" ht="12.75">
      <c r="A5" s="2" t="s">
        <v>41</v>
      </c>
    </row>
    <row r="6" ht="12.75">
      <c r="A6" s="2"/>
    </row>
    <row r="7" spans="1:12" ht="12.75">
      <c r="A7" s="2"/>
      <c r="F7" s="19" t="s">
        <v>42</v>
      </c>
      <c r="G7" s="20"/>
      <c r="H7" s="21"/>
      <c r="J7" s="19" t="s">
        <v>43</v>
      </c>
      <c r="K7" s="20"/>
      <c r="L7" s="21"/>
    </row>
    <row r="8" spans="6:12" ht="12.75">
      <c r="F8" s="2"/>
      <c r="G8" s="11"/>
      <c r="H8" s="12" t="s">
        <v>21</v>
      </c>
      <c r="J8" s="12"/>
      <c r="K8" s="11"/>
      <c r="L8" s="12" t="s">
        <v>21</v>
      </c>
    </row>
    <row r="9" spans="6:12" ht="12.75">
      <c r="F9" s="12" t="s">
        <v>2</v>
      </c>
      <c r="G9" s="11"/>
      <c r="H9" s="12" t="s">
        <v>44</v>
      </c>
      <c r="J9" s="12" t="s">
        <v>2</v>
      </c>
      <c r="K9" s="11"/>
      <c r="L9" s="12" t="s">
        <v>44</v>
      </c>
    </row>
    <row r="10" spans="6:12" ht="12.75">
      <c r="F10" s="12" t="s">
        <v>44</v>
      </c>
      <c r="G10" s="11"/>
      <c r="H10" s="12" t="s">
        <v>45</v>
      </c>
      <c r="J10" s="12" t="s">
        <v>44</v>
      </c>
      <c r="K10" s="11"/>
      <c r="L10" s="12" t="s">
        <v>45</v>
      </c>
    </row>
    <row r="11" spans="6:12" ht="12.75">
      <c r="F11" s="12" t="s">
        <v>24</v>
      </c>
      <c r="G11" s="11"/>
      <c r="H11" s="12" t="s">
        <v>24</v>
      </c>
      <c r="J11" s="12" t="s">
        <v>46</v>
      </c>
      <c r="K11" s="11"/>
      <c r="L11" s="12" t="s">
        <v>47</v>
      </c>
    </row>
    <row r="12" spans="6:12" ht="12.75">
      <c r="F12" s="12" t="s">
        <v>97</v>
      </c>
      <c r="G12" s="11"/>
      <c r="H12" s="12" t="s">
        <v>27</v>
      </c>
      <c r="J12" s="12" t="s">
        <v>97</v>
      </c>
      <c r="K12" s="11"/>
      <c r="L12" s="12" t="s">
        <v>27</v>
      </c>
    </row>
    <row r="13" spans="6:12" ht="12.75">
      <c r="F13" s="12" t="s">
        <v>1</v>
      </c>
      <c r="G13" s="11"/>
      <c r="H13" s="12" t="s">
        <v>1</v>
      </c>
      <c r="J13" s="12" t="s">
        <v>1</v>
      </c>
      <c r="K13" s="11"/>
      <c r="L13" s="12" t="s">
        <v>1</v>
      </c>
    </row>
    <row r="15" spans="1:12" ht="13.5" thickBot="1">
      <c r="A15">
        <v>1</v>
      </c>
      <c r="B15" t="s">
        <v>48</v>
      </c>
      <c r="C15" t="s">
        <v>13</v>
      </c>
      <c r="F15" s="13">
        <v>297029</v>
      </c>
      <c r="G15" s="1"/>
      <c r="H15" s="13">
        <v>274237</v>
      </c>
      <c r="I15" s="1"/>
      <c r="J15" s="13">
        <v>1175518</v>
      </c>
      <c r="K15" s="1"/>
      <c r="L15" s="13">
        <v>1308143</v>
      </c>
    </row>
    <row r="16" spans="6:12" ht="13.5" thickTop="1">
      <c r="F16" s="1"/>
      <c r="G16" s="1"/>
      <c r="H16" s="1"/>
      <c r="I16" s="1"/>
      <c r="J16" s="1"/>
      <c r="K16" s="1"/>
      <c r="L16" s="1"/>
    </row>
    <row r="17" spans="2:12" ht="13.5" thickBot="1">
      <c r="B17" t="s">
        <v>49</v>
      </c>
      <c r="C17" t="s">
        <v>50</v>
      </c>
      <c r="F17" s="13">
        <v>0</v>
      </c>
      <c r="G17" s="1"/>
      <c r="H17" s="13">
        <v>0</v>
      </c>
      <c r="I17" s="1"/>
      <c r="J17" s="13">
        <v>0</v>
      </c>
      <c r="K17" s="1"/>
      <c r="L17" s="13">
        <v>122</v>
      </c>
    </row>
    <row r="18" spans="6:12" ht="13.5" thickTop="1">
      <c r="F18" s="1"/>
      <c r="G18" s="1"/>
      <c r="H18" s="1"/>
      <c r="I18" s="1"/>
      <c r="J18" s="1"/>
      <c r="K18" s="1"/>
      <c r="L18" s="1"/>
    </row>
    <row r="19" spans="2:12" ht="13.5" thickBot="1">
      <c r="B19" t="s">
        <v>51</v>
      </c>
      <c r="C19" t="s">
        <v>52</v>
      </c>
      <c r="F19" s="13">
        <v>1658</v>
      </c>
      <c r="G19" s="1"/>
      <c r="H19" s="13">
        <v>195</v>
      </c>
      <c r="I19" s="1"/>
      <c r="J19" s="13">
        <v>4499</v>
      </c>
      <c r="K19" s="1"/>
      <c r="L19" s="13">
        <v>1679</v>
      </c>
    </row>
    <row r="20" spans="6:12" ht="13.5" thickTop="1">
      <c r="F20" s="1"/>
      <c r="G20" s="1"/>
      <c r="H20" s="1"/>
      <c r="I20" s="1"/>
      <c r="J20" s="1"/>
      <c r="K20" s="1"/>
      <c r="L20" s="1"/>
    </row>
    <row r="21" spans="1:12" ht="12.75">
      <c r="A21">
        <v>2</v>
      </c>
      <c r="B21" t="s">
        <v>48</v>
      </c>
      <c r="C21" t="s">
        <v>53</v>
      </c>
      <c r="F21" s="1">
        <v>6521</v>
      </c>
      <c r="G21" s="1"/>
      <c r="H21" s="1">
        <v>7995</v>
      </c>
      <c r="I21" s="1"/>
      <c r="J21" s="1">
        <v>46096</v>
      </c>
      <c r="K21" s="1"/>
      <c r="L21" s="1">
        <v>39089</v>
      </c>
    </row>
    <row r="22" spans="3:12" ht="12.75">
      <c r="C22" t="s">
        <v>54</v>
      </c>
      <c r="F22" s="1"/>
      <c r="G22" s="1"/>
      <c r="H22" s="1"/>
      <c r="I22" s="1"/>
      <c r="J22" s="1"/>
      <c r="K22" s="1"/>
      <c r="L22" s="1"/>
    </row>
    <row r="23" spans="3:12" ht="12.75">
      <c r="C23" t="s">
        <v>55</v>
      </c>
      <c r="F23" s="1"/>
      <c r="G23" s="1"/>
      <c r="H23" s="1"/>
      <c r="I23" s="1"/>
      <c r="J23" s="1"/>
      <c r="K23" s="1"/>
      <c r="L23" s="1"/>
    </row>
    <row r="24" spans="3:12" ht="12.75">
      <c r="C24" t="s">
        <v>56</v>
      </c>
      <c r="F24" s="1"/>
      <c r="G24" s="1"/>
      <c r="H24" s="1"/>
      <c r="I24" s="1"/>
      <c r="J24" s="1"/>
      <c r="K24" s="1"/>
      <c r="L24" s="1"/>
    </row>
    <row r="25" spans="6:12" ht="12.75">
      <c r="F25" s="1"/>
      <c r="G25" s="1"/>
      <c r="H25" s="1"/>
      <c r="I25" s="1"/>
      <c r="J25" s="1"/>
      <c r="K25" s="1"/>
      <c r="L25" s="1"/>
    </row>
    <row r="26" spans="2:12" ht="12.75">
      <c r="B26" t="s">
        <v>49</v>
      </c>
      <c r="C26" t="s">
        <v>57</v>
      </c>
      <c r="F26" s="1">
        <f>-13853</f>
        <v>-13853</v>
      </c>
      <c r="G26" s="1"/>
      <c r="H26" s="1">
        <v>-26019</v>
      </c>
      <c r="I26" s="1"/>
      <c r="J26" s="1">
        <f>-55359</f>
        <v>-55359</v>
      </c>
      <c r="K26" s="1"/>
      <c r="L26" s="1">
        <f>-54231</f>
        <v>-54231</v>
      </c>
    </row>
    <row r="27" spans="6:12" ht="12.75">
      <c r="F27" s="1"/>
      <c r="G27" s="1"/>
      <c r="H27" s="1"/>
      <c r="I27" s="1"/>
      <c r="J27" s="1"/>
      <c r="K27" s="1"/>
      <c r="L27" s="1"/>
    </row>
    <row r="28" spans="2:12" ht="12.75">
      <c r="B28" t="s">
        <v>58</v>
      </c>
      <c r="C28" t="s">
        <v>59</v>
      </c>
      <c r="F28" s="1">
        <f>-2790</f>
        <v>-2790</v>
      </c>
      <c r="G28" s="1"/>
      <c r="H28" s="1">
        <v>-4639</v>
      </c>
      <c r="I28" s="1"/>
      <c r="J28" s="1">
        <f>-16269</f>
        <v>-16269</v>
      </c>
      <c r="K28" s="1"/>
      <c r="L28" s="1">
        <f>-15331</f>
        <v>-15331</v>
      </c>
    </row>
    <row r="29" spans="6:12" ht="12.75">
      <c r="F29" s="1"/>
      <c r="G29" s="1"/>
      <c r="H29" s="1"/>
      <c r="I29" s="1"/>
      <c r="J29" s="1"/>
      <c r="K29" s="1"/>
      <c r="L29" s="1"/>
    </row>
    <row r="30" spans="2:12" ht="12.75">
      <c r="B30" t="s">
        <v>60</v>
      </c>
      <c r="C30" t="s">
        <v>61</v>
      </c>
      <c r="F30" s="1">
        <f>2387</f>
        <v>2387</v>
      </c>
      <c r="G30" s="1"/>
      <c r="H30" s="1">
        <v>-7040</v>
      </c>
      <c r="I30" s="1"/>
      <c r="J30" s="1">
        <v>5366</v>
      </c>
      <c r="K30" s="1"/>
      <c r="L30" s="1">
        <f>-7011</f>
        <v>-7011</v>
      </c>
    </row>
    <row r="31" spans="6:12" ht="12.75">
      <c r="F31" s="3"/>
      <c r="G31" s="1"/>
      <c r="H31" s="3"/>
      <c r="I31" s="1"/>
      <c r="J31" s="3"/>
      <c r="K31" s="1"/>
      <c r="L31" s="3"/>
    </row>
    <row r="32" spans="2:12" ht="12.75">
      <c r="B32" t="s">
        <v>62</v>
      </c>
      <c r="C32" t="s">
        <v>63</v>
      </c>
      <c r="F32" s="1">
        <f>SUM(F21:F31)</f>
        <v>-7735</v>
      </c>
      <c r="G32" s="1"/>
      <c r="H32" s="1">
        <f>SUM(H21:H31)</f>
        <v>-29703</v>
      </c>
      <c r="I32" s="1"/>
      <c r="J32" s="1">
        <f>SUM(J21:J31)</f>
        <v>-20166</v>
      </c>
      <c r="K32" s="1"/>
      <c r="L32" s="1">
        <f>SUM(L21:L31)</f>
        <v>-37484</v>
      </c>
    </row>
    <row r="33" spans="3:12" ht="12.75">
      <c r="C33" t="s">
        <v>54</v>
      </c>
      <c r="F33" s="1"/>
      <c r="G33" s="1"/>
      <c r="H33" s="1"/>
      <c r="I33" s="1"/>
      <c r="J33" s="1"/>
      <c r="K33" s="1"/>
      <c r="L33" s="1"/>
    </row>
    <row r="34" spans="3:12" ht="12.75">
      <c r="C34" t="s">
        <v>64</v>
      </c>
      <c r="F34" s="1"/>
      <c r="G34" s="1"/>
      <c r="H34" s="1"/>
      <c r="I34" s="1"/>
      <c r="J34" s="1"/>
      <c r="K34" s="1"/>
      <c r="L34" s="1"/>
    </row>
    <row r="35" spans="3:12" ht="12.75">
      <c r="C35" t="s">
        <v>65</v>
      </c>
      <c r="F35" s="1"/>
      <c r="G35" s="1"/>
      <c r="H35" s="1"/>
      <c r="I35" s="1"/>
      <c r="J35" s="1"/>
      <c r="K35" s="1"/>
      <c r="L35" s="1"/>
    </row>
    <row r="36" spans="6:12" ht="12.75">
      <c r="F36" s="1"/>
      <c r="G36" s="1"/>
      <c r="H36" s="1"/>
      <c r="I36" s="1"/>
      <c r="J36" s="1"/>
      <c r="K36" s="1"/>
      <c r="L36" s="1"/>
    </row>
    <row r="37" spans="2:12" ht="12.75">
      <c r="B37" t="s">
        <v>66</v>
      </c>
      <c r="C37" t="s">
        <v>67</v>
      </c>
      <c r="F37" s="1">
        <f>-128</f>
        <v>-128</v>
      </c>
      <c r="G37" s="1"/>
      <c r="H37" s="1">
        <f>-16840</f>
        <v>-16840</v>
      </c>
      <c r="I37" s="1"/>
      <c r="J37" s="1">
        <f>-2229</f>
        <v>-2229</v>
      </c>
      <c r="K37" s="1"/>
      <c r="L37" s="1">
        <f>-19799</f>
        <v>-19799</v>
      </c>
    </row>
    <row r="38" spans="3:12" ht="12.75">
      <c r="C38" t="s">
        <v>68</v>
      </c>
      <c r="F38" s="1"/>
      <c r="G38" s="1"/>
      <c r="H38" s="1"/>
      <c r="I38" s="1"/>
      <c r="J38" s="1"/>
      <c r="K38" s="1"/>
      <c r="L38" s="1"/>
    </row>
    <row r="39" spans="6:12" ht="12.75">
      <c r="F39" s="3"/>
      <c r="G39" s="1"/>
      <c r="H39" s="3"/>
      <c r="I39" s="1"/>
      <c r="J39" s="3"/>
      <c r="K39" s="1"/>
      <c r="L39" s="3"/>
    </row>
    <row r="40" spans="2:12" ht="12.75">
      <c r="B40" t="s">
        <v>69</v>
      </c>
      <c r="C40" t="s">
        <v>70</v>
      </c>
      <c r="F40" s="1">
        <f>SUM(F32:F39)</f>
        <v>-7863</v>
      </c>
      <c r="G40" s="1"/>
      <c r="H40" s="1">
        <f>SUM(H32:H39)</f>
        <v>-46543</v>
      </c>
      <c r="I40" s="1"/>
      <c r="J40" s="1">
        <f>SUM(J32:J39)</f>
        <v>-22395</v>
      </c>
      <c r="K40" s="1"/>
      <c r="L40" s="1">
        <f>SUM(L32:L39)</f>
        <v>-57283</v>
      </c>
    </row>
    <row r="41" spans="3:12" ht="12.75">
      <c r="C41" t="s">
        <v>56</v>
      </c>
      <c r="F41" s="1"/>
      <c r="G41" s="1"/>
      <c r="H41" s="1"/>
      <c r="I41" s="1"/>
      <c r="J41" s="1"/>
      <c r="K41" s="1"/>
      <c r="L41" s="1"/>
    </row>
    <row r="42" spans="6:12" ht="12.75">
      <c r="F42" s="1"/>
      <c r="G42" s="1"/>
      <c r="H42" s="1"/>
      <c r="I42" s="1"/>
      <c r="J42" s="1"/>
      <c r="K42" s="1"/>
      <c r="L42" s="1"/>
    </row>
    <row r="43" spans="2:12" ht="12.75">
      <c r="B43" t="s">
        <v>71</v>
      </c>
      <c r="C43" t="s">
        <v>7</v>
      </c>
      <c r="F43" s="1">
        <f>-1389</f>
        <v>-1389</v>
      </c>
      <c r="G43" s="1"/>
      <c r="H43" s="1">
        <v>-3517</v>
      </c>
      <c r="I43" s="1"/>
      <c r="J43" s="1">
        <f>-5131</f>
        <v>-5131</v>
      </c>
      <c r="K43" s="1"/>
      <c r="L43" s="1">
        <f>-11890</f>
        <v>-11890</v>
      </c>
    </row>
    <row r="44" spans="6:12" ht="12.75">
      <c r="F44" s="3"/>
      <c r="G44" s="1"/>
      <c r="H44" s="3"/>
      <c r="I44" s="1"/>
      <c r="J44" s="3"/>
      <c r="K44" s="1"/>
      <c r="L44" s="3"/>
    </row>
    <row r="45" spans="2:12" ht="12.75">
      <c r="B45" t="s">
        <v>72</v>
      </c>
      <c r="C45" t="s">
        <v>72</v>
      </c>
      <c r="D45" t="s">
        <v>73</v>
      </c>
      <c r="F45" s="1">
        <f>SUM(F40:F44)</f>
        <v>-9252</v>
      </c>
      <c r="G45" s="1"/>
      <c r="H45" s="1">
        <f>SUM(H40:H44)</f>
        <v>-50060</v>
      </c>
      <c r="I45" s="1"/>
      <c r="J45" s="1">
        <f>SUM(J40:J44)</f>
        <v>-27526</v>
      </c>
      <c r="K45" s="1"/>
      <c r="L45" s="1">
        <f>SUM(L40:L44)</f>
        <v>-69173</v>
      </c>
    </row>
    <row r="46" spans="4:12" ht="12.75">
      <c r="D46" t="s">
        <v>74</v>
      </c>
      <c r="F46" s="1"/>
      <c r="G46" s="1"/>
      <c r="H46" s="1"/>
      <c r="I46" s="1"/>
      <c r="J46" s="1"/>
      <c r="K46" s="1"/>
      <c r="L46" s="1"/>
    </row>
    <row r="47" spans="6:12" ht="12.75">
      <c r="F47" s="1"/>
      <c r="G47" s="1"/>
      <c r="H47" s="1"/>
      <c r="I47" s="1"/>
      <c r="J47" s="1"/>
      <c r="K47" s="1"/>
      <c r="L47" s="1"/>
    </row>
    <row r="48" spans="3:12" ht="12.75">
      <c r="C48" t="s">
        <v>75</v>
      </c>
      <c r="D48" t="s">
        <v>76</v>
      </c>
      <c r="F48" s="1">
        <f>-589</f>
        <v>-589</v>
      </c>
      <c r="G48" s="1"/>
      <c r="H48" s="1">
        <v>1441</v>
      </c>
      <c r="I48" s="1"/>
      <c r="J48" s="1">
        <f>-2028</f>
        <v>-2028</v>
      </c>
      <c r="K48" s="1"/>
      <c r="L48" s="1">
        <f>-2142</f>
        <v>-2142</v>
      </c>
    </row>
    <row r="49" spans="6:12" ht="12.75">
      <c r="F49" s="3"/>
      <c r="G49" s="1"/>
      <c r="H49" s="3"/>
      <c r="I49" s="1"/>
      <c r="J49" s="3"/>
      <c r="K49" s="1"/>
      <c r="L49" s="3"/>
    </row>
    <row r="50" spans="2:12" ht="12.75">
      <c r="B50" t="s">
        <v>77</v>
      </c>
      <c r="C50" t="s">
        <v>78</v>
      </c>
      <c r="F50" s="1">
        <f>SUM(F45:F49)</f>
        <v>-9841</v>
      </c>
      <c r="G50" s="1"/>
      <c r="H50" s="1">
        <f>SUM(H45:H49)</f>
        <v>-48619</v>
      </c>
      <c r="I50" s="1"/>
      <c r="J50" s="1">
        <f>SUM(J45:J49)</f>
        <v>-29554</v>
      </c>
      <c r="K50" s="1"/>
      <c r="L50" s="1">
        <f>SUM(L45:L49)</f>
        <v>-71315</v>
      </c>
    </row>
    <row r="51" spans="3:12" ht="12.75">
      <c r="C51" t="s">
        <v>79</v>
      </c>
      <c r="F51" s="1"/>
      <c r="G51" s="1"/>
      <c r="H51" s="1"/>
      <c r="I51" s="1"/>
      <c r="J51" s="1"/>
      <c r="K51" s="1"/>
      <c r="L51" s="1"/>
    </row>
    <row r="52" spans="6:12" ht="12.75">
      <c r="F52" s="1"/>
      <c r="G52" s="1"/>
      <c r="H52" s="1"/>
      <c r="I52" s="1"/>
      <c r="J52" s="1"/>
      <c r="K52" s="1"/>
      <c r="L52" s="1"/>
    </row>
    <row r="53" spans="2:12" ht="12.75">
      <c r="B53" t="s">
        <v>80</v>
      </c>
      <c r="C53" t="s">
        <v>72</v>
      </c>
      <c r="D53" t="s">
        <v>81</v>
      </c>
      <c r="F53" s="1">
        <v>0</v>
      </c>
      <c r="G53" s="1"/>
      <c r="H53" s="1">
        <v>0</v>
      </c>
      <c r="I53" s="1"/>
      <c r="J53" s="1">
        <v>0</v>
      </c>
      <c r="K53" s="1"/>
      <c r="L53" s="1">
        <v>0</v>
      </c>
    </row>
    <row r="54" spans="3:12" ht="12.75">
      <c r="C54" t="s">
        <v>75</v>
      </c>
      <c r="D54" t="s">
        <v>76</v>
      </c>
      <c r="F54" s="1">
        <v>0</v>
      </c>
      <c r="G54" s="1"/>
      <c r="H54" s="1">
        <v>0</v>
      </c>
      <c r="I54" s="1"/>
      <c r="J54" s="1">
        <v>0</v>
      </c>
      <c r="K54" s="1"/>
      <c r="L54" s="1">
        <v>0</v>
      </c>
    </row>
    <row r="55" spans="3:12" ht="12.75">
      <c r="C55" t="s">
        <v>82</v>
      </c>
      <c r="D55" t="s">
        <v>83</v>
      </c>
      <c r="F55" s="1">
        <v>0</v>
      </c>
      <c r="G55" s="1"/>
      <c r="H55" s="1">
        <v>0</v>
      </c>
      <c r="I55" s="1"/>
      <c r="J55" s="1">
        <v>0</v>
      </c>
      <c r="K55" s="1"/>
      <c r="L55" s="1">
        <v>0</v>
      </c>
    </row>
    <row r="56" spans="4:12" ht="12.75">
      <c r="D56" t="s">
        <v>79</v>
      </c>
      <c r="F56" s="1"/>
      <c r="G56" s="1"/>
      <c r="H56" s="1"/>
      <c r="I56" s="1"/>
      <c r="J56" s="1"/>
      <c r="K56" s="1"/>
      <c r="L56" s="1"/>
    </row>
    <row r="57" spans="6:12" ht="12.75">
      <c r="F57" s="1"/>
      <c r="G57" s="1"/>
      <c r="H57" s="1"/>
      <c r="I57" s="1"/>
      <c r="J57" s="1"/>
      <c r="K57" s="1"/>
      <c r="L57" s="1"/>
    </row>
    <row r="58" spans="2:12" ht="12.75">
      <c r="B58" t="s">
        <v>84</v>
      </c>
      <c r="C58" t="s">
        <v>85</v>
      </c>
      <c r="F58" s="18">
        <f>SUM(F50:F57)</f>
        <v>-9841</v>
      </c>
      <c r="G58" s="1"/>
      <c r="H58" s="18">
        <f>SUM(H50:H57)</f>
        <v>-48619</v>
      </c>
      <c r="I58" s="1"/>
      <c r="J58" s="18">
        <f>SUM(J50:J57)</f>
        <v>-29554</v>
      </c>
      <c r="K58" s="1"/>
      <c r="L58" s="18">
        <f>SUM(L50:L57)</f>
        <v>-71315</v>
      </c>
    </row>
    <row r="59" spans="3:12" ht="12.75">
      <c r="C59" t="s">
        <v>86</v>
      </c>
      <c r="F59" s="4"/>
      <c r="G59" s="1"/>
      <c r="H59" s="4"/>
      <c r="I59" s="1"/>
      <c r="J59" s="4"/>
      <c r="K59" s="1"/>
      <c r="L59" s="4"/>
    </row>
    <row r="60" spans="3:12" ht="13.5" thickBot="1">
      <c r="C60" t="s">
        <v>87</v>
      </c>
      <c r="F60" s="13"/>
      <c r="G60" s="1"/>
      <c r="H60" s="13"/>
      <c r="I60" s="1"/>
      <c r="J60" s="13"/>
      <c r="K60" s="1"/>
      <c r="L60" s="13"/>
    </row>
    <row r="61" spans="6:12" ht="13.5" thickTop="1">
      <c r="F61" s="1"/>
      <c r="G61" s="1"/>
      <c r="H61" s="1"/>
      <c r="I61" s="1"/>
      <c r="J61" s="1"/>
      <c r="K61" s="1"/>
      <c r="L61" s="1"/>
    </row>
    <row r="62" spans="1:12" ht="12.75">
      <c r="A62">
        <v>3</v>
      </c>
      <c r="B62" t="s">
        <v>48</v>
      </c>
      <c r="C62" t="s">
        <v>90</v>
      </c>
      <c r="F62" s="1"/>
      <c r="G62" s="1"/>
      <c r="H62" s="1"/>
      <c r="I62" s="1"/>
      <c r="J62" s="1"/>
      <c r="K62" s="1"/>
      <c r="L62" s="1"/>
    </row>
    <row r="63" spans="3:12" ht="12.75">
      <c r="C63" t="s">
        <v>89</v>
      </c>
      <c r="F63" s="1"/>
      <c r="G63" s="1"/>
      <c r="H63" s="1"/>
      <c r="I63" s="1"/>
      <c r="J63" s="1"/>
      <c r="K63" s="1"/>
      <c r="L63" s="1"/>
    </row>
    <row r="64" spans="3:12" ht="12.75">
      <c r="C64" t="s">
        <v>88</v>
      </c>
      <c r="F64" s="1"/>
      <c r="G64" s="1"/>
      <c r="H64" s="1"/>
      <c r="I64" s="1"/>
      <c r="J64" s="1"/>
      <c r="K64" s="1"/>
      <c r="L64" s="1"/>
    </row>
    <row r="65" spans="6:12" ht="12.75">
      <c r="F65" s="1"/>
      <c r="G65" s="1"/>
      <c r="H65" s="1"/>
      <c r="I65" s="1"/>
      <c r="J65" s="1"/>
      <c r="K65" s="1"/>
      <c r="L65" s="1"/>
    </row>
    <row r="66" spans="3:12" ht="13.5" thickBot="1">
      <c r="C66" t="s">
        <v>72</v>
      </c>
      <c r="D66" t="s">
        <v>91</v>
      </c>
      <c r="F66" s="14">
        <f>SUM(F58/(QRBS!E44*2))*100</f>
        <v>-3.180960138603364</v>
      </c>
      <c r="G66" s="1"/>
      <c r="H66" s="14">
        <f>SUM(H58/(QRBS!K44*2))*100</f>
        <v>-15.71538471484168</v>
      </c>
      <c r="I66" s="1"/>
      <c r="J66" s="14">
        <f>SUM(J58/(QRBS!E44*2))*100</f>
        <v>-9.552900714996833</v>
      </c>
      <c r="K66" s="1"/>
      <c r="L66" s="14">
        <f>SUM(L58/(QRBS!K44*2))*100</f>
        <v>-23.051536661365603</v>
      </c>
    </row>
    <row r="67" spans="6:12" ht="13.5" thickTop="1">
      <c r="F67" s="1"/>
      <c r="G67" s="1"/>
      <c r="H67" s="1"/>
      <c r="I67" s="1"/>
      <c r="J67" s="1"/>
      <c r="K67" s="1"/>
      <c r="L67" s="1"/>
    </row>
    <row r="68" spans="6:12" ht="12.75">
      <c r="F68" s="1"/>
      <c r="G68" s="1"/>
      <c r="H68" s="1"/>
      <c r="I68" s="1"/>
      <c r="J68" s="1"/>
      <c r="K68" s="1"/>
      <c r="L68" s="1"/>
    </row>
    <row r="69" spans="6:12" ht="12.75">
      <c r="F69" s="1"/>
      <c r="G69" s="1"/>
      <c r="H69" s="1"/>
      <c r="I69" s="1"/>
      <c r="J69" s="1"/>
      <c r="K69" s="1"/>
      <c r="L69" s="1"/>
    </row>
    <row r="70" spans="6:12" ht="12.75">
      <c r="F70" s="1"/>
      <c r="G70" s="1"/>
      <c r="H70" s="1"/>
      <c r="I70" s="1"/>
      <c r="J70" s="1"/>
      <c r="K70" s="1"/>
      <c r="L70" s="1"/>
    </row>
    <row r="71" spans="6:12" ht="12.75">
      <c r="F71" s="1"/>
      <c r="G71" s="1"/>
      <c r="H71" s="1"/>
      <c r="I71" s="1"/>
      <c r="J71" s="1"/>
      <c r="K71" s="1"/>
      <c r="L71" s="1"/>
    </row>
    <row r="72" spans="6:12" ht="12.75">
      <c r="F72" s="1"/>
      <c r="G72" s="1"/>
      <c r="H72" s="1"/>
      <c r="I72" s="1"/>
      <c r="J72" s="1"/>
      <c r="K72" s="1"/>
      <c r="L72" s="1"/>
    </row>
    <row r="73" spans="2:12" ht="12.75">
      <c r="B73" s="2"/>
      <c r="F73" s="1"/>
      <c r="G73" s="1"/>
      <c r="H73" s="1"/>
      <c r="I73" s="1"/>
      <c r="J73" s="1"/>
      <c r="K73" s="1"/>
      <c r="L73" s="1"/>
    </row>
    <row r="74" spans="6:12" ht="12.75">
      <c r="F74" s="1"/>
      <c r="G74" s="1"/>
      <c r="H74" s="1"/>
      <c r="I74" s="1"/>
      <c r="J74" s="1"/>
      <c r="K74" s="1"/>
      <c r="L74" s="1"/>
    </row>
    <row r="75" spans="6:12" ht="12.75">
      <c r="F75" s="1"/>
      <c r="G75" s="1"/>
      <c r="H75" s="1"/>
      <c r="I75" s="1"/>
      <c r="J75" s="1"/>
      <c r="K75" s="1"/>
      <c r="L75" s="1"/>
    </row>
    <row r="76" spans="6:12" ht="12.75">
      <c r="F76" s="1"/>
      <c r="G76" s="1"/>
      <c r="H76" s="1"/>
      <c r="I76" s="1"/>
      <c r="J76" s="1"/>
      <c r="K76" s="1"/>
      <c r="L76" s="1"/>
    </row>
    <row r="77" spans="6:12" ht="12.75">
      <c r="F77" s="1"/>
      <c r="G77" s="1"/>
      <c r="H77" s="1"/>
      <c r="I77" s="1"/>
      <c r="J77" s="1"/>
      <c r="K77" s="1"/>
      <c r="L77" s="1"/>
    </row>
    <row r="78" spans="6:12" ht="12.75">
      <c r="F78" s="1"/>
      <c r="G78" s="1"/>
      <c r="H78" s="1"/>
      <c r="I78" s="1"/>
      <c r="J78" s="1"/>
      <c r="K78" s="1"/>
      <c r="L78" s="1"/>
    </row>
    <row r="79" spans="6:12" ht="12.75">
      <c r="F79" s="1"/>
      <c r="G79" s="1"/>
      <c r="H79" s="1"/>
      <c r="I79" s="1"/>
      <c r="J79" s="1"/>
      <c r="K79" s="1"/>
      <c r="L79" s="1"/>
    </row>
    <row r="80" spans="6:12" ht="12.75">
      <c r="F80" s="1"/>
      <c r="G80" s="1"/>
      <c r="H80" s="1"/>
      <c r="I80" s="1"/>
      <c r="J80" s="1"/>
      <c r="K80" s="1"/>
      <c r="L80" s="1"/>
    </row>
    <row r="81" spans="6:12" ht="12.75">
      <c r="F81" s="1"/>
      <c r="G81" s="1"/>
      <c r="H81" s="1"/>
      <c r="I81" s="1"/>
      <c r="J81" s="1"/>
      <c r="K81" s="1"/>
      <c r="L81" s="1"/>
    </row>
    <row r="82" spans="6:12" ht="12.75">
      <c r="F82" s="1"/>
      <c r="G82" s="1"/>
      <c r="H82" s="1"/>
      <c r="I82" s="1"/>
      <c r="J82" s="1"/>
      <c r="K82" s="1"/>
      <c r="L82" s="1"/>
    </row>
    <row r="83" spans="6:12" ht="12.75">
      <c r="F83" s="1"/>
      <c r="G83" s="1"/>
      <c r="H83" s="1"/>
      <c r="I83" s="1"/>
      <c r="J83" s="1"/>
      <c r="K83" s="1"/>
      <c r="L83" s="1"/>
    </row>
    <row r="84" spans="6:12" ht="12.75">
      <c r="F84" s="1"/>
      <c r="G84" s="1"/>
      <c r="H84" s="1"/>
      <c r="I84" s="1"/>
      <c r="J84" s="1"/>
      <c r="K84" s="1"/>
      <c r="L84" s="1"/>
    </row>
    <row r="85" spans="6:12" ht="12.75">
      <c r="F85" s="1"/>
      <c r="G85" s="1"/>
      <c r="H85" s="1"/>
      <c r="I85" s="1"/>
      <c r="J85" s="1"/>
      <c r="K85" s="1"/>
      <c r="L85" s="1"/>
    </row>
    <row r="86" spans="6:12" ht="12.75">
      <c r="F86" s="1"/>
      <c r="G86" s="1"/>
      <c r="H86" s="1"/>
      <c r="I86" s="1"/>
      <c r="J86" s="1"/>
      <c r="K86" s="1"/>
      <c r="L86" s="1"/>
    </row>
    <row r="87" spans="6:12" ht="12.75">
      <c r="F87" s="1"/>
      <c r="G87" s="1"/>
      <c r="H87" s="1"/>
      <c r="I87" s="1"/>
      <c r="J87" s="1"/>
      <c r="K87" s="1"/>
      <c r="L87" s="1"/>
    </row>
    <row r="88" spans="6:12" ht="12.75">
      <c r="F88" s="1"/>
      <c r="G88" s="1"/>
      <c r="H88" s="1"/>
      <c r="I88" s="1"/>
      <c r="J88" s="1"/>
      <c r="K88" s="1"/>
      <c r="L88" s="1"/>
    </row>
    <row r="89" spans="6:12" ht="12.75">
      <c r="F89" s="1"/>
      <c r="G89" s="1"/>
      <c r="H89" s="1"/>
      <c r="I89" s="1"/>
      <c r="J89" s="1"/>
      <c r="K89" s="1"/>
      <c r="L89" s="1"/>
    </row>
    <row r="90" spans="6:12" ht="12.75">
      <c r="F90" s="1"/>
      <c r="G90" s="1"/>
      <c r="H90" s="1"/>
      <c r="I90" s="1"/>
      <c r="J90" s="1"/>
      <c r="K90" s="1"/>
      <c r="L90" s="1"/>
    </row>
    <row r="91" spans="6:12" ht="12.75">
      <c r="F91" s="1"/>
      <c r="G91" s="1"/>
      <c r="H91" s="1"/>
      <c r="I91" s="1"/>
      <c r="J91" s="1"/>
      <c r="K91" s="1"/>
      <c r="L91" s="1"/>
    </row>
    <row r="92" spans="6:12" ht="12.75">
      <c r="F92" s="1"/>
      <c r="G92" s="1"/>
      <c r="H92" s="1"/>
      <c r="I92" s="1"/>
      <c r="J92" s="1"/>
      <c r="K92" s="1"/>
      <c r="L92" s="1"/>
    </row>
    <row r="93" spans="6:12" ht="12.75">
      <c r="F93" s="1"/>
      <c r="G93" s="1"/>
      <c r="H93" s="1"/>
      <c r="I93" s="1"/>
      <c r="J93" s="1"/>
      <c r="K93" s="1"/>
      <c r="L93" s="1"/>
    </row>
    <row r="94" spans="6:12" ht="12.75">
      <c r="F94" s="1"/>
      <c r="G94" s="1"/>
      <c r="H94" s="1"/>
      <c r="I94" s="1"/>
      <c r="J94" s="1"/>
      <c r="K94" s="1"/>
      <c r="L94" s="1"/>
    </row>
    <row r="95" spans="6:12" ht="12.75">
      <c r="F95" s="1"/>
      <c r="G95" s="1"/>
      <c r="H95" s="1"/>
      <c r="I95" s="1"/>
      <c r="J95" s="1"/>
      <c r="K95" s="1"/>
      <c r="L95" s="1"/>
    </row>
    <row r="96" spans="6:12" ht="12.75">
      <c r="F96" s="1"/>
      <c r="G96" s="1"/>
      <c r="H96" s="1"/>
      <c r="I96" s="1"/>
      <c r="J96" s="1"/>
      <c r="K96" s="1"/>
      <c r="L96" s="1"/>
    </row>
    <row r="97" spans="6:12" ht="12.75">
      <c r="F97" s="1"/>
      <c r="G97" s="1"/>
      <c r="H97" s="1"/>
      <c r="I97" s="1"/>
      <c r="J97" s="1"/>
      <c r="K97" s="1"/>
      <c r="L97" s="1"/>
    </row>
    <row r="98" spans="6:12" ht="12.75">
      <c r="F98" s="1"/>
      <c r="G98" s="1"/>
      <c r="H98" s="1"/>
      <c r="I98" s="1"/>
      <c r="J98" s="1"/>
      <c r="K98" s="1"/>
      <c r="L98" s="1"/>
    </row>
    <row r="99" spans="6:12" ht="12.75">
      <c r="F99" s="1"/>
      <c r="G99" s="1"/>
      <c r="H99" s="1"/>
      <c r="I99" s="1"/>
      <c r="J99" s="1"/>
      <c r="K99" s="1"/>
      <c r="L99" s="1"/>
    </row>
    <row r="100" spans="6:12" ht="12.75">
      <c r="F100" s="1"/>
      <c r="G100" s="1"/>
      <c r="H100" s="1"/>
      <c r="I100" s="1"/>
      <c r="J100" s="1"/>
      <c r="K100" s="1"/>
      <c r="L100" s="1"/>
    </row>
    <row r="101" spans="6:12" ht="12.75">
      <c r="F101" s="1"/>
      <c r="G101" s="1"/>
      <c r="H101" s="1"/>
      <c r="I101" s="1"/>
      <c r="J101" s="1"/>
      <c r="K101" s="1"/>
      <c r="L101" s="1"/>
    </row>
    <row r="102" spans="6:12" ht="12.75">
      <c r="F102" s="1"/>
      <c r="G102" s="1"/>
      <c r="H102" s="1"/>
      <c r="I102" s="1"/>
      <c r="J102" s="1"/>
      <c r="K102" s="1"/>
      <c r="L102" s="1"/>
    </row>
    <row r="103" spans="6:12" ht="12.75">
      <c r="F103" s="1"/>
      <c r="G103" s="1"/>
      <c r="H103" s="1"/>
      <c r="I103" s="1"/>
      <c r="J103" s="1"/>
      <c r="K103" s="1"/>
      <c r="L103" s="1"/>
    </row>
    <row r="104" spans="6:12" ht="12.75">
      <c r="F104" s="1"/>
      <c r="G104" s="1"/>
      <c r="H104" s="1"/>
      <c r="I104" s="1"/>
      <c r="J104" s="1"/>
      <c r="K104" s="1"/>
      <c r="L104" s="1"/>
    </row>
    <row r="105" spans="6:12" ht="12.75">
      <c r="F105" s="1"/>
      <c r="G105" s="1"/>
      <c r="H105" s="1"/>
      <c r="I105" s="1"/>
      <c r="J105" s="1"/>
      <c r="K105" s="1"/>
      <c r="L105" s="1"/>
    </row>
    <row r="106" spans="6:12" ht="12.75">
      <c r="F106" s="1"/>
      <c r="G106" s="1"/>
      <c r="H106" s="1"/>
      <c r="I106" s="1"/>
      <c r="J106" s="1"/>
      <c r="K106" s="1"/>
      <c r="L106" s="1"/>
    </row>
    <row r="107" spans="6:12" ht="12.75">
      <c r="F107" s="1"/>
      <c r="G107" s="1"/>
      <c r="H107" s="1"/>
      <c r="I107" s="1"/>
      <c r="J107" s="1"/>
      <c r="K107" s="1"/>
      <c r="L107" s="1"/>
    </row>
    <row r="108" spans="6:12" ht="12.75">
      <c r="F108" s="1"/>
      <c r="G108" s="1"/>
      <c r="H108" s="1"/>
      <c r="I108" s="1"/>
      <c r="J108" s="1"/>
      <c r="K108" s="1"/>
      <c r="L108" s="1"/>
    </row>
    <row r="109" spans="6:12" ht="12.75">
      <c r="F109" s="1"/>
      <c r="G109" s="1"/>
      <c r="H109" s="1"/>
      <c r="I109" s="1"/>
      <c r="J109" s="1"/>
      <c r="K109" s="1"/>
      <c r="L109" s="1"/>
    </row>
    <row r="110" spans="6:12" ht="12.75">
      <c r="F110" s="1"/>
      <c r="G110" s="1"/>
      <c r="H110" s="1"/>
      <c r="I110" s="1"/>
      <c r="J110" s="1"/>
      <c r="K110" s="1"/>
      <c r="L110" s="1"/>
    </row>
    <row r="111" spans="6:12" ht="12.75">
      <c r="F111" s="1"/>
      <c r="G111" s="1"/>
      <c r="H111" s="1"/>
      <c r="I111" s="1"/>
      <c r="J111" s="1"/>
      <c r="K111" s="1"/>
      <c r="L111" s="1"/>
    </row>
    <row r="112" spans="6:12" ht="12.75">
      <c r="F112" s="1"/>
      <c r="G112" s="1"/>
      <c r="H112" s="1"/>
      <c r="I112" s="1"/>
      <c r="J112" s="1"/>
      <c r="K112" s="1"/>
      <c r="L112" s="1"/>
    </row>
    <row r="113" spans="6:12" ht="12.75">
      <c r="F113" s="1"/>
      <c r="G113" s="1"/>
      <c r="H113" s="1"/>
      <c r="I113" s="1"/>
      <c r="J113" s="1"/>
      <c r="K113" s="1"/>
      <c r="L113" s="1"/>
    </row>
    <row r="114" spans="6:12" ht="12.75">
      <c r="F114" s="1"/>
      <c r="G114" s="1"/>
      <c r="H114" s="1"/>
      <c r="I114" s="1"/>
      <c r="J114" s="1"/>
      <c r="K114" s="1"/>
      <c r="L114" s="1"/>
    </row>
    <row r="115" spans="6:12" ht="12.75">
      <c r="F115" s="1"/>
      <c r="G115" s="1"/>
      <c r="H115" s="1"/>
      <c r="I115" s="1"/>
      <c r="J115" s="1"/>
      <c r="K115" s="1"/>
      <c r="L115" s="1"/>
    </row>
    <row r="116" spans="6:12" ht="12.75">
      <c r="F116" s="1"/>
      <c r="G116" s="1"/>
      <c r="H116" s="1"/>
      <c r="I116" s="1"/>
      <c r="J116" s="1"/>
      <c r="K116" s="1"/>
      <c r="L116" s="1"/>
    </row>
    <row r="117" spans="6:12" ht="12.75">
      <c r="F117" s="1"/>
      <c r="G117" s="1"/>
      <c r="H117" s="1"/>
      <c r="I117" s="1"/>
      <c r="J117" s="1"/>
      <c r="K117" s="1"/>
      <c r="L117" s="1"/>
    </row>
    <row r="118" spans="6:12" ht="12.75">
      <c r="F118" s="1"/>
      <c r="G118" s="1"/>
      <c r="H118" s="1"/>
      <c r="I118" s="1"/>
      <c r="J118" s="1"/>
      <c r="K118" s="1"/>
      <c r="L118" s="1"/>
    </row>
    <row r="119" spans="6:12" ht="12.75">
      <c r="F119" s="1"/>
      <c r="G119" s="1"/>
      <c r="H119" s="1"/>
      <c r="I119" s="1"/>
      <c r="J119" s="1"/>
      <c r="K119" s="1"/>
      <c r="L119" s="1"/>
    </row>
    <row r="120" spans="6:12" ht="12.75">
      <c r="F120" s="1"/>
      <c r="G120" s="1"/>
      <c r="H120" s="1"/>
      <c r="I120" s="1"/>
      <c r="J120" s="1"/>
      <c r="K120" s="1"/>
      <c r="L120" s="1"/>
    </row>
    <row r="121" spans="6:12" ht="12.75">
      <c r="F121" s="1"/>
      <c r="G121" s="1"/>
      <c r="H121" s="1"/>
      <c r="I121" s="1"/>
      <c r="J121" s="1"/>
      <c r="K121" s="1"/>
      <c r="L121" s="1"/>
    </row>
    <row r="122" spans="6:12" ht="12.75">
      <c r="F122" s="1"/>
      <c r="G122" s="1"/>
      <c r="H122" s="1"/>
      <c r="I122" s="1"/>
      <c r="J122" s="1"/>
      <c r="K122" s="1"/>
      <c r="L122" s="1"/>
    </row>
    <row r="123" spans="6:12" ht="12.75">
      <c r="F123" s="1"/>
      <c r="G123" s="1"/>
      <c r="H123" s="1"/>
      <c r="I123" s="1"/>
      <c r="J123" s="1"/>
      <c r="K123" s="1"/>
      <c r="L123" s="1"/>
    </row>
    <row r="124" spans="6:12" ht="12.75">
      <c r="F124" s="1"/>
      <c r="G124" s="1"/>
      <c r="H124" s="1"/>
      <c r="I124" s="1"/>
      <c r="J124" s="1"/>
      <c r="K124" s="1"/>
      <c r="L124" s="1"/>
    </row>
    <row r="125" spans="6:12" ht="12.75">
      <c r="F125" s="1"/>
      <c r="G125" s="1"/>
      <c r="H125" s="1"/>
      <c r="I125" s="1"/>
      <c r="J125" s="1"/>
      <c r="K125" s="1"/>
      <c r="L125" s="1"/>
    </row>
    <row r="126" spans="6:12" ht="12.75">
      <c r="F126" s="1"/>
      <c r="G126" s="1"/>
      <c r="H126" s="1"/>
      <c r="I126" s="1"/>
      <c r="J126" s="1"/>
      <c r="K126" s="1"/>
      <c r="L126" s="1"/>
    </row>
    <row r="127" spans="6:12" ht="12.75">
      <c r="F127" s="1"/>
      <c r="G127" s="1"/>
      <c r="H127" s="1"/>
      <c r="I127" s="1"/>
      <c r="J127" s="1"/>
      <c r="K127" s="1"/>
      <c r="L127" s="1"/>
    </row>
    <row r="128" spans="6:12" ht="12.75">
      <c r="F128" s="1"/>
      <c r="G128" s="1"/>
      <c r="H128" s="1"/>
      <c r="I128" s="1"/>
      <c r="J128" s="1"/>
      <c r="K128" s="1"/>
      <c r="L128" s="1"/>
    </row>
    <row r="129" spans="6:12" ht="12.75">
      <c r="F129" s="1"/>
      <c r="G129" s="1"/>
      <c r="H129" s="1"/>
      <c r="I129" s="1"/>
      <c r="J129" s="1"/>
      <c r="K129" s="1"/>
      <c r="L129" s="1"/>
    </row>
    <row r="130" spans="6:12" ht="12.75">
      <c r="F130" s="1"/>
      <c r="G130" s="1"/>
      <c r="H130" s="1"/>
      <c r="I130" s="1"/>
      <c r="J130" s="1"/>
      <c r="K130" s="1"/>
      <c r="L130" s="1"/>
    </row>
    <row r="131" spans="6:12" ht="12.75">
      <c r="F131" s="1"/>
      <c r="G131" s="1"/>
      <c r="H131" s="1"/>
      <c r="I131" s="1"/>
      <c r="J131" s="1"/>
      <c r="K131" s="1"/>
      <c r="L131" s="1"/>
    </row>
    <row r="132" spans="6:12" ht="12.75">
      <c r="F132" s="1"/>
      <c r="G132" s="1"/>
      <c r="H132" s="1"/>
      <c r="I132" s="1"/>
      <c r="J132" s="1"/>
      <c r="K132" s="1"/>
      <c r="L132" s="1"/>
    </row>
    <row r="133" spans="6:12" ht="12.75">
      <c r="F133" s="1"/>
      <c r="G133" s="1"/>
      <c r="H133" s="1"/>
      <c r="I133" s="1"/>
      <c r="J133" s="1"/>
      <c r="K133" s="1"/>
      <c r="L133" s="1"/>
    </row>
    <row r="134" spans="6:12" ht="12.75">
      <c r="F134" s="1"/>
      <c r="G134" s="1"/>
      <c r="H134" s="1"/>
      <c r="I134" s="1"/>
      <c r="J134" s="1"/>
      <c r="K134" s="1"/>
      <c r="L134" s="1"/>
    </row>
    <row r="135" spans="6:12" ht="12.75">
      <c r="F135" s="1"/>
      <c r="G135" s="1"/>
      <c r="H135" s="1"/>
      <c r="I135" s="1"/>
      <c r="J135" s="1"/>
      <c r="K135" s="1"/>
      <c r="L135" s="1"/>
    </row>
    <row r="136" spans="6:12" ht="12.75">
      <c r="F136" s="1"/>
      <c r="G136" s="1"/>
      <c r="H136" s="1"/>
      <c r="I136" s="1"/>
      <c r="J136" s="1"/>
      <c r="K136" s="1"/>
      <c r="L136" s="1"/>
    </row>
    <row r="137" spans="6:12" ht="12.75">
      <c r="F137" s="1"/>
      <c r="G137" s="1"/>
      <c r="H137" s="1"/>
      <c r="I137" s="1"/>
      <c r="J137" s="1"/>
      <c r="K137" s="1"/>
      <c r="L137" s="1"/>
    </row>
    <row r="138" spans="6:12" ht="12.75">
      <c r="F138" s="1"/>
      <c r="G138" s="1"/>
      <c r="H138" s="1"/>
      <c r="I138" s="1"/>
      <c r="J138" s="1"/>
      <c r="K138" s="1"/>
      <c r="L138" s="1"/>
    </row>
    <row r="139" spans="6:12" ht="12.75">
      <c r="F139" s="1"/>
      <c r="G139" s="1"/>
      <c r="H139" s="1"/>
      <c r="I139" s="1"/>
      <c r="J139" s="1"/>
      <c r="K139" s="1"/>
      <c r="L139" s="1"/>
    </row>
    <row r="140" spans="6:12" ht="12.75">
      <c r="F140" s="1"/>
      <c r="G140" s="1"/>
      <c r="H140" s="1"/>
      <c r="I140" s="1"/>
      <c r="J140" s="1"/>
      <c r="K140" s="1"/>
      <c r="L140" s="1"/>
    </row>
    <row r="141" spans="6:12" ht="12.75">
      <c r="F141" s="1"/>
      <c r="G141" s="1"/>
      <c r="H141" s="1"/>
      <c r="I141" s="1"/>
      <c r="J141" s="1"/>
      <c r="K141" s="1"/>
      <c r="L141" s="1"/>
    </row>
    <row r="142" spans="6:12" ht="12.75">
      <c r="F142" s="1"/>
      <c r="G142" s="1"/>
      <c r="H142" s="1"/>
      <c r="I142" s="1"/>
      <c r="J142" s="1"/>
      <c r="K142" s="1"/>
      <c r="L142" s="1"/>
    </row>
    <row r="143" spans="6:12" ht="12.75">
      <c r="F143" s="1"/>
      <c r="G143" s="1"/>
      <c r="H143" s="1"/>
      <c r="I143" s="1"/>
      <c r="J143" s="1"/>
      <c r="K143" s="1"/>
      <c r="L143" s="1"/>
    </row>
    <row r="144" spans="6:12" ht="12.75">
      <c r="F144" s="1"/>
      <c r="G144" s="1"/>
      <c r="H144" s="1"/>
      <c r="I144" s="1"/>
      <c r="J144" s="1"/>
      <c r="K144" s="1"/>
      <c r="L144" s="1"/>
    </row>
    <row r="145" spans="6:12" ht="12.75">
      <c r="F145" s="1"/>
      <c r="G145" s="1"/>
      <c r="H145" s="1"/>
      <c r="I145" s="1"/>
      <c r="J145" s="1"/>
      <c r="K145" s="1"/>
      <c r="L145" s="1"/>
    </row>
    <row r="146" spans="6:12" ht="12.75">
      <c r="F146" s="1"/>
      <c r="G146" s="1"/>
      <c r="H146" s="1"/>
      <c r="I146" s="1"/>
      <c r="J146" s="1"/>
      <c r="K146" s="1"/>
      <c r="L146" s="1"/>
    </row>
    <row r="147" spans="6:12" ht="12.75">
      <c r="F147" s="1"/>
      <c r="G147" s="1"/>
      <c r="H147" s="1"/>
      <c r="I147" s="1"/>
      <c r="J147" s="1"/>
      <c r="K147" s="1"/>
      <c r="L147" s="1"/>
    </row>
    <row r="148" spans="6:12" ht="12.75">
      <c r="F148" s="1"/>
      <c r="G148" s="1"/>
      <c r="H148" s="1"/>
      <c r="I148" s="1"/>
      <c r="J148" s="1"/>
      <c r="K148" s="1"/>
      <c r="L148" s="1"/>
    </row>
    <row r="149" spans="6:12" ht="12.75">
      <c r="F149" s="1"/>
      <c r="G149" s="1"/>
      <c r="H149" s="1"/>
      <c r="I149" s="1"/>
      <c r="J149" s="1"/>
      <c r="K149" s="1"/>
      <c r="L149" s="1"/>
    </row>
    <row r="150" spans="6:12" ht="12.75">
      <c r="F150" s="1"/>
      <c r="G150" s="1"/>
      <c r="H150" s="1"/>
      <c r="I150" s="1"/>
      <c r="J150" s="1"/>
      <c r="K150" s="1"/>
      <c r="L150" s="1"/>
    </row>
    <row r="151" spans="6:12" ht="12.75">
      <c r="F151" s="1"/>
      <c r="G151" s="1"/>
      <c r="H151" s="1"/>
      <c r="I151" s="1"/>
      <c r="J151" s="1"/>
      <c r="K151" s="1"/>
      <c r="L151" s="1"/>
    </row>
    <row r="152" spans="6:12" ht="12.75">
      <c r="F152" s="1"/>
      <c r="G152" s="1"/>
      <c r="H152" s="1"/>
      <c r="I152" s="1"/>
      <c r="J152" s="1"/>
      <c r="K152" s="1"/>
      <c r="L152" s="1"/>
    </row>
    <row r="153" spans="6:12" ht="12.75">
      <c r="F153" s="1"/>
      <c r="G153" s="1"/>
      <c r="H153" s="1"/>
      <c r="I153" s="1"/>
      <c r="J153" s="1"/>
      <c r="K153" s="1"/>
      <c r="L153" s="1"/>
    </row>
    <row r="154" spans="6:12" ht="12.75">
      <c r="F154" s="1"/>
      <c r="G154" s="1"/>
      <c r="H154" s="1"/>
      <c r="I154" s="1"/>
      <c r="J154" s="1"/>
      <c r="K154" s="1"/>
      <c r="L154" s="1"/>
    </row>
    <row r="155" spans="6:12" ht="12.75">
      <c r="F155" s="1"/>
      <c r="G155" s="1"/>
      <c r="H155" s="1"/>
      <c r="I155" s="1"/>
      <c r="J155" s="1"/>
      <c r="K155" s="1"/>
      <c r="L155" s="1"/>
    </row>
    <row r="156" spans="6:12" ht="12.75">
      <c r="F156" s="1"/>
      <c r="G156" s="1"/>
      <c r="H156" s="1"/>
      <c r="I156" s="1"/>
      <c r="J156" s="1"/>
      <c r="K156" s="1"/>
      <c r="L156" s="1"/>
    </row>
    <row r="157" spans="6:12" ht="12.75">
      <c r="F157" s="1"/>
      <c r="G157" s="1"/>
      <c r="H157" s="1"/>
      <c r="I157" s="1"/>
      <c r="J157" s="1"/>
      <c r="K157" s="1"/>
      <c r="L157" s="1"/>
    </row>
    <row r="158" spans="6:12" ht="12.75">
      <c r="F158" s="1"/>
      <c r="G158" s="1"/>
      <c r="H158" s="1"/>
      <c r="I158" s="1"/>
      <c r="J158" s="1"/>
      <c r="K158" s="1"/>
      <c r="L158" s="1"/>
    </row>
    <row r="159" spans="6:12" ht="12.75">
      <c r="F159" s="1"/>
      <c r="G159" s="1"/>
      <c r="H159" s="1"/>
      <c r="I159" s="1"/>
      <c r="J159" s="1"/>
      <c r="K159" s="1"/>
      <c r="L159" s="1"/>
    </row>
    <row r="160" spans="6:12" ht="12.75">
      <c r="F160" s="1"/>
      <c r="G160" s="1"/>
      <c r="H160" s="1"/>
      <c r="I160" s="1"/>
      <c r="J160" s="1"/>
      <c r="K160" s="1"/>
      <c r="L160" s="1"/>
    </row>
    <row r="161" spans="6:12" ht="12.75">
      <c r="F161" s="1"/>
      <c r="G161" s="1"/>
      <c r="H161" s="1"/>
      <c r="I161" s="1"/>
      <c r="J161" s="1"/>
      <c r="K161" s="1"/>
      <c r="L161" s="1"/>
    </row>
    <row r="162" spans="6:12" ht="12.75">
      <c r="F162" s="1"/>
      <c r="G162" s="1"/>
      <c r="H162" s="1"/>
      <c r="I162" s="1"/>
      <c r="J162" s="1"/>
      <c r="K162" s="1"/>
      <c r="L162" s="1"/>
    </row>
    <row r="163" spans="6:12" ht="12.75">
      <c r="F163" s="1"/>
      <c r="G163" s="1"/>
      <c r="H163" s="1"/>
      <c r="I163" s="1"/>
      <c r="J163" s="1"/>
      <c r="K163" s="1"/>
      <c r="L163" s="1"/>
    </row>
    <row r="164" spans="6:12" ht="12.75">
      <c r="F164" s="1"/>
      <c r="G164" s="1"/>
      <c r="H164" s="1"/>
      <c r="I164" s="1"/>
      <c r="J164" s="1"/>
      <c r="K164" s="1"/>
      <c r="L164" s="1"/>
    </row>
    <row r="165" spans="6:12" ht="12.75">
      <c r="F165" s="1"/>
      <c r="G165" s="1"/>
      <c r="H165" s="1"/>
      <c r="I165" s="1"/>
      <c r="J165" s="1"/>
      <c r="K165" s="1"/>
      <c r="L165" s="1"/>
    </row>
    <row r="166" spans="6:12" ht="12.75">
      <c r="F166" s="1"/>
      <c r="G166" s="1"/>
      <c r="H166" s="1"/>
      <c r="I166" s="1"/>
      <c r="J166" s="1"/>
      <c r="K166" s="1"/>
      <c r="L166" s="1"/>
    </row>
    <row r="167" spans="6:12" ht="12.75">
      <c r="F167" s="1"/>
      <c r="G167" s="1"/>
      <c r="H167" s="1"/>
      <c r="I167" s="1"/>
      <c r="J167" s="1"/>
      <c r="K167" s="1"/>
      <c r="L167" s="1"/>
    </row>
    <row r="168" spans="6:12" ht="12.75">
      <c r="F168" s="1"/>
      <c r="G168" s="1"/>
      <c r="H168" s="1"/>
      <c r="I168" s="1"/>
      <c r="J168" s="1"/>
      <c r="K168" s="1"/>
      <c r="L168" s="1"/>
    </row>
    <row r="169" spans="6:12" ht="12.75">
      <c r="F169" s="1"/>
      <c r="G169" s="1"/>
      <c r="H169" s="1"/>
      <c r="I169" s="1"/>
      <c r="J169" s="1"/>
      <c r="K169" s="1"/>
      <c r="L169" s="1"/>
    </row>
    <row r="170" spans="6:12" ht="12.75">
      <c r="F170" s="1"/>
      <c r="G170" s="1"/>
      <c r="H170" s="1"/>
      <c r="I170" s="1"/>
      <c r="J170" s="1"/>
      <c r="K170" s="1"/>
      <c r="L170" s="1"/>
    </row>
    <row r="171" spans="6:12" ht="12.75">
      <c r="F171" s="1"/>
      <c r="G171" s="1"/>
      <c r="H171" s="1"/>
      <c r="I171" s="1"/>
      <c r="J171" s="1"/>
      <c r="K171" s="1"/>
      <c r="L171" s="1"/>
    </row>
    <row r="172" spans="6:12" ht="12.75">
      <c r="F172" s="1"/>
      <c r="G172" s="1"/>
      <c r="H172" s="1"/>
      <c r="I172" s="1"/>
      <c r="J172" s="1"/>
      <c r="K172" s="1"/>
      <c r="L172" s="1"/>
    </row>
    <row r="173" spans="6:12" ht="12.75">
      <c r="F173" s="1"/>
      <c r="G173" s="1"/>
      <c r="H173" s="1"/>
      <c r="I173" s="1"/>
      <c r="J173" s="1"/>
      <c r="K173" s="1"/>
      <c r="L173" s="1"/>
    </row>
    <row r="174" spans="6:12" ht="12.75">
      <c r="F174" s="1"/>
      <c r="G174" s="1"/>
      <c r="H174" s="1"/>
      <c r="I174" s="1"/>
      <c r="J174" s="1"/>
      <c r="K174" s="1"/>
      <c r="L174" s="1"/>
    </row>
  </sheetData>
  <mergeCells count="2">
    <mergeCell ref="F7:H7"/>
    <mergeCell ref="J7:L7"/>
  </mergeCells>
  <printOptions/>
  <pageMargins left="0.75" right="0.5" top="1.5" bottom="0.25" header="0.5" footer="0.5"/>
  <pageSetup horizontalDpi="180" verticalDpi="180" orientation="portrait" paperSize="4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Holdings Berhad</dc:creator>
  <cp:keywords/>
  <dc:description/>
  <cp:lastModifiedBy>JOHAN HOLDINGS BERHAD</cp:lastModifiedBy>
  <cp:lastPrinted>2001-03-31T01:51:43Z</cp:lastPrinted>
  <dcterms:created xsi:type="dcterms:W3CDTF">1996-09-04T08:46:14Z</dcterms:created>
  <dcterms:modified xsi:type="dcterms:W3CDTF">2001-03-18T14:05:13Z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