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15" activeTab="4"/>
  </bookViews>
  <sheets>
    <sheet name="BS" sheetId="1" r:id="rId1"/>
    <sheet name="Sheet1" sheetId="2" r:id="rId2"/>
    <sheet name="Sheet2" sheetId="3" r:id="rId3"/>
    <sheet name="Sheet3" sheetId="4" r:id="rId4"/>
    <sheet name="P&amp;L" sheetId="5" r:id="rId5"/>
  </sheets>
  <externalReferences>
    <externalReference r:id="rId8"/>
    <externalReference r:id="rId9"/>
    <externalReference r:id="rId10"/>
  </externalReferences>
  <definedNames>
    <definedName name="_xlnm.Print_Area" localSheetId="0">'BS'!$A$1:$I$66</definedName>
    <definedName name="_xlnm.Print_Area" localSheetId="4">'P&amp;L'!$B$1:$V$86</definedName>
    <definedName name="_xlnm.Print_Titles" localSheetId="4">'P&amp;L'!$9:$14</definedName>
  </definedNames>
  <calcPr fullCalcOnLoad="1"/>
</workbook>
</file>

<file path=xl/sharedStrings.xml><?xml version="1.0" encoding="utf-8"?>
<sst xmlns="http://schemas.openxmlformats.org/spreadsheetml/2006/main" count="187" uniqueCount="146">
  <si>
    <t>Reserves</t>
  </si>
  <si>
    <t xml:space="preserve">INSAS BERHAD </t>
  </si>
  <si>
    <t>END OF CURRENT</t>
  </si>
  <si>
    <t xml:space="preserve">     QUARTER</t>
  </si>
  <si>
    <t>PRECEDING FINANCIAL</t>
  </si>
  <si>
    <t xml:space="preserve">            AS AT</t>
  </si>
  <si>
    <t xml:space="preserve">    RM'000</t>
  </si>
  <si>
    <t>Intangible Assets</t>
  </si>
  <si>
    <t>Long Term Investments</t>
  </si>
  <si>
    <t>Current Assets</t>
  </si>
  <si>
    <t>Trade Debtors</t>
  </si>
  <si>
    <t>Short Term Investments</t>
  </si>
  <si>
    <t>Cash and Bank Balances</t>
  </si>
  <si>
    <t>Land Held for Development</t>
  </si>
  <si>
    <t/>
  </si>
  <si>
    <t>Deposits With Licensed Banks and</t>
  </si>
  <si>
    <t>Other Debtors, Deposits &amp; Prepayments</t>
  </si>
  <si>
    <t>Current Liabilities</t>
  </si>
  <si>
    <t>Short Term Borrowings</t>
  </si>
  <si>
    <t>Trade Creditors</t>
  </si>
  <si>
    <t>Other Creditors and Accruals</t>
  </si>
  <si>
    <t>Provision For Taxation</t>
  </si>
  <si>
    <t>Amount due to Directors</t>
  </si>
  <si>
    <t>Net Current Assets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</si>
  <si>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</si>
  <si>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</si>
  <si>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</si>
  <si>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</si>
  <si>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</si>
  <si>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</si>
  <si>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Foreign Exchange Reserve</t>
  </si>
  <si>
    <t>Minority Interests</t>
  </si>
  <si>
    <t>Long Term Borrowings</t>
  </si>
  <si>
    <t>Irredeemable Convertible Unsecured</t>
  </si>
  <si>
    <t>Other Long Term Liabilities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</si>
  <si>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</si>
  <si>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</si>
  <si>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</si>
  <si>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</si>
  <si>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</si>
  <si>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</si>
  <si>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</si>
  <si>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</si>
  <si>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</si>
  <si>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</si>
  <si>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</si>
  <si>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</si>
  <si>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</si>
  <si>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          AS AT</t>
  </si>
  <si>
    <t>CONSOLIDATED BALANCE SHEET</t>
  </si>
  <si>
    <t>INSAS BERHAD</t>
  </si>
  <si>
    <t>CONSOLIDATED INCOME STATEMENT</t>
  </si>
  <si>
    <t>CURRENT</t>
  </si>
  <si>
    <t>PRECEDING YEAR</t>
  </si>
  <si>
    <t>CORRESPONDING</t>
  </si>
  <si>
    <t>TO DATE</t>
  </si>
  <si>
    <t xml:space="preserve">        PERIOD</t>
  </si>
  <si>
    <t xml:space="preserve">         RM'000</t>
  </si>
  <si>
    <t xml:space="preserve">   YEAR</t>
  </si>
  <si>
    <t>(a)</t>
  </si>
  <si>
    <t>Turnover</t>
  </si>
  <si>
    <t>(b)</t>
  </si>
  <si>
    <t>(c)</t>
  </si>
  <si>
    <t>Other Income including</t>
  </si>
  <si>
    <t>interest on borrowings,</t>
  </si>
  <si>
    <t>depreciation and amortisation,</t>
  </si>
  <si>
    <t>exceptional items, income tax,</t>
  </si>
  <si>
    <t>extraordinary items</t>
  </si>
  <si>
    <t>Interest on borrowings</t>
  </si>
  <si>
    <t>Depreciation and amortisation</t>
  </si>
  <si>
    <t>(d)</t>
  </si>
  <si>
    <t>(e)</t>
  </si>
  <si>
    <t>(f)</t>
  </si>
  <si>
    <t>Share in the results of</t>
  </si>
  <si>
    <t>associated companies</t>
  </si>
  <si>
    <t>(g)</t>
  </si>
  <si>
    <t>minority interests and</t>
  </si>
  <si>
    <t xml:space="preserve">(h) </t>
  </si>
  <si>
    <t>Taxation</t>
  </si>
  <si>
    <t>(i)</t>
  </si>
  <si>
    <t>(ii)</t>
  </si>
  <si>
    <t>Less minority interests</t>
  </si>
  <si>
    <t>(j)</t>
  </si>
  <si>
    <t>company</t>
  </si>
  <si>
    <t>(k)</t>
  </si>
  <si>
    <t>Extraordinary items</t>
  </si>
  <si>
    <t>(iii)</t>
  </si>
  <si>
    <t>(l)</t>
  </si>
  <si>
    <t>attributable to members of the</t>
  </si>
  <si>
    <t xml:space="preserve">extraordinary item attributable </t>
  </si>
  <si>
    <t>to members of the company</t>
  </si>
  <si>
    <t>2(j) above after deducting any</t>
  </si>
  <si>
    <t>provision for preference</t>
  </si>
  <si>
    <t>dividends, if any:-</t>
  </si>
  <si>
    <t>ordinary shares) (sen)</t>
  </si>
  <si>
    <t>Operating profit before</t>
  </si>
  <si>
    <t>(Audited)</t>
  </si>
  <si>
    <t>RM'000</t>
  </si>
  <si>
    <t>Financial Institutions</t>
  </si>
  <si>
    <t>Loan Stocks 1999/2009 (ICULS)</t>
  </si>
  <si>
    <t>Fixed  Assets</t>
  </si>
  <si>
    <t>Investment in Associated Companies</t>
  </si>
  <si>
    <t xml:space="preserve">      RM'000</t>
  </si>
  <si>
    <t>Investment income</t>
  </si>
  <si>
    <t>Exceptional items</t>
  </si>
  <si>
    <t>and exceptional items but</t>
  </si>
  <si>
    <t>before income tax, minority</t>
  </si>
  <si>
    <t>interests and extraordinary</t>
  </si>
  <si>
    <t>items</t>
  </si>
  <si>
    <t>-</t>
  </si>
  <si>
    <t xml:space="preserve">        YEAR END</t>
  </si>
  <si>
    <t>interest income</t>
  </si>
  <si>
    <t xml:space="preserve">Fully diluted (based on </t>
  </si>
  <si>
    <t>31/12/2000</t>
  </si>
  <si>
    <t>30/9/2000</t>
  </si>
  <si>
    <t xml:space="preserve">Current </t>
  </si>
  <si>
    <t>Year</t>
  </si>
  <si>
    <t>Quarter</t>
  </si>
  <si>
    <t xml:space="preserve">      QUARTER</t>
  </si>
  <si>
    <t>31/3/2001</t>
  </si>
  <si>
    <t xml:space="preserve">                 RM'000</t>
  </si>
  <si>
    <t>Profit/(loss) after taxation</t>
  </si>
  <si>
    <t>Profit/(loss) before taxation,</t>
  </si>
  <si>
    <t>Operating profit/(loss) after</t>
  </si>
  <si>
    <t>------------- for reference -------------</t>
  </si>
  <si>
    <t>Loss after taxation</t>
  </si>
  <si>
    <t>Loss after taxation and</t>
  </si>
  <si>
    <t>Earnings per share based on</t>
  </si>
  <si>
    <t>30/6/2001</t>
  </si>
  <si>
    <t>Inventories</t>
  </si>
  <si>
    <t xml:space="preserve">INDIVIDUAL QUARTER </t>
  </si>
  <si>
    <t>CUMULATIVE QUARTER</t>
  </si>
  <si>
    <t>Net tangible assets per share (RM)</t>
  </si>
  <si>
    <t>Accumulated losses</t>
  </si>
  <si>
    <t>YEAR</t>
  </si>
  <si>
    <t>QUARTER</t>
  </si>
  <si>
    <t>UNAUDITED RESULTS FOR 3RD QUARTER ENDED 31 MARCH 2002</t>
  </si>
  <si>
    <t>Quarterly report on consolidated results for the quarter ended 31 March 2002. The figures have not been audited.</t>
  </si>
  <si>
    <t>31/03/2002</t>
  </si>
  <si>
    <t>31/03/2001</t>
  </si>
  <si>
    <t xml:space="preserve">       31/03/2001</t>
  </si>
  <si>
    <t>Basic (based on 618,544,000</t>
  </si>
  <si>
    <t>Treasury shares account</t>
  </si>
  <si>
    <t xml:space="preserve">      31/03/2002</t>
  </si>
  <si>
    <t>Remarks</t>
  </si>
  <si>
    <t>The fully diluted earnings per share is not shown as the effect is antidilutive.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</si>
</sst>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%"/>
  </numFmts>
  <fonts count="6">
    <font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39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2" fillId="0" borderId="0" xfId="0" applyNumberFormat="1" applyFont="1" applyAlignment="1">
      <alignment horizontal="centerContinuous"/>
    </xf>
    <xf numFmtId="38" fontId="2" fillId="0" borderId="0" xfId="0" applyNumberFormat="1" applyFont="1" applyAlignment="1" quotePrefix="1">
      <alignment horizontal="center"/>
    </xf>
    <xf numFmtId="38" fontId="2" fillId="0" borderId="0" xfId="0" applyNumberFormat="1" applyFont="1" applyAlignment="1">
      <alignment horizontal="center"/>
    </xf>
    <xf numFmtId="39" fontId="2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0" fontId="3" fillId="0" borderId="0" xfId="0" applyFont="1" applyAlignment="1">
      <alignment/>
    </xf>
    <xf numFmtId="39" fontId="4" fillId="0" borderId="0" xfId="0" applyNumberFormat="1" applyFont="1" applyAlignment="1">
      <alignment horizontal="left"/>
    </xf>
    <xf numFmtId="3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39" fontId="2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39" fontId="0" fillId="0" borderId="0" xfId="0" applyNumberFormat="1" applyFont="1" applyAlignment="1">
      <alignment horizontal="left"/>
    </xf>
    <xf numFmtId="39" fontId="0" fillId="0" borderId="0" xfId="0" applyNumberFormat="1" applyFont="1" applyAlignment="1" quotePrefix="1">
      <alignment horizontal="left"/>
    </xf>
    <xf numFmtId="38" fontId="0" fillId="0" borderId="0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0" xfId="0" applyNumberFormat="1" applyFont="1" applyAlignment="1" quotePrefix="1">
      <alignment/>
    </xf>
    <xf numFmtId="38" fontId="0" fillId="0" borderId="2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39" fontId="1" fillId="0" borderId="0" xfId="0" applyNumberFormat="1" applyFont="1" applyAlignment="1" quotePrefix="1">
      <alignment horizontal="left"/>
    </xf>
    <xf numFmtId="0" fontId="0" fillId="0" borderId="0" xfId="0" applyAlignment="1">
      <alignment horizontal="center"/>
    </xf>
    <xf numFmtId="166" fontId="0" fillId="0" borderId="0" xfId="15" applyNumberFormat="1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7" xfId="0" applyFont="1" applyBorder="1" applyAlignment="1" quotePrefix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38" fontId="0" fillId="0" borderId="6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0" fillId="0" borderId="7" xfId="0" applyNumberFormat="1" applyBorder="1" applyAlignment="1">
      <alignment/>
    </xf>
    <xf numFmtId="38" fontId="0" fillId="0" borderId="6" xfId="0" applyNumberFormat="1" applyBorder="1" applyAlignment="1" quotePrefix="1">
      <alignment horizontal="right"/>
    </xf>
    <xf numFmtId="43" fontId="0" fillId="0" borderId="0" xfId="15" applyBorder="1" applyAlignment="1" quotePrefix="1">
      <alignment horizontal="right"/>
    </xf>
    <xf numFmtId="43" fontId="0" fillId="0" borderId="7" xfId="15" applyBorder="1" applyAlignment="1">
      <alignment/>
    </xf>
    <xf numFmtId="43" fontId="0" fillId="0" borderId="0" xfId="15" applyBorder="1" applyAlignment="1">
      <alignment horizontal="right"/>
    </xf>
    <xf numFmtId="40" fontId="0" fillId="0" borderId="6" xfId="0" applyNumberFormat="1" applyBorder="1" applyAlignment="1">
      <alignment/>
    </xf>
    <xf numFmtId="40" fontId="0" fillId="0" borderId="0" xfId="0" applyNumberFormat="1" applyBorder="1" applyAlignment="1">
      <alignment/>
    </xf>
    <xf numFmtId="40" fontId="0" fillId="0" borderId="7" xfId="15" applyNumberFormat="1" applyBorder="1" applyAlignment="1">
      <alignment/>
    </xf>
    <xf numFmtId="40" fontId="0" fillId="0" borderId="7" xfId="0" applyNumberFormat="1" applyBorder="1" applyAlignment="1">
      <alignment/>
    </xf>
    <xf numFmtId="40" fontId="0" fillId="0" borderId="8" xfId="0" applyNumberFormat="1" applyBorder="1" applyAlignment="1" quotePrefix="1">
      <alignment horizontal="right"/>
    </xf>
    <xf numFmtId="40" fontId="0" fillId="0" borderId="9" xfId="0" applyNumberFormat="1" applyBorder="1" applyAlignment="1" quotePrefix="1">
      <alignment horizontal="right"/>
    </xf>
    <xf numFmtId="40" fontId="0" fillId="0" borderId="10" xfId="15" applyNumberFormat="1" applyBorder="1" applyAlignment="1">
      <alignment/>
    </xf>
    <xf numFmtId="0" fontId="3" fillId="0" borderId="6" xfId="0" applyFont="1" applyBorder="1" applyAlignment="1" quotePrefix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3" fillId="0" borderId="7" xfId="0" applyFont="1" applyBorder="1" applyAlignment="1" quotePrefix="1">
      <alignment horizontal="left"/>
    </xf>
    <xf numFmtId="43" fontId="0" fillId="0" borderId="0" xfId="15" applyBorder="1" applyAlignment="1">
      <alignment/>
    </xf>
    <xf numFmtId="166" fontId="0" fillId="0" borderId="7" xfId="15" applyNumberFormat="1" applyBorder="1" applyAlignment="1">
      <alignment/>
    </xf>
    <xf numFmtId="43" fontId="0" fillId="0" borderId="6" xfId="15" applyBorder="1" applyAlignment="1">
      <alignment/>
    </xf>
    <xf numFmtId="166" fontId="0" fillId="0" borderId="7" xfId="15" applyNumberFormat="1" applyBorder="1" applyAlignment="1">
      <alignment horizontal="right"/>
    </xf>
    <xf numFmtId="43" fontId="0" fillId="0" borderId="7" xfId="15" applyNumberFormat="1" applyBorder="1" applyAlignment="1">
      <alignment/>
    </xf>
    <xf numFmtId="0" fontId="0" fillId="0" borderId="9" xfId="0" applyBorder="1" applyAlignment="1">
      <alignment/>
    </xf>
    <xf numFmtId="43" fontId="0" fillId="0" borderId="10" xfId="15" applyNumberFormat="1" applyBorder="1" applyAlignment="1">
      <alignment/>
    </xf>
    <xf numFmtId="0" fontId="3" fillId="0" borderId="3" xfId="0" applyFont="1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 quotePrefix="1">
      <alignment horizontal="left"/>
    </xf>
    <xf numFmtId="38" fontId="0" fillId="0" borderId="7" xfId="0" applyNumberFormat="1" applyBorder="1" applyAlignment="1" quotePrefix="1">
      <alignment horizontal="right"/>
    </xf>
    <xf numFmtId="0" fontId="3" fillId="0" borderId="0" xfId="0" applyFont="1" applyAlignment="1">
      <alignment/>
    </xf>
    <xf numFmtId="39" fontId="4" fillId="0" borderId="0" xfId="0" applyNumberFormat="1" applyFont="1" applyAlignment="1" quotePrefix="1">
      <alignment horizontal="left"/>
    </xf>
    <xf numFmtId="166" fontId="0" fillId="0" borderId="7" xfId="15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Font="1" applyAlignment="1">
      <alignment/>
    </xf>
    <xf numFmtId="0" fontId="4" fillId="0" borderId="0" xfId="0" applyFont="1" applyAlignment="1" quotePrefix="1">
      <alignment horizontal="left"/>
    </xf>
    <xf numFmtId="43" fontId="0" fillId="0" borderId="8" xfId="15" applyBorder="1" applyAlignment="1">
      <alignment/>
    </xf>
    <xf numFmtId="166" fontId="0" fillId="0" borderId="0" xfId="15" applyNumberFormat="1" applyFont="1" applyBorder="1" applyAlignment="1">
      <alignment/>
    </xf>
    <xf numFmtId="43" fontId="0" fillId="0" borderId="8" xfId="15" applyBorder="1" applyAlignment="1" quotePrefix="1">
      <alignment horizontal="right"/>
    </xf>
    <xf numFmtId="43" fontId="0" fillId="0" borderId="9" xfId="15" applyBorder="1" applyAlignment="1">
      <alignment/>
    </xf>
    <xf numFmtId="43" fontId="0" fillId="0" borderId="10" xfId="15" applyBorder="1" applyAlignment="1">
      <alignment/>
    </xf>
    <xf numFmtId="0" fontId="3" fillId="0" borderId="0" xfId="0" applyFont="1" applyBorder="1" applyAlignment="1" quotePrefix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7" xfId="0" applyFont="1" applyBorder="1" applyAlignment="1" quotePrefix="1">
      <alignment horizontal="center"/>
    </xf>
    <xf numFmtId="0" fontId="3" fillId="0" borderId="9" xfId="0" applyFont="1" applyBorder="1" applyAlignment="1" quotePrefix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0900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PS09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n1201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RDIV-A"/>
      <sheetName val="MRYTD"/>
      <sheetName val="MRDIV"/>
      <sheetName val="forexc"/>
      <sheetName val="INTERCO"/>
      <sheetName val="PROREC"/>
      <sheetName val="IntercoSales"/>
      <sheetName val="StatmtEquity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analysis99"/>
      <sheetName val="Intrate&amp;FA"/>
      <sheetName val="MINORITY.XLS"/>
    </sheetNames>
    <sheetDataSet>
      <sheetData sheetId="8">
        <row r="105">
          <cell r="U105">
            <v>26477.046962599998</v>
          </cell>
        </row>
        <row r="208">
          <cell r="U208">
            <v>1180.320308769501</v>
          </cell>
        </row>
        <row r="209">
          <cell r="U209">
            <v>237.61999757499999</v>
          </cell>
        </row>
        <row r="210">
          <cell r="U210">
            <v>-258.83005</v>
          </cell>
        </row>
        <row r="212">
          <cell r="U212">
            <v>-454.91065000000003</v>
          </cell>
        </row>
        <row r="220">
          <cell r="U220">
            <v>-1303.4257164173998</v>
          </cell>
        </row>
        <row r="396">
          <cell r="N396">
            <v>2626.00900024</v>
          </cell>
        </row>
        <row r="397">
          <cell r="N397">
            <v>2.001</v>
          </cell>
        </row>
        <row r="411">
          <cell r="N411">
            <v>4833.147959999999</v>
          </cell>
        </row>
        <row r="412">
          <cell r="N412">
            <v>311.3929232</v>
          </cell>
        </row>
        <row r="413">
          <cell r="N413">
            <v>197.4514526</v>
          </cell>
        </row>
        <row r="562">
          <cell r="N562">
            <v>3363.7368567999993</v>
          </cell>
        </row>
        <row r="589">
          <cell r="N589">
            <v>1311.64205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sept1999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5">
        <row r="44">
          <cell r="C44">
            <v>-0.09687706757283902</v>
          </cell>
        </row>
        <row r="56">
          <cell r="C56">
            <v>0.32922698877107814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RDIV-A"/>
      <sheetName val="MRYTD"/>
      <sheetName val="MRDIV"/>
      <sheetName val="forexc"/>
      <sheetName val="INTERCO"/>
      <sheetName val="PROREC"/>
      <sheetName val="IntercoSales"/>
      <sheetName val="StatmtEquity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analysis99"/>
      <sheetName val="Notestoaccounts"/>
      <sheetName val="MINORITY.XLS"/>
    </sheetNames>
    <sheetDataSet>
      <sheetData sheetId="8">
        <row r="73">
          <cell r="U73">
            <v>1199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workbookViewId="0" topLeftCell="A42">
      <selection activeCell="G66" sqref="G66"/>
    </sheetView>
  </sheetViews>
  <sheetFormatPr defaultColWidth="9.140625" defaultRowHeight="12.75"/>
  <cols>
    <col min="1" max="1" width="3.140625" style="0" customWidth="1"/>
    <col min="2" max="2" width="4.00390625" style="0" customWidth="1"/>
    <col min="6" max="6" width="7.140625" style="0" customWidth="1"/>
    <col min="7" max="7" width="16.28125" style="0" customWidth="1"/>
    <col min="8" max="8" width="9.7109375" style="0" customWidth="1"/>
    <col min="9" max="9" width="21.57421875" style="0" customWidth="1"/>
    <col min="10" max="10" width="6.140625" style="0" customWidth="1"/>
  </cols>
  <sheetData>
    <row r="1" spans="1:9" ht="15.75">
      <c r="A1" s="1" t="s">
        <v>1</v>
      </c>
      <c r="B1" s="1"/>
      <c r="C1" s="2"/>
      <c r="G1" s="3"/>
      <c r="H1" s="3"/>
      <c r="I1" s="3"/>
    </row>
    <row r="2" spans="1:9" ht="15.75">
      <c r="A2" s="28" t="s">
        <v>136</v>
      </c>
      <c r="B2" s="8"/>
      <c r="C2" s="2"/>
      <c r="G2" s="3"/>
      <c r="H2" s="3"/>
      <c r="I2" s="3"/>
    </row>
    <row r="3" spans="1:9" ht="15.75">
      <c r="A3" s="8"/>
      <c r="B3" s="8"/>
      <c r="C3" s="2"/>
      <c r="G3" s="3"/>
      <c r="H3" s="3"/>
      <c r="I3" s="3"/>
    </row>
    <row r="4" spans="1:9" ht="15.75">
      <c r="A4" s="8" t="s">
        <v>49</v>
      </c>
      <c r="B4" s="8"/>
      <c r="C4" s="2"/>
      <c r="G4" s="3"/>
      <c r="H4" s="3"/>
      <c r="I4" s="3"/>
    </row>
    <row r="5" spans="1:9" ht="12.75">
      <c r="A5" s="14"/>
      <c r="B5" s="15"/>
      <c r="C5" s="16"/>
      <c r="D5" s="17"/>
      <c r="E5" s="17"/>
      <c r="F5" s="17"/>
      <c r="G5" s="75" t="s">
        <v>48</v>
      </c>
      <c r="H5" s="18"/>
      <c r="I5" s="9" t="s">
        <v>5</v>
      </c>
    </row>
    <row r="6" spans="1:9" ht="12.75">
      <c r="A6" s="17"/>
      <c r="B6" s="16"/>
      <c r="C6" s="16"/>
      <c r="D6" s="17"/>
      <c r="E6" s="17"/>
      <c r="F6" s="17"/>
      <c r="G6" s="9" t="s">
        <v>2</v>
      </c>
      <c r="H6" s="18"/>
      <c r="I6" s="9" t="s">
        <v>4</v>
      </c>
    </row>
    <row r="7" spans="1:9" ht="12.75">
      <c r="A7" s="17"/>
      <c r="B7" s="16"/>
      <c r="C7" s="16"/>
      <c r="D7" s="17"/>
      <c r="E7" s="17"/>
      <c r="F7" s="17"/>
      <c r="G7" s="9" t="s">
        <v>3</v>
      </c>
      <c r="H7" s="4"/>
      <c r="I7" s="9" t="s">
        <v>110</v>
      </c>
    </row>
    <row r="8" spans="1:9" ht="12.75">
      <c r="A8" s="17"/>
      <c r="B8" s="16"/>
      <c r="C8" s="16"/>
      <c r="D8" s="17"/>
      <c r="E8" s="17"/>
      <c r="F8" s="17"/>
      <c r="G8" s="9"/>
      <c r="H8" s="4"/>
      <c r="I8" s="6" t="s">
        <v>96</v>
      </c>
    </row>
    <row r="9" spans="1:9" ht="12.75">
      <c r="A9" s="17"/>
      <c r="B9" s="16"/>
      <c r="C9" s="16"/>
      <c r="D9" s="17"/>
      <c r="E9" s="17"/>
      <c r="F9" s="17"/>
      <c r="G9" s="5" t="s">
        <v>143</v>
      </c>
      <c r="H9" s="5"/>
      <c r="I9" s="5" t="s">
        <v>128</v>
      </c>
    </row>
    <row r="10" spans="1:9" ht="12.75">
      <c r="A10" s="17"/>
      <c r="B10" s="16"/>
      <c r="C10" s="16"/>
      <c r="D10" s="17"/>
      <c r="E10" s="17"/>
      <c r="F10" s="17"/>
      <c r="G10" s="6" t="s">
        <v>6</v>
      </c>
      <c r="H10" s="6"/>
      <c r="I10" s="6" t="s">
        <v>97</v>
      </c>
    </row>
    <row r="11" spans="1:9" ht="12.75">
      <c r="A11" s="17"/>
      <c r="B11" s="16"/>
      <c r="C11" s="16"/>
      <c r="D11" s="17"/>
      <c r="E11" s="17"/>
      <c r="F11" s="17"/>
      <c r="G11" s="18"/>
      <c r="H11" s="18"/>
      <c r="I11" s="18"/>
    </row>
    <row r="12" spans="1:9" ht="12.75">
      <c r="A12" s="19" t="s">
        <v>35</v>
      </c>
      <c r="B12" s="16" t="s">
        <v>100</v>
      </c>
      <c r="C12" s="17"/>
      <c r="D12" s="17"/>
      <c r="E12" s="17"/>
      <c r="F12" s="17"/>
      <c r="G12" s="18">
        <v>70056</v>
      </c>
      <c r="H12" s="18"/>
      <c r="I12" s="18">
        <v>293764</v>
      </c>
    </row>
    <row r="13" spans="1:9" ht="12.75">
      <c r="A13" s="17"/>
      <c r="B13" s="16"/>
      <c r="C13" s="17"/>
      <c r="D13" s="17"/>
      <c r="E13" s="17"/>
      <c r="F13" s="17"/>
      <c r="G13" s="18"/>
      <c r="H13" s="18"/>
      <c r="I13" s="18"/>
    </row>
    <row r="14" spans="1:9" ht="12.75">
      <c r="A14" s="19" t="s">
        <v>36</v>
      </c>
      <c r="B14" s="16" t="s">
        <v>101</v>
      </c>
      <c r="C14" s="17"/>
      <c r="D14" s="17"/>
      <c r="E14" s="17"/>
      <c r="F14" s="17"/>
      <c r="G14" s="18">
        <v>60087</v>
      </c>
      <c r="H14" s="18"/>
      <c r="I14" s="18">
        <f>61758+899-2737</f>
        <v>59920</v>
      </c>
    </row>
    <row r="15" spans="1:9" ht="12.75">
      <c r="A15" s="17"/>
      <c r="B15" s="16"/>
      <c r="C15" s="16"/>
      <c r="D15" s="17"/>
      <c r="E15" s="17"/>
      <c r="F15" s="17"/>
      <c r="G15" s="18"/>
      <c r="H15" s="18"/>
      <c r="I15" s="18"/>
    </row>
    <row r="16" spans="1:9" ht="12.75">
      <c r="A16" s="19" t="s">
        <v>37</v>
      </c>
      <c r="B16" s="20" t="s">
        <v>8</v>
      </c>
      <c r="C16" s="16"/>
      <c r="D16" s="17"/>
      <c r="E16" s="17"/>
      <c r="F16" s="17"/>
      <c r="G16" s="18">
        <v>96941</v>
      </c>
      <c r="H16" s="18"/>
      <c r="I16" s="18">
        <v>96105</v>
      </c>
    </row>
    <row r="17" spans="1:9" ht="12.75">
      <c r="A17" s="17"/>
      <c r="B17" s="21"/>
      <c r="C17" s="16"/>
      <c r="D17" s="17"/>
      <c r="E17" s="17"/>
      <c r="F17" s="17"/>
      <c r="G17" s="18"/>
      <c r="H17" s="18"/>
      <c r="I17" s="18"/>
    </row>
    <row r="18" spans="1:9" ht="12.75">
      <c r="A18" s="19" t="s">
        <v>38</v>
      </c>
      <c r="B18" s="20" t="s">
        <v>7</v>
      </c>
      <c r="C18" s="16"/>
      <c r="D18" s="17"/>
      <c r="E18" s="17"/>
      <c r="F18" s="17"/>
      <c r="G18" s="18">
        <v>3130</v>
      </c>
      <c r="H18" s="18"/>
      <c r="I18" s="18">
        <v>4394</v>
      </c>
    </row>
    <row r="19" spans="1:9" ht="12.75">
      <c r="A19" s="17"/>
      <c r="B19" s="21"/>
      <c r="C19" s="16"/>
      <c r="D19" s="17"/>
      <c r="E19" s="17"/>
      <c r="F19" s="17"/>
      <c r="G19" s="18"/>
      <c r="H19" s="18"/>
      <c r="I19" s="18"/>
    </row>
    <row r="20" spans="1:9" ht="12.75">
      <c r="A20" s="19" t="s">
        <v>39</v>
      </c>
      <c r="B20" s="16" t="s">
        <v>9</v>
      </c>
      <c r="C20" s="16"/>
      <c r="D20" s="17"/>
      <c r="E20" s="17"/>
      <c r="F20" s="17"/>
      <c r="G20" s="18"/>
      <c r="H20" s="18"/>
      <c r="I20" s="18"/>
    </row>
    <row r="21" spans="1:9" ht="12.75">
      <c r="A21" s="17"/>
      <c r="B21" s="16"/>
      <c r="C21" s="76" t="s">
        <v>129</v>
      </c>
      <c r="D21" s="17"/>
      <c r="E21" s="17"/>
      <c r="F21" s="17"/>
      <c r="G21" s="22">
        <v>36429</v>
      </c>
      <c r="H21" s="22"/>
      <c r="I21" s="22">
        <v>31106</v>
      </c>
    </row>
    <row r="22" spans="1:9" ht="12.75">
      <c r="A22" s="17"/>
      <c r="B22" s="16"/>
      <c r="C22" s="10" t="s">
        <v>10</v>
      </c>
      <c r="D22" s="17"/>
      <c r="E22" s="17"/>
      <c r="F22" s="17"/>
      <c r="G22" s="22">
        <v>154645</v>
      </c>
      <c r="H22" s="22"/>
      <c r="I22" s="22">
        <v>110780</v>
      </c>
    </row>
    <row r="23" spans="1:9" ht="12.75">
      <c r="A23" s="17"/>
      <c r="B23" s="16"/>
      <c r="C23" s="10" t="s">
        <v>11</v>
      </c>
      <c r="D23" s="17"/>
      <c r="E23" s="17"/>
      <c r="F23" s="17"/>
      <c r="G23" s="22">
        <v>65836</v>
      </c>
      <c r="H23" s="22"/>
      <c r="I23" s="22">
        <v>47743</v>
      </c>
    </row>
    <row r="24" spans="1:9" ht="12.75">
      <c r="A24" s="17"/>
      <c r="B24" s="16"/>
      <c r="C24" s="10" t="s">
        <v>12</v>
      </c>
      <c r="D24" s="17"/>
      <c r="E24" s="17"/>
      <c r="F24" s="17"/>
      <c r="G24" s="22">
        <v>21938</v>
      </c>
      <c r="H24" s="22"/>
      <c r="I24" s="22">
        <v>10606</v>
      </c>
    </row>
    <row r="25" spans="1:9" ht="12.75">
      <c r="A25" s="17"/>
      <c r="B25" s="16"/>
      <c r="C25" s="10" t="s">
        <v>13</v>
      </c>
      <c r="D25" s="17"/>
      <c r="E25" s="17"/>
      <c r="F25" s="17"/>
      <c r="G25" s="22">
        <v>39570</v>
      </c>
      <c r="H25" s="22"/>
      <c r="I25" s="22">
        <v>74554</v>
      </c>
    </row>
    <row r="26" spans="1:9" ht="12.75">
      <c r="A26" s="17"/>
      <c r="B26" s="16"/>
      <c r="C26" s="10" t="s">
        <v>15</v>
      </c>
      <c r="D26" s="17"/>
      <c r="E26" s="17"/>
      <c r="F26" s="17"/>
      <c r="G26" s="22"/>
      <c r="H26" s="22"/>
      <c r="I26" s="22"/>
    </row>
    <row r="27" spans="1:9" ht="12.75">
      <c r="A27" s="17"/>
      <c r="B27" s="16"/>
      <c r="C27" s="10" t="s">
        <v>98</v>
      </c>
      <c r="D27" s="17"/>
      <c r="E27" s="17"/>
      <c r="F27" s="17"/>
      <c r="G27" s="22">
        <v>285259</v>
      </c>
      <c r="H27" s="22"/>
      <c r="I27" s="22">
        <v>276854</v>
      </c>
    </row>
    <row r="28" spans="1:9" ht="12.75">
      <c r="A28" s="17"/>
      <c r="B28" s="16"/>
      <c r="C28" s="11" t="s">
        <v>16</v>
      </c>
      <c r="D28" s="17"/>
      <c r="E28" s="17"/>
      <c r="F28" s="17"/>
      <c r="G28" s="22">
        <v>99104</v>
      </c>
      <c r="H28" s="22"/>
      <c r="I28" s="22">
        <v>33658</v>
      </c>
    </row>
    <row r="29" spans="1:9" ht="12.75">
      <c r="A29" s="17"/>
      <c r="B29" s="16"/>
      <c r="C29" s="16"/>
      <c r="D29" s="17"/>
      <c r="E29" s="17"/>
      <c r="F29" s="17"/>
      <c r="G29" s="25">
        <f>SUM(G21:G28)</f>
        <v>702781</v>
      </c>
      <c r="H29" s="25"/>
      <c r="I29" s="25">
        <f>SUM(I21:I28)</f>
        <v>585301</v>
      </c>
    </row>
    <row r="30" spans="1:9" ht="12.75">
      <c r="A30" s="17"/>
      <c r="B30" s="16"/>
      <c r="C30" s="16"/>
      <c r="D30" s="17"/>
      <c r="E30" s="17"/>
      <c r="F30" s="17"/>
      <c r="G30" s="22"/>
      <c r="H30" s="22"/>
      <c r="I30" s="22"/>
    </row>
    <row r="31" spans="1:9" ht="12.75">
      <c r="A31" s="19" t="s">
        <v>40</v>
      </c>
      <c r="B31" s="16" t="s">
        <v>17</v>
      </c>
      <c r="C31" s="16"/>
      <c r="D31" s="17"/>
      <c r="E31" s="17"/>
      <c r="F31" s="17"/>
      <c r="G31" s="22"/>
      <c r="H31" s="22"/>
      <c r="I31" s="22"/>
    </row>
    <row r="32" spans="1:9" ht="12.75">
      <c r="A32" s="17"/>
      <c r="B32" s="16"/>
      <c r="C32" s="10" t="s">
        <v>18</v>
      </c>
      <c r="D32" s="17"/>
      <c r="E32" s="17"/>
      <c r="F32" s="17"/>
      <c r="G32" s="22">
        <v>29569</v>
      </c>
      <c r="H32" s="22"/>
      <c r="I32" s="22">
        <v>41801</v>
      </c>
    </row>
    <row r="33" spans="1:9" ht="12.75">
      <c r="A33" s="17"/>
      <c r="B33" s="16"/>
      <c r="C33" s="10" t="s">
        <v>19</v>
      </c>
      <c r="D33" s="17"/>
      <c r="E33" s="17"/>
      <c r="F33" s="17"/>
      <c r="G33" s="22">
        <v>163101</v>
      </c>
      <c r="H33" s="22"/>
      <c r="I33" s="22">
        <v>147497</v>
      </c>
    </row>
    <row r="34" spans="1:9" ht="12.75">
      <c r="A34" s="17"/>
      <c r="B34" s="16"/>
      <c r="C34" s="10" t="s">
        <v>20</v>
      </c>
      <c r="D34" s="17"/>
      <c r="E34" s="17"/>
      <c r="F34" s="17"/>
      <c r="G34" s="22">
        <v>50179</v>
      </c>
      <c r="H34" s="22"/>
      <c r="I34" s="22">
        <v>45479</v>
      </c>
    </row>
    <row r="35" spans="1:9" ht="12.75">
      <c r="A35" s="17"/>
      <c r="B35" s="16"/>
      <c r="C35" s="10" t="s">
        <v>21</v>
      </c>
      <c r="D35" s="17"/>
      <c r="E35" s="17"/>
      <c r="F35" s="17"/>
      <c r="G35" s="22">
        <v>3059</v>
      </c>
      <c r="H35" s="22"/>
      <c r="I35" s="22">
        <v>2115</v>
      </c>
    </row>
    <row r="36" spans="1:9" ht="12.75">
      <c r="A36" s="17"/>
      <c r="B36" s="16"/>
      <c r="C36" s="11" t="s">
        <v>22</v>
      </c>
      <c r="D36" s="17"/>
      <c r="E36" s="17"/>
      <c r="F36" s="17"/>
      <c r="G36" s="22">
        <v>140</v>
      </c>
      <c r="H36" s="22"/>
      <c r="I36" s="22">
        <v>157</v>
      </c>
    </row>
    <row r="37" spans="1:9" ht="12.75">
      <c r="A37" s="17"/>
      <c r="B37" s="16"/>
      <c r="C37" s="16"/>
      <c r="D37" s="17"/>
      <c r="E37" s="17"/>
      <c r="F37" s="17"/>
      <c r="G37" s="25">
        <f>SUM(G32:G36)</f>
        <v>246048</v>
      </c>
      <c r="H37" s="25"/>
      <c r="I37" s="25">
        <f>SUM(I32:I36)</f>
        <v>237049</v>
      </c>
    </row>
    <row r="38" spans="1:9" ht="12.75">
      <c r="A38" s="17"/>
      <c r="B38" s="16"/>
      <c r="C38" s="16"/>
      <c r="D38" s="17"/>
      <c r="E38" s="17"/>
      <c r="F38" s="17"/>
      <c r="G38" s="18"/>
      <c r="H38" s="18"/>
      <c r="I38" s="18"/>
    </row>
    <row r="39" spans="1:9" ht="12.75">
      <c r="A39" s="19" t="s">
        <v>41</v>
      </c>
      <c r="B39" s="16" t="s">
        <v>23</v>
      </c>
      <c r="C39" s="17"/>
      <c r="D39" s="17"/>
      <c r="E39" s="17"/>
      <c r="F39" s="17"/>
      <c r="G39" s="18">
        <f>G29-G37</f>
        <v>456733</v>
      </c>
      <c r="H39" s="18"/>
      <c r="I39" s="18">
        <f>+I29-I37</f>
        <v>348252</v>
      </c>
    </row>
    <row r="40" spans="1:9" ht="13.5" thickBot="1">
      <c r="A40" s="17"/>
      <c r="B40" s="16"/>
      <c r="C40" s="16"/>
      <c r="D40" s="17"/>
      <c r="E40" s="17"/>
      <c r="F40" s="17"/>
      <c r="G40" s="23">
        <f>G39+SUM(G12:G18)</f>
        <v>686947</v>
      </c>
      <c r="H40" s="23"/>
      <c r="I40" s="23">
        <f>I39+SUM(I12:I18)</f>
        <v>802435</v>
      </c>
    </row>
    <row r="41" spans="1:9" ht="13.5" thickTop="1">
      <c r="A41" s="17"/>
      <c r="B41" s="7"/>
      <c r="C41" s="17"/>
      <c r="D41" s="17"/>
      <c r="E41" s="17"/>
      <c r="F41" s="17"/>
      <c r="G41" s="18"/>
      <c r="H41" s="18"/>
      <c r="I41" s="18"/>
    </row>
    <row r="42" spans="1:9" ht="12.75">
      <c r="A42" s="19" t="s">
        <v>42</v>
      </c>
      <c r="B42" s="20" t="s">
        <v>24</v>
      </c>
      <c r="C42" s="17"/>
      <c r="D42" s="17"/>
      <c r="E42" s="17"/>
      <c r="F42" s="17"/>
      <c r="G42" s="18"/>
      <c r="H42" s="18"/>
      <c r="I42" s="18"/>
    </row>
    <row r="43" spans="1:9" ht="12.75">
      <c r="A43" s="17"/>
      <c r="B43" s="21" t="s">
        <v>25</v>
      </c>
      <c r="C43" s="17"/>
      <c r="D43" s="17"/>
      <c r="E43" s="17"/>
      <c r="F43" s="17"/>
      <c r="G43" s="18">
        <v>618966</v>
      </c>
      <c r="H43" s="18"/>
      <c r="I43" s="18">
        <v>618966</v>
      </c>
    </row>
    <row r="44" spans="1:9" ht="12.75">
      <c r="A44" s="17"/>
      <c r="B44" s="16" t="s">
        <v>0</v>
      </c>
      <c r="C44" s="17"/>
      <c r="D44" s="17"/>
      <c r="E44" s="17"/>
      <c r="F44" s="17"/>
      <c r="G44" s="18"/>
      <c r="H44" s="18"/>
      <c r="I44" s="18"/>
    </row>
    <row r="45" spans="1:9" ht="12.75">
      <c r="A45" s="17"/>
      <c r="B45" s="16"/>
      <c r="C45" s="17" t="s">
        <v>142</v>
      </c>
      <c r="D45" s="17"/>
      <c r="E45" s="17"/>
      <c r="F45" s="17"/>
      <c r="G45" s="18">
        <v>-449</v>
      </c>
      <c r="H45" s="18"/>
      <c r="I45" s="18">
        <v>0</v>
      </c>
    </row>
    <row r="46" spans="1:9" ht="12.75">
      <c r="A46" s="17"/>
      <c r="B46" s="16"/>
      <c r="C46" s="12" t="s">
        <v>26</v>
      </c>
      <c r="D46" s="17"/>
      <c r="E46" s="17"/>
      <c r="F46" s="17"/>
      <c r="G46" s="18">
        <v>66394</v>
      </c>
      <c r="H46" s="18"/>
      <c r="I46" s="18">
        <v>66394</v>
      </c>
    </row>
    <row r="47" spans="1:9" ht="12.75">
      <c r="A47" s="17"/>
      <c r="B47" s="21"/>
      <c r="C47" s="12" t="s">
        <v>27</v>
      </c>
      <c r="D47" s="17"/>
      <c r="E47" s="17"/>
      <c r="F47" s="17"/>
      <c r="G47" s="18">
        <v>0</v>
      </c>
      <c r="H47" s="18"/>
      <c r="I47" s="24">
        <v>0</v>
      </c>
    </row>
    <row r="48" spans="1:9" ht="12.75">
      <c r="A48" s="17"/>
      <c r="B48" s="16"/>
      <c r="C48" s="12" t="s">
        <v>28</v>
      </c>
      <c r="D48" s="17"/>
      <c r="E48" s="17"/>
      <c r="F48" s="17"/>
      <c r="G48" s="18">
        <v>0</v>
      </c>
      <c r="H48" s="18"/>
      <c r="I48" s="18">
        <v>0</v>
      </c>
    </row>
    <row r="49" spans="1:9" ht="12.75">
      <c r="A49" s="17"/>
      <c r="B49" s="16"/>
      <c r="C49" s="12" t="s">
        <v>29</v>
      </c>
      <c r="D49" s="17"/>
      <c r="E49" s="17"/>
      <c r="F49" s="17"/>
      <c r="G49" s="18">
        <f>'[3]M-GER95A.XLS'!$U$73+1</f>
        <v>1200</v>
      </c>
      <c r="H49" s="18"/>
      <c r="I49" s="18">
        <v>1200</v>
      </c>
    </row>
    <row r="50" spans="1:9" ht="12.75">
      <c r="A50" s="17"/>
      <c r="B50" s="16"/>
      <c r="C50" s="80" t="s">
        <v>133</v>
      </c>
      <c r="D50" s="17"/>
      <c r="E50" s="17"/>
      <c r="F50" s="17"/>
      <c r="G50" s="18">
        <v>-135348</v>
      </c>
      <c r="H50" s="18"/>
      <c r="I50" s="18">
        <v>-63022</v>
      </c>
    </row>
    <row r="51" spans="1:9" ht="12.75">
      <c r="A51" s="17"/>
      <c r="B51" s="21"/>
      <c r="C51" s="12" t="s">
        <v>30</v>
      </c>
      <c r="D51" s="17"/>
      <c r="E51" s="17"/>
      <c r="F51" s="17"/>
      <c r="G51" s="18">
        <v>8082</v>
      </c>
      <c r="H51" s="18"/>
      <c r="I51" s="18">
        <v>8053</v>
      </c>
    </row>
    <row r="52" spans="1:9" ht="12.75">
      <c r="A52" s="17"/>
      <c r="B52" s="16"/>
      <c r="C52" s="17"/>
      <c r="D52" s="17"/>
      <c r="E52" s="17"/>
      <c r="F52" s="17"/>
      <c r="G52" s="25">
        <f>SUM(G43:G51)</f>
        <v>558845</v>
      </c>
      <c r="H52" s="25"/>
      <c r="I52" s="25">
        <f>SUM(I43:I51)</f>
        <v>631591</v>
      </c>
    </row>
    <row r="53" spans="1:9" ht="12.75">
      <c r="A53" s="17"/>
      <c r="B53" s="16"/>
      <c r="C53" s="17"/>
      <c r="D53" s="17"/>
      <c r="E53" s="17"/>
      <c r="F53" s="17"/>
      <c r="G53" s="18"/>
      <c r="H53" s="18"/>
      <c r="I53" s="18"/>
    </row>
    <row r="54" spans="1:9" ht="12.75">
      <c r="A54" s="19" t="s">
        <v>43</v>
      </c>
      <c r="B54" s="16" t="s">
        <v>31</v>
      </c>
      <c r="C54" s="17"/>
      <c r="D54" s="17"/>
      <c r="E54" s="17"/>
      <c r="F54" s="17"/>
      <c r="G54" s="18">
        <v>22593</v>
      </c>
      <c r="H54" s="18"/>
      <c r="I54" s="18">
        <v>18193</v>
      </c>
    </row>
    <row r="55" spans="1:9" ht="12.75">
      <c r="A55" s="17"/>
      <c r="B55" s="16"/>
      <c r="C55" s="17"/>
      <c r="D55" s="17"/>
      <c r="E55" s="17"/>
      <c r="F55" s="17"/>
      <c r="G55" s="18"/>
      <c r="H55" s="18"/>
      <c r="I55" s="18"/>
    </row>
    <row r="56" spans="1:9" ht="12.75">
      <c r="A56" s="19" t="s">
        <v>44</v>
      </c>
      <c r="B56" s="17" t="s">
        <v>32</v>
      </c>
      <c r="C56" s="17"/>
      <c r="D56" s="17"/>
      <c r="E56" s="17"/>
      <c r="F56" s="17"/>
      <c r="G56" s="18">
        <v>0</v>
      </c>
      <c r="H56" s="17"/>
      <c r="I56" s="18">
        <v>47918</v>
      </c>
    </row>
    <row r="57" spans="1:9" ht="12.75">
      <c r="A57" s="17"/>
      <c r="B57" s="17"/>
      <c r="C57" s="17"/>
      <c r="D57" s="17"/>
      <c r="E57" s="17"/>
      <c r="F57" s="17"/>
      <c r="G57" s="17"/>
      <c r="H57" s="17"/>
      <c r="I57" s="18"/>
    </row>
    <row r="58" spans="1:9" ht="12.75">
      <c r="A58" s="19" t="s">
        <v>45</v>
      </c>
      <c r="B58" s="17" t="s">
        <v>33</v>
      </c>
      <c r="C58" s="17"/>
      <c r="D58" s="17"/>
      <c r="E58" s="17"/>
      <c r="F58" s="17"/>
      <c r="G58" s="17"/>
      <c r="H58" s="17"/>
      <c r="I58" s="18"/>
    </row>
    <row r="59" spans="1:9" ht="12.75">
      <c r="A59" s="17"/>
      <c r="B59" s="17" t="s">
        <v>99</v>
      </c>
      <c r="C59" s="17"/>
      <c r="D59" s="17"/>
      <c r="E59" s="17"/>
      <c r="F59" s="17"/>
      <c r="G59" s="18">
        <v>103768</v>
      </c>
      <c r="H59" s="17"/>
      <c r="I59" s="18">
        <v>103768</v>
      </c>
    </row>
    <row r="60" spans="1:9" ht="12.75">
      <c r="A60" s="17"/>
      <c r="B60" s="17"/>
      <c r="C60" s="17"/>
      <c r="D60" s="17"/>
      <c r="E60" s="17"/>
      <c r="F60" s="17"/>
      <c r="G60" s="17"/>
      <c r="H60" s="17"/>
      <c r="I60" s="18"/>
    </row>
    <row r="61" spans="1:9" ht="12.75">
      <c r="A61" s="19" t="s">
        <v>46</v>
      </c>
      <c r="B61" s="17" t="s">
        <v>34</v>
      </c>
      <c r="C61" s="17"/>
      <c r="D61" s="17"/>
      <c r="E61" s="17"/>
      <c r="F61" s="17"/>
      <c r="G61" s="18">
        <v>1741</v>
      </c>
      <c r="H61" s="17"/>
      <c r="I61" s="18">
        <f>150+815</f>
        <v>965</v>
      </c>
    </row>
    <row r="62" spans="1:9" ht="13.5" thickBot="1">
      <c r="A62" s="17"/>
      <c r="B62" s="7"/>
      <c r="C62" s="17"/>
      <c r="D62" s="17"/>
      <c r="E62" s="17"/>
      <c r="F62" s="17"/>
      <c r="G62" s="23">
        <f>SUM(G52:G61)</f>
        <v>686947</v>
      </c>
      <c r="H62" s="23"/>
      <c r="I62" s="23">
        <f>SUM(I52:I61)</f>
        <v>802435</v>
      </c>
    </row>
    <row r="63" spans="1:9" ht="13.5" thickTop="1">
      <c r="A63" s="17"/>
      <c r="B63" s="7"/>
      <c r="C63" s="17"/>
      <c r="D63" s="17"/>
      <c r="E63" s="17"/>
      <c r="F63" s="17"/>
      <c r="G63" s="82">
        <f>G40-G62</f>
        <v>0</v>
      </c>
      <c r="H63" s="22"/>
      <c r="I63" s="22"/>
    </row>
    <row r="64" spans="1:9" ht="12.75">
      <c r="A64" s="19" t="s">
        <v>47</v>
      </c>
      <c r="B64" s="78" t="s">
        <v>132</v>
      </c>
      <c r="C64" s="17"/>
      <c r="D64" s="17"/>
      <c r="E64" s="17"/>
      <c r="F64" s="17"/>
      <c r="G64" s="79">
        <f>(G52-G18)/G43</f>
        <v>0.8978118345757279</v>
      </c>
      <c r="H64" s="17"/>
      <c r="I64" s="79">
        <f>(I52-I18)/I43</f>
        <v>1.0132979840572827</v>
      </c>
    </row>
    <row r="68" ht="12.75">
      <c r="C68" s="2"/>
    </row>
    <row r="69" spans="3:7" ht="12.75">
      <c r="C69" s="2"/>
      <c r="G69" s="3"/>
    </row>
    <row r="70" ht="12.75">
      <c r="C70" s="2"/>
    </row>
    <row r="71" ht="12.75">
      <c r="C71" s="2"/>
    </row>
  </sheetData>
  <printOptions/>
  <pageMargins left="0.75" right="0.75" top="0.54" bottom="0.55" header="0.54" footer="0.5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45">
      <selection activeCell="A145" sqref="A145"/>
    </sheetView>
  </sheetViews>
  <sheetFormatPr defaultColWidth="9.140625" defaultRowHeight="12.75"/>
  <cols>
    <col min="1" max="1" width="3.140625" style="0" customWidth="1"/>
    <col min="2" max="2" width="11.7109375" style="0" customWidth="1"/>
    <col min="5" max="5" width="12.8515625" style="0" customWidth="1"/>
    <col min="6" max="6" width="10.8515625" style="0" customWidth="1"/>
    <col min="7" max="7" width="11.421875" style="0" customWidth="1"/>
    <col min="8" max="8" width="8.8515625" style="0" customWidth="1"/>
    <col min="9" max="9" width="9.7109375" style="0" customWidth="1"/>
  </cols>
  <sheetData/>
  <printOptions/>
  <pageMargins left="0.49" right="0.24" top="0.73" bottom="1" header="0.37" footer="0.5"/>
  <pageSetup horizontalDpi="600" verticalDpi="600" orientation="portrait" r:id="rId1"/>
  <headerFooter alignWithMargins="0">
    <oddFooter>&amp;R&amp;D&amp;T&amp;F&amp;A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Y8:AZ10"/>
  <sheetViews>
    <sheetView workbookViewId="0" topLeftCell="A129">
      <selection activeCell="A129" sqref="A129"/>
    </sheetView>
  </sheetViews>
  <sheetFormatPr defaultColWidth="9.140625" defaultRowHeight="12.75"/>
  <cols>
    <col min="1" max="1" width="4.7109375" style="0" customWidth="1"/>
    <col min="7" max="8" width="12.140625" style="0" bestFit="1" customWidth="1"/>
    <col min="9" max="9" width="9.7109375" style="0" customWidth="1"/>
  </cols>
  <sheetData>
    <row r="8" spans="51:52" ht="12.75">
      <c r="AY8" s="29"/>
      <c r="AZ8" s="29"/>
    </row>
    <row r="9" spans="51:52" ht="12.75">
      <c r="AY9" s="29"/>
      <c r="AZ9" s="29"/>
    </row>
    <row r="10" spans="51:52" ht="12.75">
      <c r="AY10" s="29"/>
      <c r="AZ10" s="29"/>
    </row>
  </sheetData>
  <printOptions/>
  <pageMargins left="0.58" right="0.24" top="0.4" bottom="0" header="0.4" footer="0.27"/>
  <pageSetup horizontalDpi="600" verticalDpi="600" orientation="portrait" scale="98" r:id="rId1"/>
  <headerFooter alignWithMargins="0">
    <oddHeader>&amp;R&amp;D&amp;T&amp;F&amp;A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85"/>
  <sheetViews>
    <sheetView tabSelected="1" workbookViewId="0" topLeftCell="A1">
      <selection activeCell="B1" sqref="B1"/>
    </sheetView>
  </sheetViews>
  <sheetFormatPr defaultColWidth="9.140625" defaultRowHeight="12.75"/>
  <cols>
    <col min="1" max="1" width="4.140625" style="0" customWidth="1"/>
    <col min="2" max="2" width="3.57421875" style="0" customWidth="1"/>
    <col min="3" max="3" width="3.7109375" style="0" customWidth="1"/>
    <col min="4" max="4" width="3.140625" style="0" customWidth="1"/>
    <col min="5" max="5" width="10.7109375" style="0" customWidth="1"/>
    <col min="7" max="7" width="3.57421875" style="0" customWidth="1"/>
    <col min="8" max="8" width="2.57421875" style="0" customWidth="1"/>
    <col min="9" max="11" width="10.7109375" style="0" hidden="1" customWidth="1"/>
    <col min="12" max="12" width="10.7109375" style="0" customWidth="1"/>
    <col min="13" max="13" width="0.42578125" style="0" customWidth="1"/>
    <col min="14" max="14" width="0.42578125" style="0" hidden="1" customWidth="1"/>
    <col min="15" max="15" width="6.7109375" style="0" customWidth="1"/>
    <col min="16" max="16" width="10.28125" style="0" customWidth="1"/>
    <col min="17" max="17" width="10.421875" style="0" customWidth="1"/>
    <col min="18" max="18" width="3.140625" style="0" customWidth="1"/>
    <col min="19" max="19" width="2.421875" style="0" customWidth="1"/>
    <col min="20" max="20" width="1.7109375" style="0" customWidth="1"/>
    <col min="21" max="21" width="12.57421875" style="0" customWidth="1"/>
    <col min="22" max="22" width="10.28125" style="0" customWidth="1"/>
    <col min="23" max="23" width="8.28125" style="0" customWidth="1"/>
  </cols>
  <sheetData>
    <row r="1" spans="1:3" ht="12.75">
      <c r="A1" s="9"/>
      <c r="B1" s="9" t="s">
        <v>50</v>
      </c>
      <c r="C1" s="9"/>
    </row>
    <row r="2" spans="1:20" ht="12.75">
      <c r="A2" s="9"/>
      <c r="B2" s="26" t="s">
        <v>136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2.75">
      <c r="A4" s="9"/>
      <c r="B4" s="26" t="s">
        <v>137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2.75">
      <c r="A5" s="9"/>
      <c r="B5" s="2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9"/>
      <c r="B7" s="9" t="s">
        <v>51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1" ht="12.75">
      <c r="A9" s="9"/>
      <c r="B9" s="9"/>
      <c r="C9" s="9"/>
      <c r="D9" s="9"/>
      <c r="E9" s="9"/>
      <c r="F9" s="9"/>
      <c r="G9" s="9"/>
      <c r="H9" s="9"/>
      <c r="I9" s="26"/>
      <c r="J9" s="9"/>
      <c r="K9" s="9"/>
      <c r="L9" s="91" t="s">
        <v>130</v>
      </c>
      <c r="M9" s="91"/>
      <c r="N9" s="91"/>
      <c r="O9" s="91"/>
      <c r="P9" s="91"/>
      <c r="Q9" s="91" t="s">
        <v>131</v>
      </c>
      <c r="R9" s="91"/>
      <c r="S9" s="91"/>
      <c r="T9" s="91"/>
      <c r="U9" s="91"/>
    </row>
    <row r="10" spans="1:21" ht="12.75">
      <c r="A10" s="9"/>
      <c r="B10" s="9"/>
      <c r="C10" s="9"/>
      <c r="D10" s="9"/>
      <c r="E10" s="9"/>
      <c r="F10" s="9"/>
      <c r="G10" s="9"/>
      <c r="H10" s="9"/>
      <c r="I10" s="31" t="s">
        <v>115</v>
      </c>
      <c r="J10" s="32" t="s">
        <v>115</v>
      </c>
      <c r="K10" s="33" t="s">
        <v>115</v>
      </c>
      <c r="L10" s="31" t="s">
        <v>52</v>
      </c>
      <c r="M10" s="57"/>
      <c r="N10" s="57"/>
      <c r="O10" s="57" t="s">
        <v>53</v>
      </c>
      <c r="P10" s="58"/>
      <c r="Q10" s="70" t="s">
        <v>52</v>
      </c>
      <c r="R10" s="57"/>
      <c r="S10" s="57" t="s">
        <v>53</v>
      </c>
      <c r="T10" s="57"/>
      <c r="U10" s="71"/>
    </row>
    <row r="11" spans="1:21" ht="12.75">
      <c r="A11" s="9"/>
      <c r="B11" s="9"/>
      <c r="C11" s="9"/>
      <c r="D11" s="9"/>
      <c r="E11" s="9"/>
      <c r="F11" s="9"/>
      <c r="G11" s="9"/>
      <c r="H11" s="9"/>
      <c r="I11" s="34" t="s">
        <v>116</v>
      </c>
      <c r="J11" s="35" t="s">
        <v>116</v>
      </c>
      <c r="K11" s="36" t="s">
        <v>116</v>
      </c>
      <c r="L11" s="34" t="s">
        <v>134</v>
      </c>
      <c r="M11" s="59"/>
      <c r="N11" s="59"/>
      <c r="O11" s="59" t="s">
        <v>54</v>
      </c>
      <c r="P11" s="60"/>
      <c r="Q11" s="72" t="s">
        <v>58</v>
      </c>
      <c r="R11" s="59"/>
      <c r="S11" s="59" t="s">
        <v>54</v>
      </c>
      <c r="T11" s="59"/>
      <c r="U11" s="41"/>
    </row>
    <row r="12" spans="1:21" ht="12.75">
      <c r="A12" s="9"/>
      <c r="B12" s="9"/>
      <c r="C12" s="9"/>
      <c r="D12" s="9"/>
      <c r="E12" s="9"/>
      <c r="F12" s="9"/>
      <c r="G12" s="9"/>
      <c r="H12" s="9"/>
      <c r="I12" s="34" t="s">
        <v>117</v>
      </c>
      <c r="J12" s="35" t="s">
        <v>117</v>
      </c>
      <c r="K12" s="36" t="s">
        <v>117</v>
      </c>
      <c r="L12" s="34" t="s">
        <v>135</v>
      </c>
      <c r="M12" s="59"/>
      <c r="N12" s="59"/>
      <c r="O12" s="61" t="s">
        <v>118</v>
      </c>
      <c r="P12" s="60"/>
      <c r="Q12" s="72" t="s">
        <v>55</v>
      </c>
      <c r="R12" s="59"/>
      <c r="S12" s="59" t="s">
        <v>56</v>
      </c>
      <c r="T12" s="59"/>
      <c r="U12" s="41"/>
    </row>
    <row r="13" spans="1:21" ht="12.75">
      <c r="A13" s="9"/>
      <c r="B13" s="9"/>
      <c r="C13" s="9"/>
      <c r="D13" s="9"/>
      <c r="E13" s="9"/>
      <c r="F13" s="9"/>
      <c r="G13" s="9"/>
      <c r="H13" s="9"/>
      <c r="I13" s="34" t="s">
        <v>114</v>
      </c>
      <c r="J13" s="37" t="s">
        <v>113</v>
      </c>
      <c r="K13" s="38" t="s">
        <v>119</v>
      </c>
      <c r="L13" s="56" t="s">
        <v>138</v>
      </c>
      <c r="M13" s="59"/>
      <c r="N13" s="59"/>
      <c r="O13" s="61"/>
      <c r="P13" s="62" t="s">
        <v>139</v>
      </c>
      <c r="Q13" s="73" t="s">
        <v>138</v>
      </c>
      <c r="R13" s="59"/>
      <c r="S13" s="61" t="s">
        <v>140</v>
      </c>
      <c r="T13" s="59"/>
      <c r="U13" s="41"/>
    </row>
    <row r="14" spans="1:21" ht="12.75">
      <c r="A14" s="9"/>
      <c r="B14" s="9"/>
      <c r="C14" s="9"/>
      <c r="D14" s="9"/>
      <c r="E14" s="9"/>
      <c r="F14" s="9"/>
      <c r="G14" s="9"/>
      <c r="H14" s="9"/>
      <c r="I14" s="88" t="s">
        <v>124</v>
      </c>
      <c r="J14" s="89"/>
      <c r="K14" s="90"/>
      <c r="L14" s="56" t="s">
        <v>97</v>
      </c>
      <c r="M14" s="59"/>
      <c r="N14" s="59"/>
      <c r="O14" s="86" t="s">
        <v>120</v>
      </c>
      <c r="P14" s="87"/>
      <c r="Q14" s="72" t="s">
        <v>102</v>
      </c>
      <c r="R14" s="59"/>
      <c r="S14" s="59" t="s">
        <v>57</v>
      </c>
      <c r="T14" s="59"/>
      <c r="U14" s="41"/>
    </row>
    <row r="15" spans="9:21" ht="12.75">
      <c r="I15" s="39"/>
      <c r="J15" s="40"/>
      <c r="K15" s="41"/>
      <c r="L15" s="39"/>
      <c r="M15" s="40"/>
      <c r="N15" s="40"/>
      <c r="O15" s="40"/>
      <c r="P15" s="41"/>
      <c r="Q15" s="39"/>
      <c r="R15" s="40"/>
      <c r="S15" s="40"/>
      <c r="T15" s="40"/>
      <c r="U15" s="41"/>
    </row>
    <row r="16" spans="2:21" ht="12.75">
      <c r="B16" s="13" t="s">
        <v>35</v>
      </c>
      <c r="C16" t="s">
        <v>59</v>
      </c>
      <c r="E16" t="s">
        <v>60</v>
      </c>
      <c r="I16" s="42">
        <f>'[1]M-GER95A.XLS'!$U$105+1</f>
        <v>26478.046962599998</v>
      </c>
      <c r="J16" s="43">
        <v>40827</v>
      </c>
      <c r="K16" s="44">
        <v>29042</v>
      </c>
      <c r="L16" s="42">
        <v>32216</v>
      </c>
      <c r="M16" s="40"/>
      <c r="N16" s="40"/>
      <c r="O16" s="63"/>
      <c r="P16" s="77">
        <v>29042</v>
      </c>
      <c r="Q16" s="42">
        <v>101997</v>
      </c>
      <c r="R16" s="40"/>
      <c r="S16" s="40"/>
      <c r="T16" s="40"/>
      <c r="U16" s="44">
        <v>96347</v>
      </c>
    </row>
    <row r="17" spans="9:21" ht="12.75">
      <c r="I17" s="39"/>
      <c r="J17" s="40"/>
      <c r="K17" s="41"/>
      <c r="L17" s="39"/>
      <c r="M17" s="40"/>
      <c r="N17" s="40"/>
      <c r="O17" s="40"/>
      <c r="P17" s="64"/>
      <c r="Q17" s="39"/>
      <c r="R17" s="40"/>
      <c r="S17" s="40"/>
      <c r="T17" s="40"/>
      <c r="U17" s="41"/>
    </row>
    <row r="18" spans="3:21" ht="12.75">
      <c r="C18" t="s">
        <v>61</v>
      </c>
      <c r="E18" t="s">
        <v>103</v>
      </c>
      <c r="I18" s="42">
        <f>'[1]M-GER95A.XLS'!$N$589</f>
        <v>1311.64205</v>
      </c>
      <c r="J18" s="43">
        <v>282</v>
      </c>
      <c r="K18" s="44">
        <v>532</v>
      </c>
      <c r="L18" s="42">
        <v>1424</v>
      </c>
      <c r="M18" s="40"/>
      <c r="N18" s="40"/>
      <c r="O18" s="63"/>
      <c r="P18" s="64">
        <v>532</v>
      </c>
      <c r="Q18" s="42">
        <v>3791</v>
      </c>
      <c r="R18" s="40"/>
      <c r="S18" s="40"/>
      <c r="T18" s="40"/>
      <c r="U18" s="44">
        <v>2126</v>
      </c>
    </row>
    <row r="19" spans="9:21" ht="12.75">
      <c r="I19" s="39"/>
      <c r="J19" s="40"/>
      <c r="K19" s="44"/>
      <c r="L19" s="42"/>
      <c r="M19" s="40"/>
      <c r="N19" s="40"/>
      <c r="O19" s="63"/>
      <c r="P19" s="64"/>
      <c r="Q19" s="39"/>
      <c r="R19" s="40"/>
      <c r="S19" s="40"/>
      <c r="T19" s="40"/>
      <c r="U19" s="41"/>
    </row>
    <row r="20" spans="3:21" ht="12.75">
      <c r="C20" t="s">
        <v>62</v>
      </c>
      <c r="E20" t="s">
        <v>63</v>
      </c>
      <c r="I20" s="39"/>
      <c r="J20" s="40"/>
      <c r="K20" s="44"/>
      <c r="L20" s="42"/>
      <c r="M20" s="40"/>
      <c r="N20" s="40"/>
      <c r="O20" s="63"/>
      <c r="P20" s="64"/>
      <c r="Q20" s="39"/>
      <c r="R20" s="40"/>
      <c r="S20" s="40"/>
      <c r="T20" s="40"/>
      <c r="U20" s="41"/>
    </row>
    <row r="21" spans="3:21" ht="12.75">
      <c r="C21" s="13" t="s">
        <v>14</v>
      </c>
      <c r="D21" s="13"/>
      <c r="E21" t="s">
        <v>111</v>
      </c>
      <c r="I21" s="42">
        <f>'[1]M-GER95A.XLS'!$N$562-I18</f>
        <v>2052.0948067999993</v>
      </c>
      <c r="J21" s="43">
        <v>1079</v>
      </c>
      <c r="K21" s="44">
        <v>1844</v>
      </c>
      <c r="L21" s="42">
        <v>2978</v>
      </c>
      <c r="M21" s="40"/>
      <c r="N21" s="40"/>
      <c r="O21" s="63"/>
      <c r="P21" s="64">
        <v>1844</v>
      </c>
      <c r="Q21" s="42">
        <v>8690</v>
      </c>
      <c r="R21" s="40"/>
      <c r="S21" s="40"/>
      <c r="T21" s="40"/>
      <c r="U21" s="44">
        <v>4975</v>
      </c>
    </row>
    <row r="22" spans="9:21" ht="12.75">
      <c r="I22" s="39"/>
      <c r="J22" s="40"/>
      <c r="K22" s="44"/>
      <c r="L22" s="42"/>
      <c r="M22" s="40"/>
      <c r="N22" s="40"/>
      <c r="O22" s="63"/>
      <c r="P22" s="64"/>
      <c r="Q22" s="39"/>
      <c r="R22" s="40"/>
      <c r="S22" s="40"/>
      <c r="T22" s="40"/>
      <c r="U22" s="41"/>
    </row>
    <row r="23" spans="2:21" ht="12.75">
      <c r="B23" s="13" t="s">
        <v>36</v>
      </c>
      <c r="C23" t="s">
        <v>59</v>
      </c>
      <c r="E23" t="s">
        <v>95</v>
      </c>
      <c r="I23" s="39"/>
      <c r="J23" s="40"/>
      <c r="K23" s="44"/>
      <c r="L23" s="42"/>
      <c r="M23" s="40"/>
      <c r="N23" s="40"/>
      <c r="O23" s="63"/>
      <c r="P23" s="64"/>
      <c r="Q23" s="39"/>
      <c r="R23" s="40"/>
      <c r="S23" s="40"/>
      <c r="T23" s="40"/>
      <c r="U23" s="41"/>
    </row>
    <row r="24" spans="5:21" ht="12.75">
      <c r="E24" t="s">
        <v>64</v>
      </c>
      <c r="I24" s="39"/>
      <c r="J24" s="40"/>
      <c r="K24" s="44"/>
      <c r="L24" s="42"/>
      <c r="M24" s="40"/>
      <c r="N24" s="40"/>
      <c r="O24" s="63"/>
      <c r="P24" s="64"/>
      <c r="Q24" s="39"/>
      <c r="R24" s="40"/>
      <c r="S24" s="40"/>
      <c r="T24" s="40"/>
      <c r="U24" s="41"/>
    </row>
    <row r="25" spans="5:21" ht="12.75">
      <c r="E25" t="s">
        <v>65</v>
      </c>
      <c r="I25" s="39"/>
      <c r="J25" s="40"/>
      <c r="K25" s="44"/>
      <c r="L25" s="42"/>
      <c r="M25" s="40"/>
      <c r="N25" s="40"/>
      <c r="O25" s="63"/>
      <c r="P25" s="64"/>
      <c r="Q25" s="39"/>
      <c r="R25" s="40"/>
      <c r="S25" s="40"/>
      <c r="T25" s="40"/>
      <c r="U25" s="41"/>
    </row>
    <row r="26" spans="5:21" ht="12.75">
      <c r="E26" t="s">
        <v>66</v>
      </c>
      <c r="I26" s="39"/>
      <c r="J26" s="40"/>
      <c r="K26" s="44"/>
      <c r="L26" s="42"/>
      <c r="M26" s="40"/>
      <c r="N26" s="40"/>
      <c r="O26" s="63"/>
      <c r="P26" s="64"/>
      <c r="Q26" s="39"/>
      <c r="R26" s="40"/>
      <c r="S26" s="40"/>
      <c r="T26" s="40"/>
      <c r="U26" s="41"/>
    </row>
    <row r="27" spans="5:21" ht="12.75">
      <c r="E27" t="s">
        <v>76</v>
      </c>
      <c r="I27" s="39"/>
      <c r="J27" s="40"/>
      <c r="K27" s="44"/>
      <c r="L27" s="42"/>
      <c r="M27" s="40"/>
      <c r="N27" s="40"/>
      <c r="O27" s="63"/>
      <c r="P27" s="64"/>
      <c r="Q27" s="39"/>
      <c r="R27" s="40"/>
      <c r="S27" s="40"/>
      <c r="T27" s="40"/>
      <c r="U27" s="41"/>
    </row>
    <row r="28" spans="5:21" ht="12.75">
      <c r="E28" t="s">
        <v>67</v>
      </c>
      <c r="I28" s="42">
        <f>I42-SUM(I29:I34)</f>
        <v>9150.322644809501</v>
      </c>
      <c r="J28" s="43">
        <v>4101</v>
      </c>
      <c r="K28" s="44">
        <v>5710</v>
      </c>
      <c r="L28" s="42">
        <v>10720</v>
      </c>
      <c r="M28" s="40"/>
      <c r="N28" s="40"/>
      <c r="O28" s="63"/>
      <c r="P28" s="64">
        <v>5710</v>
      </c>
      <c r="Q28" s="42">
        <v>36432</v>
      </c>
      <c r="R28" s="40"/>
      <c r="S28" s="40"/>
      <c r="T28" s="40"/>
      <c r="U28" s="44">
        <v>18961</v>
      </c>
    </row>
    <row r="29" spans="9:21" ht="12.75">
      <c r="I29" s="39"/>
      <c r="J29" s="40"/>
      <c r="K29" s="44"/>
      <c r="L29" s="42"/>
      <c r="M29" s="40"/>
      <c r="N29" s="40"/>
      <c r="O29" s="63"/>
      <c r="P29" s="64"/>
      <c r="Q29" s="39"/>
      <c r="R29" s="40"/>
      <c r="S29" s="40"/>
      <c r="T29" s="40"/>
      <c r="U29" s="41"/>
    </row>
    <row r="30" spans="3:21" ht="12.75">
      <c r="C30" t="s">
        <v>61</v>
      </c>
      <c r="E30" t="s">
        <v>68</v>
      </c>
      <c r="I30" s="42">
        <f>-SUM('[1]M-GER95A.XLS'!$N$411:$N$413)</f>
        <v>-5341.9923358</v>
      </c>
      <c r="J30" s="43">
        <v>-4567</v>
      </c>
      <c r="K30" s="44">
        <v>-4378</v>
      </c>
      <c r="L30" s="42">
        <v>-2586</v>
      </c>
      <c r="M30" s="40"/>
      <c r="N30" s="40"/>
      <c r="O30" s="63"/>
      <c r="P30" s="64">
        <v>-4378</v>
      </c>
      <c r="Q30" s="42">
        <v>-11247</v>
      </c>
      <c r="R30" s="40"/>
      <c r="S30" s="40"/>
      <c r="T30" s="40"/>
      <c r="U30" s="44">
        <v>-14287</v>
      </c>
    </row>
    <row r="31" spans="9:21" ht="12.75">
      <c r="I31" s="39"/>
      <c r="J31" s="40"/>
      <c r="K31" s="44"/>
      <c r="L31" s="42"/>
      <c r="M31" s="40"/>
      <c r="N31" s="40"/>
      <c r="O31" s="63"/>
      <c r="P31" s="64"/>
      <c r="Q31" s="39"/>
      <c r="R31" s="40"/>
      <c r="S31" s="40"/>
      <c r="T31" s="40"/>
      <c r="U31" s="41"/>
    </row>
    <row r="32" spans="3:21" ht="12.75">
      <c r="C32" t="s">
        <v>62</v>
      </c>
      <c r="E32" t="s">
        <v>69</v>
      </c>
      <c r="I32" s="42">
        <f>-SUM('[1]M-GER95A.XLS'!$N$396:$N$397)</f>
        <v>-2628.0100002400004</v>
      </c>
      <c r="J32" s="43">
        <v>-3037</v>
      </c>
      <c r="K32" s="44">
        <v>-3023</v>
      </c>
      <c r="L32" s="42">
        <v>-2637</v>
      </c>
      <c r="M32" s="40"/>
      <c r="N32" s="40"/>
      <c r="O32" s="63"/>
      <c r="P32" s="64">
        <v>-3023</v>
      </c>
      <c r="Q32" s="42">
        <v>-7580</v>
      </c>
      <c r="R32" s="40"/>
      <c r="S32" s="40"/>
      <c r="T32" s="40"/>
      <c r="U32" s="44">
        <v>-8688</v>
      </c>
    </row>
    <row r="33" spans="9:21" ht="12.75">
      <c r="I33" s="39"/>
      <c r="J33" s="40"/>
      <c r="K33" s="44"/>
      <c r="L33" s="42"/>
      <c r="M33" s="40"/>
      <c r="N33" s="40"/>
      <c r="O33" s="63"/>
      <c r="P33" s="64"/>
      <c r="Q33" s="39"/>
      <c r="R33" s="40"/>
      <c r="S33" s="40"/>
      <c r="T33" s="40"/>
      <c r="U33" s="41"/>
    </row>
    <row r="34" spans="3:21" ht="12.75">
      <c r="C34" t="s">
        <v>70</v>
      </c>
      <c r="E34" t="s">
        <v>104</v>
      </c>
      <c r="I34" s="42">
        <f>'[1]M-GER95A.XLS'!$U$209</f>
        <v>237.61999757499999</v>
      </c>
      <c r="J34" s="43">
        <v>-20574</v>
      </c>
      <c r="K34" s="44">
        <v>-9711</v>
      </c>
      <c r="L34" s="42">
        <v>0</v>
      </c>
      <c r="M34" s="40"/>
      <c r="N34" s="40"/>
      <c r="O34" s="63"/>
      <c r="P34" s="64">
        <v>-9711</v>
      </c>
      <c r="Q34" s="42">
        <v>-79870</v>
      </c>
      <c r="R34" s="40"/>
      <c r="S34" s="40"/>
      <c r="T34" s="40"/>
      <c r="U34" s="44">
        <v>-30047</v>
      </c>
    </row>
    <row r="35" spans="9:21" ht="12.75">
      <c r="I35" s="39"/>
      <c r="J35" s="40"/>
      <c r="K35" s="44"/>
      <c r="L35" s="42"/>
      <c r="M35" s="40"/>
      <c r="N35" s="40"/>
      <c r="O35" s="63"/>
      <c r="P35" s="64"/>
      <c r="Q35" s="39"/>
      <c r="R35" s="40"/>
      <c r="S35" s="40"/>
      <c r="T35" s="40"/>
      <c r="U35" s="41"/>
    </row>
    <row r="36" spans="3:21" ht="12.75">
      <c r="C36" t="s">
        <v>71</v>
      </c>
      <c r="E36" s="27" t="s">
        <v>123</v>
      </c>
      <c r="I36" s="39"/>
      <c r="J36" s="40"/>
      <c r="K36" s="44"/>
      <c r="L36" s="42"/>
      <c r="M36" s="40"/>
      <c r="N36" s="40"/>
      <c r="O36" s="63"/>
      <c r="P36" s="64"/>
      <c r="Q36" s="39"/>
      <c r="R36" s="40"/>
      <c r="S36" s="40"/>
      <c r="T36" s="40"/>
      <c r="U36" s="41"/>
    </row>
    <row r="37" spans="5:21" ht="12.75">
      <c r="E37" t="s">
        <v>64</v>
      </c>
      <c r="I37" s="39"/>
      <c r="J37" s="40"/>
      <c r="K37" s="44"/>
      <c r="L37" s="42"/>
      <c r="M37" s="40"/>
      <c r="N37" s="40"/>
      <c r="O37" s="63"/>
      <c r="P37" s="64"/>
      <c r="Q37" s="39"/>
      <c r="R37" s="40"/>
      <c r="S37" s="40"/>
      <c r="T37" s="40"/>
      <c r="U37" s="41"/>
    </row>
    <row r="38" spans="5:21" ht="12.75">
      <c r="E38" t="s">
        <v>65</v>
      </c>
      <c r="I38" s="39"/>
      <c r="J38" s="40"/>
      <c r="K38" s="44"/>
      <c r="L38" s="42"/>
      <c r="M38" s="40"/>
      <c r="N38" s="40"/>
      <c r="O38" s="63"/>
      <c r="P38" s="64"/>
      <c r="Q38" s="39"/>
      <c r="R38" s="40"/>
      <c r="S38" s="40"/>
      <c r="T38" s="40"/>
      <c r="U38" s="41"/>
    </row>
    <row r="39" spans="5:21" ht="12.75">
      <c r="E39" t="s">
        <v>105</v>
      </c>
      <c r="I39" s="39"/>
      <c r="J39" s="40"/>
      <c r="K39" s="44"/>
      <c r="L39" s="42"/>
      <c r="M39" s="40"/>
      <c r="N39" s="40"/>
      <c r="O39" s="63"/>
      <c r="P39" s="64"/>
      <c r="Q39" s="39"/>
      <c r="R39" s="40"/>
      <c r="S39" s="40"/>
      <c r="T39" s="40"/>
      <c r="U39" s="41"/>
    </row>
    <row r="40" spans="5:21" ht="12.75">
      <c r="E40" t="s">
        <v>106</v>
      </c>
      <c r="I40" s="39"/>
      <c r="J40" s="40"/>
      <c r="K40" s="44"/>
      <c r="L40" s="42"/>
      <c r="M40" s="40"/>
      <c r="N40" s="40"/>
      <c r="O40" s="63"/>
      <c r="P40" s="64"/>
      <c r="Q40" s="39"/>
      <c r="R40" s="40"/>
      <c r="S40" s="40"/>
      <c r="T40" s="40"/>
      <c r="U40" s="41"/>
    </row>
    <row r="41" spans="5:21" ht="12.75">
      <c r="E41" t="s">
        <v>107</v>
      </c>
      <c r="I41" s="39"/>
      <c r="J41" s="40"/>
      <c r="K41" s="44"/>
      <c r="L41" s="42"/>
      <c r="M41" s="40"/>
      <c r="N41" s="40"/>
      <c r="O41" s="63"/>
      <c r="P41" s="64"/>
      <c r="Q41" s="39"/>
      <c r="R41" s="40"/>
      <c r="S41" s="40"/>
      <c r="T41" s="40"/>
      <c r="U41" s="41"/>
    </row>
    <row r="42" spans="5:21" ht="12.75">
      <c r="E42" t="s">
        <v>108</v>
      </c>
      <c r="I42" s="42">
        <f>SUM('[1]M-GER95A.XLS'!$U$208:$U$209)</f>
        <v>1417.940306344501</v>
      </c>
      <c r="J42" s="43">
        <v>-24077</v>
      </c>
      <c r="K42" s="44">
        <v>-11402</v>
      </c>
      <c r="L42" s="42">
        <v>5497</v>
      </c>
      <c r="M42" s="40"/>
      <c r="N42" s="40"/>
      <c r="O42" s="63"/>
      <c r="P42" s="64">
        <v>-11402</v>
      </c>
      <c r="Q42" s="42">
        <v>-62265</v>
      </c>
      <c r="R42" s="40"/>
      <c r="S42" s="40"/>
      <c r="T42" s="40"/>
      <c r="U42" s="44">
        <v>-34061</v>
      </c>
    </row>
    <row r="43" spans="9:21" ht="12.75">
      <c r="I43" s="39"/>
      <c r="J43" s="40"/>
      <c r="K43" s="44"/>
      <c r="L43" s="42"/>
      <c r="M43" s="40"/>
      <c r="N43" s="40"/>
      <c r="O43" s="63"/>
      <c r="P43" s="64">
        <f>SUM(P28:P41)-P42</f>
        <v>0</v>
      </c>
      <c r="Q43" s="39"/>
      <c r="R43" s="40"/>
      <c r="S43" s="40"/>
      <c r="T43" s="40"/>
      <c r="U43" s="41"/>
    </row>
    <row r="44" spans="3:21" ht="12.75">
      <c r="C44" t="s">
        <v>72</v>
      </c>
      <c r="E44" t="s">
        <v>73</v>
      </c>
      <c r="I44" s="39"/>
      <c r="J44" s="40"/>
      <c r="K44" s="44"/>
      <c r="L44" s="42"/>
      <c r="M44" s="40"/>
      <c r="N44" s="40"/>
      <c r="O44" s="63"/>
      <c r="P44" s="64"/>
      <c r="Q44" s="39"/>
      <c r="R44" s="40"/>
      <c r="S44" s="40"/>
      <c r="T44" s="40"/>
      <c r="U44" s="41"/>
    </row>
    <row r="45" spans="5:21" ht="12.75">
      <c r="E45" t="s">
        <v>74</v>
      </c>
      <c r="I45" s="42">
        <f>'[1]M-GER95A.XLS'!$U$210</f>
        <v>-258.83005</v>
      </c>
      <c r="J45" s="43">
        <v>-188</v>
      </c>
      <c r="K45" s="44">
        <v>81</v>
      </c>
      <c r="L45" s="42">
        <v>81</v>
      </c>
      <c r="M45" s="40"/>
      <c r="N45" s="40"/>
      <c r="O45" s="63"/>
      <c r="P45" s="64">
        <v>81</v>
      </c>
      <c r="Q45" s="42">
        <v>157</v>
      </c>
      <c r="R45" s="40"/>
      <c r="S45" s="40"/>
      <c r="T45" s="40"/>
      <c r="U45" s="44">
        <v>-366</v>
      </c>
    </row>
    <row r="46" spans="9:21" ht="12.75">
      <c r="I46" s="39"/>
      <c r="J46" s="40"/>
      <c r="K46" s="44"/>
      <c r="L46" s="42"/>
      <c r="M46" s="40"/>
      <c r="N46" s="40"/>
      <c r="O46" s="63"/>
      <c r="P46" s="64"/>
      <c r="Q46" s="39"/>
      <c r="R46" s="40"/>
      <c r="S46" s="40"/>
      <c r="T46" s="40"/>
      <c r="U46" s="41"/>
    </row>
    <row r="47" spans="3:21" ht="12.75">
      <c r="C47" t="s">
        <v>75</v>
      </c>
      <c r="E47" s="27" t="s">
        <v>122</v>
      </c>
      <c r="I47" s="39"/>
      <c r="J47" s="40"/>
      <c r="K47" s="44"/>
      <c r="L47" s="42"/>
      <c r="M47" s="40"/>
      <c r="N47" s="40"/>
      <c r="O47" s="63"/>
      <c r="P47" s="64"/>
      <c r="Q47" s="39"/>
      <c r="R47" s="40"/>
      <c r="S47" s="40"/>
      <c r="T47" s="40"/>
      <c r="U47" s="41"/>
    </row>
    <row r="48" spans="5:21" ht="12.75">
      <c r="E48" t="s">
        <v>76</v>
      </c>
      <c r="I48" s="39"/>
      <c r="J48" s="40"/>
      <c r="K48" s="44"/>
      <c r="L48" s="42"/>
      <c r="M48" s="40"/>
      <c r="N48" s="40"/>
      <c r="O48" s="63"/>
      <c r="P48" s="64"/>
      <c r="Q48" s="39"/>
      <c r="R48" s="40"/>
      <c r="S48" s="40"/>
      <c r="T48" s="40"/>
      <c r="U48" s="41"/>
    </row>
    <row r="49" spans="5:21" ht="12.75">
      <c r="E49" t="s">
        <v>67</v>
      </c>
      <c r="I49" s="42">
        <f>I42+I45</f>
        <v>1159.110256344501</v>
      </c>
      <c r="J49" s="43">
        <v>-24265</v>
      </c>
      <c r="K49" s="44">
        <v>-11321</v>
      </c>
      <c r="L49" s="42">
        <v>5578</v>
      </c>
      <c r="M49" s="40"/>
      <c r="N49" s="40"/>
      <c r="O49" s="63"/>
      <c r="P49" s="64">
        <v>-11321</v>
      </c>
      <c r="Q49" s="42">
        <f>Q42+Q45</f>
        <v>-62108</v>
      </c>
      <c r="R49" s="40"/>
      <c r="S49" s="40"/>
      <c r="T49" s="40"/>
      <c r="U49" s="44">
        <v>-34427</v>
      </c>
    </row>
    <row r="50" spans="9:21" ht="12.75">
      <c r="I50" s="39"/>
      <c r="J50" s="40"/>
      <c r="K50" s="44"/>
      <c r="L50" s="42"/>
      <c r="M50" s="40"/>
      <c r="N50" s="40"/>
      <c r="O50" s="63"/>
      <c r="P50" s="64">
        <f>SUM(P42:P48)-P49</f>
        <v>0</v>
      </c>
      <c r="Q50" s="39"/>
      <c r="R50" s="40"/>
      <c r="S50" s="40"/>
      <c r="T50" s="40"/>
      <c r="U50" s="41"/>
    </row>
    <row r="51" spans="3:21" ht="12.75">
      <c r="C51" t="s">
        <v>77</v>
      </c>
      <c r="E51" t="s">
        <v>78</v>
      </c>
      <c r="I51" s="42">
        <f>'[1]M-GER95A.XLS'!$U$212</f>
        <v>-454.91065000000003</v>
      </c>
      <c r="J51" s="43">
        <v>-1019</v>
      </c>
      <c r="K51" s="44">
        <v>111</v>
      </c>
      <c r="L51" s="42">
        <v>-1804</v>
      </c>
      <c r="M51" s="40"/>
      <c r="N51" s="40"/>
      <c r="O51" s="63"/>
      <c r="P51" s="64">
        <v>111</v>
      </c>
      <c r="Q51" s="42">
        <v>-4900</v>
      </c>
      <c r="R51" s="40"/>
      <c r="S51" s="40"/>
      <c r="T51" s="40"/>
      <c r="U51" s="44">
        <v>-1363</v>
      </c>
    </row>
    <row r="52" spans="9:21" ht="12.75">
      <c r="I52" s="39"/>
      <c r="J52" s="40"/>
      <c r="K52" s="44"/>
      <c r="L52" s="42"/>
      <c r="M52" s="40"/>
      <c r="N52" s="40"/>
      <c r="O52" s="63"/>
      <c r="P52" s="64"/>
      <c r="Q52" s="39"/>
      <c r="R52" s="40"/>
      <c r="S52" s="40"/>
      <c r="T52" s="40"/>
      <c r="U52" s="41"/>
    </row>
    <row r="53" spans="3:21" ht="12.75">
      <c r="C53" t="s">
        <v>79</v>
      </c>
      <c r="D53" t="s">
        <v>79</v>
      </c>
      <c r="E53" s="27" t="s">
        <v>121</v>
      </c>
      <c r="I53" s="42">
        <f>I49+I51</f>
        <v>704.199606344501</v>
      </c>
      <c r="J53" s="43">
        <v>-25284</v>
      </c>
      <c r="K53" s="44">
        <v>-11210</v>
      </c>
      <c r="L53" s="42">
        <v>3774</v>
      </c>
      <c r="M53" s="40"/>
      <c r="N53" s="40"/>
      <c r="O53" s="63"/>
      <c r="P53" s="64">
        <v>-11210</v>
      </c>
      <c r="Q53" s="42">
        <f>Q49+Q51</f>
        <v>-67008</v>
      </c>
      <c r="R53" s="40"/>
      <c r="S53" s="40"/>
      <c r="T53" s="40"/>
      <c r="U53" s="44">
        <v>-35790</v>
      </c>
    </row>
    <row r="54" spans="4:21" ht="12.75">
      <c r="D54" t="s">
        <v>80</v>
      </c>
      <c r="E54" t="s">
        <v>81</v>
      </c>
      <c r="I54" s="42">
        <f>'[1]M-GER95A.XLS'!$U$220</f>
        <v>-1303.4257164173998</v>
      </c>
      <c r="J54" s="43">
        <v>-1463</v>
      </c>
      <c r="K54" s="44">
        <v>-1439</v>
      </c>
      <c r="L54" s="42">
        <v>-1778</v>
      </c>
      <c r="M54" s="40"/>
      <c r="N54" s="40"/>
      <c r="O54" s="63"/>
      <c r="P54" s="64">
        <v>-1439</v>
      </c>
      <c r="Q54" s="42">
        <v>-5317</v>
      </c>
      <c r="R54" s="40"/>
      <c r="S54" s="40"/>
      <c r="T54" s="40"/>
      <c r="U54" s="44">
        <v>-4205</v>
      </c>
    </row>
    <row r="55" spans="9:21" ht="12.75">
      <c r="I55" s="39"/>
      <c r="J55" s="40"/>
      <c r="K55" s="44"/>
      <c r="L55" s="42"/>
      <c r="M55" s="40"/>
      <c r="N55" s="40"/>
      <c r="O55" s="63"/>
      <c r="P55" s="64"/>
      <c r="Q55" s="39"/>
      <c r="R55" s="40"/>
      <c r="S55" s="40"/>
      <c r="T55" s="40"/>
      <c r="U55" s="41"/>
    </row>
    <row r="56" spans="3:21" ht="12.75">
      <c r="C56" t="s">
        <v>82</v>
      </c>
      <c r="D56" s="27" t="s">
        <v>125</v>
      </c>
      <c r="I56" s="39"/>
      <c r="J56" s="40"/>
      <c r="K56" s="44"/>
      <c r="L56" s="42"/>
      <c r="M56" s="40"/>
      <c r="N56" s="40"/>
      <c r="O56" s="63"/>
      <c r="P56" s="64"/>
      <c r="Q56" s="39"/>
      <c r="R56" s="40"/>
      <c r="S56" s="40"/>
      <c r="T56" s="40"/>
      <c r="U56" s="41"/>
    </row>
    <row r="57" spans="4:21" ht="12.75">
      <c r="D57" t="s">
        <v>88</v>
      </c>
      <c r="I57" s="39"/>
      <c r="J57" s="40"/>
      <c r="K57" s="44"/>
      <c r="L57" s="42"/>
      <c r="M57" s="40"/>
      <c r="N57" s="40"/>
      <c r="O57" s="63"/>
      <c r="P57" s="64"/>
      <c r="Q57" s="39"/>
      <c r="R57" s="40"/>
      <c r="S57" s="40"/>
      <c r="T57" s="40"/>
      <c r="U57" s="41"/>
    </row>
    <row r="58" spans="4:21" ht="12.75">
      <c r="D58" t="s">
        <v>83</v>
      </c>
      <c r="I58" s="42">
        <f>I53+I54</f>
        <v>-599.2261100728988</v>
      </c>
      <c r="J58" s="43">
        <v>-26747</v>
      </c>
      <c r="K58" s="44">
        <v>-12649</v>
      </c>
      <c r="L58" s="42">
        <v>1996</v>
      </c>
      <c r="M58" s="40"/>
      <c r="N58" s="40"/>
      <c r="O58" s="63"/>
      <c r="P58" s="64">
        <v>-12649</v>
      </c>
      <c r="Q58" s="42">
        <v>-72325</v>
      </c>
      <c r="R58" s="40"/>
      <c r="S58" s="40"/>
      <c r="T58" s="40"/>
      <c r="U58" s="44">
        <v>-39995</v>
      </c>
    </row>
    <row r="59" spans="9:21" ht="12.75">
      <c r="I59" s="39"/>
      <c r="J59" s="40"/>
      <c r="K59" s="44"/>
      <c r="L59" s="42"/>
      <c r="M59" s="40"/>
      <c r="N59" s="40"/>
      <c r="O59" s="63"/>
      <c r="P59" s="64">
        <f>P53+P54-P58</f>
        <v>0</v>
      </c>
      <c r="Q59" s="39"/>
      <c r="R59" s="40"/>
      <c r="S59" s="40"/>
      <c r="T59" s="40"/>
      <c r="U59" s="41"/>
    </row>
    <row r="60" spans="9:21" ht="12.75">
      <c r="I60" s="39"/>
      <c r="J60" s="40"/>
      <c r="K60" s="44"/>
      <c r="L60" s="42"/>
      <c r="M60" s="40"/>
      <c r="N60" s="40"/>
      <c r="O60" s="63"/>
      <c r="P60" s="64"/>
      <c r="Q60" s="39"/>
      <c r="R60" s="40"/>
      <c r="S60" s="40"/>
      <c r="T60" s="40"/>
      <c r="U60" s="41"/>
    </row>
    <row r="61" spans="9:21" ht="12.75">
      <c r="I61" s="39"/>
      <c r="J61" s="40"/>
      <c r="K61" s="44"/>
      <c r="L61" s="42"/>
      <c r="M61" s="40"/>
      <c r="N61" s="40"/>
      <c r="O61" s="63"/>
      <c r="P61" s="64"/>
      <c r="Q61" s="39"/>
      <c r="R61" s="40"/>
      <c r="S61" s="40"/>
      <c r="T61" s="40"/>
      <c r="U61" s="41"/>
    </row>
    <row r="62" spans="3:21" ht="12.75">
      <c r="C62" t="s">
        <v>84</v>
      </c>
      <c r="D62" t="s">
        <v>79</v>
      </c>
      <c r="E62" t="s">
        <v>85</v>
      </c>
      <c r="I62" s="45" t="s">
        <v>109</v>
      </c>
      <c r="J62" s="46">
        <v>0</v>
      </c>
      <c r="K62" s="47">
        <v>0</v>
      </c>
      <c r="L62" s="65">
        <v>0</v>
      </c>
      <c r="M62" s="43"/>
      <c r="N62" s="43"/>
      <c r="O62" s="63"/>
      <c r="P62" s="66">
        <v>0</v>
      </c>
      <c r="Q62" s="45" t="s">
        <v>109</v>
      </c>
      <c r="R62" s="43"/>
      <c r="S62" s="43"/>
      <c r="T62" s="43"/>
      <c r="U62" s="74" t="s">
        <v>109</v>
      </c>
    </row>
    <row r="63" spans="4:21" ht="12.75">
      <c r="D63" t="s">
        <v>80</v>
      </c>
      <c r="E63" t="s">
        <v>81</v>
      </c>
      <c r="I63" s="45" t="s">
        <v>109</v>
      </c>
      <c r="J63" s="46">
        <v>0</v>
      </c>
      <c r="K63" s="47">
        <v>0</v>
      </c>
      <c r="L63" s="65">
        <v>0</v>
      </c>
      <c r="M63" s="43"/>
      <c r="N63" s="43"/>
      <c r="O63" s="63"/>
      <c r="P63" s="66">
        <v>0</v>
      </c>
      <c r="Q63" s="45" t="s">
        <v>109</v>
      </c>
      <c r="R63" s="43"/>
      <c r="S63" s="43"/>
      <c r="T63" s="43"/>
      <c r="U63" s="74" t="s">
        <v>109</v>
      </c>
    </row>
    <row r="64" spans="4:21" ht="12.75">
      <c r="D64" t="s">
        <v>86</v>
      </c>
      <c r="E64" t="s">
        <v>85</v>
      </c>
      <c r="I64" s="42"/>
      <c r="J64" s="48"/>
      <c r="K64" s="47"/>
      <c r="L64" s="65"/>
      <c r="M64" s="43"/>
      <c r="N64" s="43"/>
      <c r="O64" s="63"/>
      <c r="P64" s="66"/>
      <c r="Q64" s="42"/>
      <c r="R64" s="43"/>
      <c r="S64" s="43"/>
      <c r="T64" s="43"/>
      <c r="U64" s="44"/>
    </row>
    <row r="65" spans="5:21" ht="12.75">
      <c r="E65" t="s">
        <v>88</v>
      </c>
      <c r="I65" s="42"/>
      <c r="J65" s="48"/>
      <c r="K65" s="47"/>
      <c r="L65" s="65"/>
      <c r="M65" s="43"/>
      <c r="N65" s="43"/>
      <c r="O65" s="63"/>
      <c r="P65" s="66"/>
      <c r="Q65" s="42"/>
      <c r="R65" s="43"/>
      <c r="S65" s="43"/>
      <c r="T65" s="43"/>
      <c r="U65" s="44"/>
    </row>
    <row r="66" spans="5:21" ht="12.75">
      <c r="E66" t="s">
        <v>83</v>
      </c>
      <c r="I66" s="45" t="s">
        <v>109</v>
      </c>
      <c r="J66" s="46">
        <v>0</v>
      </c>
      <c r="K66" s="47">
        <v>0</v>
      </c>
      <c r="L66" s="65">
        <v>0</v>
      </c>
      <c r="M66" s="43"/>
      <c r="N66" s="43"/>
      <c r="O66" s="63"/>
      <c r="P66" s="66">
        <v>0</v>
      </c>
      <c r="Q66" s="45" t="s">
        <v>109</v>
      </c>
      <c r="R66" s="43"/>
      <c r="S66" s="43"/>
      <c r="T66" s="43"/>
      <c r="U66" s="74" t="s">
        <v>109</v>
      </c>
    </row>
    <row r="67" spans="9:21" ht="12.75">
      <c r="I67" s="39"/>
      <c r="J67" s="40"/>
      <c r="K67" s="44"/>
      <c r="L67" s="65"/>
      <c r="M67" s="40"/>
      <c r="N67" s="40"/>
      <c r="O67" s="63"/>
      <c r="P67" s="64"/>
      <c r="Q67" s="39"/>
      <c r="R67" s="40"/>
      <c r="S67" s="40"/>
      <c r="T67" s="40"/>
      <c r="U67" s="41"/>
    </row>
    <row r="68" spans="3:21" ht="12.75">
      <c r="C68" t="s">
        <v>87</v>
      </c>
      <c r="D68" s="27" t="s">
        <v>126</v>
      </c>
      <c r="I68" s="39"/>
      <c r="J68" s="40"/>
      <c r="K68" s="44"/>
      <c r="L68" s="65"/>
      <c r="M68" s="40"/>
      <c r="N68" s="40"/>
      <c r="O68" s="63"/>
      <c r="P68" s="64"/>
      <c r="Q68" s="39"/>
      <c r="R68" s="40"/>
      <c r="S68" s="40"/>
      <c r="T68" s="40"/>
      <c r="U68" s="41"/>
    </row>
    <row r="69" spans="4:21" ht="12.75">
      <c r="D69" t="s">
        <v>89</v>
      </c>
      <c r="I69" s="39"/>
      <c r="J69" s="40"/>
      <c r="K69" s="44"/>
      <c r="L69" s="65"/>
      <c r="M69" s="40"/>
      <c r="N69" s="40"/>
      <c r="O69" s="63"/>
      <c r="P69" s="64"/>
      <c r="Q69" s="39"/>
      <c r="R69" s="40"/>
      <c r="S69" s="40"/>
      <c r="T69" s="40"/>
      <c r="U69" s="41"/>
    </row>
    <row r="70" spans="4:21" ht="12.75">
      <c r="D70" t="s">
        <v>90</v>
      </c>
      <c r="I70" s="42">
        <f>SUM(I58:I66)</f>
        <v>-599.2261100728988</v>
      </c>
      <c r="J70" s="43">
        <v>-26747</v>
      </c>
      <c r="K70" s="44">
        <v>-12649</v>
      </c>
      <c r="L70" s="42">
        <v>1996</v>
      </c>
      <c r="M70" s="40"/>
      <c r="N70" s="40"/>
      <c r="O70" s="63"/>
      <c r="P70" s="64">
        <v>-12649</v>
      </c>
      <c r="Q70" s="42">
        <f>SUM(Q58:Q66)</f>
        <v>-72325</v>
      </c>
      <c r="R70" s="40"/>
      <c r="S70" s="40"/>
      <c r="T70" s="40"/>
      <c r="U70" s="44">
        <f>SUM(U58:U66)</f>
        <v>-39995</v>
      </c>
    </row>
    <row r="71" spans="9:21" ht="12.75">
      <c r="I71" s="39"/>
      <c r="J71" s="40"/>
      <c r="K71" s="44"/>
      <c r="L71" s="42"/>
      <c r="M71" s="40"/>
      <c r="N71" s="40"/>
      <c r="O71" s="40"/>
      <c r="P71" s="64"/>
      <c r="Q71" s="42"/>
      <c r="R71" s="40"/>
      <c r="S71" s="40"/>
      <c r="T71" s="40"/>
      <c r="U71" s="41"/>
    </row>
    <row r="72" spans="2:21" ht="12.75">
      <c r="B72" s="13" t="s">
        <v>37</v>
      </c>
      <c r="C72" t="s">
        <v>59</v>
      </c>
      <c r="D72" s="27" t="s">
        <v>127</v>
      </c>
      <c r="I72" s="39"/>
      <c r="J72" s="40"/>
      <c r="K72" s="44"/>
      <c r="L72" s="42"/>
      <c r="M72" s="40"/>
      <c r="N72" s="40"/>
      <c r="O72" s="40"/>
      <c r="P72" s="64"/>
      <c r="Q72" s="39"/>
      <c r="R72" s="40"/>
      <c r="S72" s="40"/>
      <c r="T72" s="40"/>
      <c r="U72" s="41"/>
    </row>
    <row r="73" spans="4:21" ht="12.75">
      <c r="D73" t="s">
        <v>91</v>
      </c>
      <c r="I73" s="39"/>
      <c r="J73" s="40"/>
      <c r="K73" s="44"/>
      <c r="L73" s="42"/>
      <c r="M73" s="40"/>
      <c r="N73" s="40"/>
      <c r="O73" s="40"/>
      <c r="P73" s="64"/>
      <c r="Q73" s="39"/>
      <c r="R73" s="40"/>
      <c r="S73" s="40"/>
      <c r="T73" s="40"/>
      <c r="U73" s="41"/>
    </row>
    <row r="74" spans="4:21" ht="12.75">
      <c r="D74" t="s">
        <v>92</v>
      </c>
      <c r="I74" s="39"/>
      <c r="J74" s="40"/>
      <c r="K74" s="44"/>
      <c r="L74" s="42"/>
      <c r="M74" s="40"/>
      <c r="N74" s="40"/>
      <c r="O74" s="40"/>
      <c r="P74" s="64"/>
      <c r="Q74" s="39"/>
      <c r="R74" s="40"/>
      <c r="S74" s="40"/>
      <c r="T74" s="40"/>
      <c r="U74" s="41"/>
    </row>
    <row r="75" spans="4:21" ht="12.75">
      <c r="D75" t="s">
        <v>93</v>
      </c>
      <c r="I75" s="39"/>
      <c r="J75" s="40"/>
      <c r="K75" s="44"/>
      <c r="L75" s="42"/>
      <c r="M75" s="40"/>
      <c r="N75" s="40"/>
      <c r="O75" s="40"/>
      <c r="P75" s="64"/>
      <c r="Q75" s="39"/>
      <c r="R75" s="40"/>
      <c r="S75" s="40"/>
      <c r="T75" s="40"/>
      <c r="U75" s="41"/>
    </row>
    <row r="76" spans="9:21" ht="12.75">
      <c r="I76" s="39"/>
      <c r="J76" s="40"/>
      <c r="K76" s="44"/>
      <c r="L76" s="42"/>
      <c r="M76" s="40"/>
      <c r="N76" s="40"/>
      <c r="O76" s="40"/>
      <c r="P76" s="64"/>
      <c r="Q76" s="39"/>
      <c r="R76" s="40"/>
      <c r="S76" s="40"/>
      <c r="T76" s="40"/>
      <c r="U76" s="41"/>
    </row>
    <row r="77" spans="4:21" ht="12.75">
      <c r="D77" t="s">
        <v>79</v>
      </c>
      <c r="E77" t="s">
        <v>141</v>
      </c>
      <c r="I77" s="39"/>
      <c r="J77" s="40"/>
      <c r="K77" s="44"/>
      <c r="L77" s="42"/>
      <c r="M77" s="40"/>
      <c r="N77" s="40"/>
      <c r="O77" s="40"/>
      <c r="P77" s="64"/>
      <c r="Q77" s="39"/>
      <c r="R77" s="40"/>
      <c r="S77" s="40"/>
      <c r="T77" s="40"/>
      <c r="U77" s="41"/>
    </row>
    <row r="78" spans="5:21" ht="12.75">
      <c r="E78" t="s">
        <v>94</v>
      </c>
      <c r="I78" s="49">
        <f>'[2]sept1999'!$C$44</f>
        <v>-0.09687706757283902</v>
      </c>
      <c r="J78" s="50">
        <v>-4.32</v>
      </c>
      <c r="K78" s="51">
        <v>-2.04</v>
      </c>
      <c r="L78" s="65">
        <v>0.32</v>
      </c>
      <c r="M78" s="40"/>
      <c r="N78" s="40"/>
      <c r="O78" s="40"/>
      <c r="P78" s="67">
        <v>-2.04</v>
      </c>
      <c r="Q78" s="49">
        <v>-11.69</v>
      </c>
      <c r="R78" s="50"/>
      <c r="S78" s="50"/>
      <c r="T78" s="50"/>
      <c r="U78" s="52">
        <v>-6.46</v>
      </c>
    </row>
    <row r="79" spans="9:21" ht="12.75">
      <c r="I79" s="39"/>
      <c r="J79" s="40"/>
      <c r="K79" s="52"/>
      <c r="L79" s="49"/>
      <c r="M79" s="40"/>
      <c r="N79" s="40"/>
      <c r="O79" s="40"/>
      <c r="P79" s="64"/>
      <c r="Q79" s="39"/>
      <c r="R79" s="40"/>
      <c r="S79" s="40"/>
      <c r="T79" s="40"/>
      <c r="U79" s="41"/>
    </row>
    <row r="80" spans="4:21" ht="12.75">
      <c r="D80" t="s">
        <v>80</v>
      </c>
      <c r="E80" s="27" t="s">
        <v>112</v>
      </c>
      <c r="I80" s="39"/>
      <c r="J80" s="40"/>
      <c r="K80" s="52"/>
      <c r="L80" s="49"/>
      <c r="M80" s="40"/>
      <c r="N80" s="40"/>
      <c r="O80" s="40"/>
      <c r="P80" s="64"/>
      <c r="Q80" s="39"/>
      <c r="R80" s="40"/>
      <c r="S80" s="40"/>
      <c r="T80" s="40"/>
      <c r="U80" s="41"/>
    </row>
    <row r="81" spans="5:21" ht="12.75">
      <c r="E81" t="s">
        <v>94</v>
      </c>
      <c r="I81" s="53">
        <f>'[2]sept1999'!$C$56</f>
        <v>0.32922698877107814</v>
      </c>
      <c r="J81" s="54">
        <v>-1.7</v>
      </c>
      <c r="K81" s="55">
        <v>-0.6</v>
      </c>
      <c r="L81" s="81">
        <v>0</v>
      </c>
      <c r="M81" s="68"/>
      <c r="N81" s="68"/>
      <c r="O81" s="68"/>
      <c r="P81" s="69">
        <v>0</v>
      </c>
      <c r="Q81" s="83">
        <v>0</v>
      </c>
      <c r="R81" s="84"/>
      <c r="S81" s="84"/>
      <c r="T81" s="84"/>
      <c r="U81" s="85">
        <v>0</v>
      </c>
    </row>
    <row r="82" spans="11:16" ht="12.75">
      <c r="K82" s="3"/>
      <c r="L82" s="3"/>
      <c r="P82" s="30"/>
    </row>
    <row r="83" spans="11:12" ht="12.75">
      <c r="K83" s="3"/>
      <c r="L83" s="3"/>
    </row>
    <row r="84" spans="4:12" ht="12.75">
      <c r="D84" s="92" t="s">
        <v>144</v>
      </c>
      <c r="K84" s="3"/>
      <c r="L84" s="3"/>
    </row>
    <row r="85" spans="4:12" ht="12.75">
      <c r="D85" t="s">
        <v>145</v>
      </c>
      <c r="K85" s="3"/>
      <c r="L85" s="3"/>
    </row>
  </sheetData>
  <mergeCells count="4">
    <mergeCell ref="O14:P14"/>
    <mergeCell ref="I14:K14"/>
    <mergeCell ref="L9:P9"/>
    <mergeCell ref="Q9:U9"/>
  </mergeCells>
  <printOptions/>
  <pageMargins left="1.25" right="0" top="0.55" bottom="0.52" header="0.52" footer="0.5"/>
  <pageSetup fitToHeight="2" horizontalDpi="600" verticalDpi="600" orientation="portrait" paperSize="9" scale="68" r:id="rId1"/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Gryphon Asset Management</cp:lastModifiedBy>
  <cp:lastPrinted>2002-05-30T09:17:38Z</cp:lastPrinted>
  <dcterms:created xsi:type="dcterms:W3CDTF">2000-02-14T08:00:04Z</dcterms:created>
  <dcterms:modified xsi:type="dcterms:W3CDTF">2002-05-30T09:19:41Z</dcterms:modified>
  <cp:category/>
  <cp:version/>
  <cp:contentType/>
  <cp:contentStatus/>
</cp:coreProperties>
</file>