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Balance Sheet" sheetId="1" r:id="rId1"/>
    <sheet name="Not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<sst xmlns="http://schemas.openxmlformats.org/spreadsheetml/2006/main" count="209" uniqueCount="192">
  <si>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</si>
  <si>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</si>
  <si>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</si>
  <si>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</si>
  <si>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</si>
  <si>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</si>
  <si>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</si>
  <si>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</t>
  </si>
  <si>
    <t>30/09/1999</t>
  </si>
  <si>
    <t>31/12/1998</t>
  </si>
  <si>
    <t>(RM '000)</t>
  </si>
  <si>
    <t>Fixed Assets</t>
  </si>
  <si>
    <t>Investment in Associated Companies</t>
  </si>
  <si>
    <t>-</t>
  </si>
  <si>
    <t>Other Investments</t>
  </si>
  <si>
    <t>Intangible Assets</t>
  </si>
  <si>
    <t>Property Development - Non Current</t>
  </si>
  <si>
    <t>Current Assets</t>
  </si>
  <si>
    <t>Stocks</t>
  </si>
  <si>
    <t>Property Development - Current Portion</t>
  </si>
  <si>
    <t>Trade Debtors</t>
  </si>
  <si>
    <t>Other Debtors, Deposits and Prepayments</t>
  </si>
  <si>
    <t>Short Term Investments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</si>
  <si>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</si>
  <si>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</si>
  <si>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</si>
  <si>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</si>
  <si>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</si>
  <si>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</si>
  <si>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Others-provide details, if material</t>
  </si>
  <si>
    <t>Net Current Assets or Current Liabilities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</si>
  <si>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</si>
  <si>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</si>
  <si>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</si>
  <si>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</si>
  <si>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</si>
  <si>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</si>
  <si>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</si>
  <si>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Exchange Fluctuation Reserve</t>
  </si>
  <si>
    <t>Shareholders' Funds</t>
  </si>
  <si>
    <t>Minority Interests</t>
  </si>
  <si>
    <t>Long Term Borrowings</t>
  </si>
  <si>
    <t>Deferred Taxation</t>
  </si>
  <si>
    <t>Net tangible assets per share (sen)</t>
  </si>
  <si>
    <t>NOTES</t>
  </si>
  <si>
    <t>1.</t>
  </si>
  <si>
    <t>Accounting Policies</t>
  </si>
  <si>
    <t>The quarterly financial statements have been prepared based on the same accounting policies</t>
  </si>
  <si>
    <t>and methods of computation as compared with the most recent annual financial statements.</t>
  </si>
  <si>
    <t>2.</t>
  </si>
  <si>
    <t>Exceptional Items</t>
  </si>
  <si>
    <t>There were no exceptional items for the financial quarters under review.</t>
  </si>
  <si>
    <t>3.</t>
  </si>
  <si>
    <t>Extraordinary Items</t>
  </si>
  <si>
    <t>There were no extraordinary items for the financial quarters under review.</t>
  </si>
  <si>
    <t>4.</t>
  </si>
  <si>
    <t>Taxation</t>
  </si>
  <si>
    <t>No taxation charges have been provided for the nine months ended 30th September, 1999 in line</t>
  </si>
  <si>
    <t>with the waiver of tax for 1999.</t>
  </si>
  <si>
    <t>5.</t>
  </si>
  <si>
    <t>Pre-Acquisition Profit</t>
  </si>
  <si>
    <t>There were no pre-acquisition profit for the financial quarters under review.</t>
  </si>
  <si>
    <t>6.</t>
  </si>
  <si>
    <t>Profit on Sale of Investments and / or Properties</t>
  </si>
  <si>
    <t xml:space="preserve">The Group recorded a profit on sale of property of RM 3.4 million (nil tax effect) during the </t>
  </si>
  <si>
    <t>financial period under review.</t>
  </si>
  <si>
    <t>7.</t>
  </si>
  <si>
    <t>Quoted Securities</t>
  </si>
  <si>
    <t>(a)</t>
  </si>
  <si>
    <t>There were no purchases and sales of quoted securities for the current financial year to date.</t>
  </si>
  <si>
    <t>(b)</t>
  </si>
  <si>
    <t>Investment in quoted securities as at 30 September, 1999 were as follows :-</t>
  </si>
  <si>
    <t>RM ' 000</t>
  </si>
  <si>
    <t>Cost</t>
  </si>
  <si>
    <t>Net Book Value</t>
  </si>
  <si>
    <t>Market Value</t>
  </si>
  <si>
    <t>8.</t>
  </si>
  <si>
    <t>Changes in the Composition of the Group</t>
  </si>
  <si>
    <t>As stated in the statement contained in our 1998 Annual Report and our announcement to the</t>
  </si>
  <si>
    <t>Kuala Lumpur Stock Exchange dated 25 January 1999, the Group has disposed off its investment</t>
  </si>
  <si>
    <t xml:space="preserve">in a subsidiary company, Soon Yang Sdn. Bhd. on 22 January 1999 for a consideration of </t>
  </si>
  <si>
    <t>RM 165,000.</t>
  </si>
  <si>
    <t>Also, as announced to the Kuala Lumpur Stock Exchange dated 10 September 1999, MC Industry</t>
  </si>
  <si>
    <t>Sdn. Berhad, a wholly owned subsidiary of GUH has registered a company by the name of</t>
  </si>
  <si>
    <t>Grand United (BVI) Co. Ltd. in the British Virgin Islands. The registered capital of this company</t>
  </si>
  <si>
    <t>is USD 50,000.</t>
  </si>
  <si>
    <t>9.</t>
  </si>
  <si>
    <t>Status of Corporate Proposals</t>
  </si>
  <si>
    <t>The Group had applied to The Securities Commission (SC) for an extension for the implementation</t>
  </si>
  <si>
    <t>of the Proposed Special Bumiputra Issue. The SC had on 22 March 1999 approved the deferment</t>
  </si>
  <si>
    <t xml:space="preserve">for the implementation until 8 June 2000 to allow the Company to benefit from a capital raising </t>
  </si>
  <si>
    <t>exercise when the market recovers.</t>
  </si>
  <si>
    <t>As disclosed to the Kuala Lumpur Stock Exchange on 1 July 1999, the proposed Employee Share</t>
  </si>
  <si>
    <t>Option Scheme (ESOS) has been approved by the shareholders of the Company during the EGM</t>
  </si>
  <si>
    <t xml:space="preserve">on 30 June 1999. Subsequent to the approval from all relevant parties, the Group had on </t>
  </si>
  <si>
    <t xml:space="preserve">20 August 1999 offered the Options to the eligible Executive Directors and employees at the Offer </t>
  </si>
  <si>
    <t>Price of RM 1.00 per option share.</t>
  </si>
  <si>
    <t>10.</t>
  </si>
  <si>
    <t>Seasonal or Cyclical Factors</t>
  </si>
  <si>
    <t xml:space="preserve">The business operations of the Group are not materially affected by any seasonal or cyclical </t>
  </si>
  <si>
    <t>factors.</t>
  </si>
  <si>
    <t>11.</t>
  </si>
  <si>
    <t>Changes in Share Capital</t>
  </si>
  <si>
    <t>There were no issuances and repayment of debt and equity securities, share-buy-backs, share</t>
  </si>
  <si>
    <t>cancellations, shares held as treasury shares and resale of treasury shares for the current</t>
  </si>
  <si>
    <t>year to date.</t>
  </si>
  <si>
    <t>12.</t>
  </si>
  <si>
    <t>Group Borrowings and Debt Securities</t>
  </si>
  <si>
    <t>The Group's borrowings and debt securities as at 30/09/1999 were as follows :-</t>
  </si>
  <si>
    <t>RMB '000</t>
  </si>
  <si>
    <t>Long Term Bank Loans - Unsecured</t>
  </si>
  <si>
    <t>Total outstanding balances</t>
  </si>
  <si>
    <t>Repayments due within the next 12 months</t>
  </si>
  <si>
    <t xml:space="preserve">Total </t>
  </si>
  <si>
    <t>Short Term Bank Borrowings - Unsecured</t>
  </si>
  <si>
    <t>Bank Overdrafts</t>
  </si>
  <si>
    <t>Bills Payable</t>
  </si>
  <si>
    <t>Current portion of Long Term Loan</t>
  </si>
  <si>
    <t>Hire Purchase</t>
  </si>
  <si>
    <t xml:space="preserve">  Total outstanding</t>
  </si>
  <si>
    <t xml:space="preserve">  Repayments due within the next 12 months</t>
  </si>
  <si>
    <t>Total</t>
  </si>
  <si>
    <t>(c)</t>
  </si>
  <si>
    <t>Short Term Bank Borrowings - Secured</t>
  </si>
  <si>
    <t>Term Loan</t>
  </si>
  <si>
    <t>The unsecured bank loans for the subsidiaries are guaranteed by the corporate guarantee issued</t>
  </si>
  <si>
    <t>by the ultimate holding company.</t>
  </si>
  <si>
    <t>13.</t>
  </si>
  <si>
    <t>Contingent Liabilities</t>
  </si>
  <si>
    <t>Contingent liabilities of the Group as at to date comprise of corporate guarantee of RM 123 million</t>
  </si>
  <si>
    <t>given to bankers in respect of facilities granted to subsidiary companies.</t>
  </si>
  <si>
    <t>14.</t>
  </si>
  <si>
    <t>Off Balance Sheet Financial Instruments</t>
  </si>
  <si>
    <t>The Group does not have any financial instruments with off balance sheet risk as at to date.</t>
  </si>
  <si>
    <t>15.</t>
  </si>
  <si>
    <t>Material Litigation</t>
  </si>
  <si>
    <t>The Group is not engaged in any material litigation as at to date.</t>
  </si>
  <si>
    <t>16.</t>
  </si>
  <si>
    <t>Segmental Reporting</t>
  </si>
  <si>
    <t xml:space="preserve">Group segmental reporting for the period ended 30/09/1999 was as follows :- </t>
  </si>
  <si>
    <t>By Activity</t>
  </si>
  <si>
    <t>Turnover</t>
  </si>
  <si>
    <t>Profit/(Loss)</t>
  </si>
  <si>
    <t xml:space="preserve">Before </t>
  </si>
  <si>
    <t>(RM ' 000)</t>
  </si>
  <si>
    <t>Manufacturing</t>
  </si>
  <si>
    <t>Property Development</t>
  </si>
  <si>
    <t>Trading</t>
  </si>
  <si>
    <t>Investment Holding</t>
  </si>
  <si>
    <t>Others</t>
  </si>
  <si>
    <t>TOTAL</t>
  </si>
  <si>
    <t>By Geographical Location</t>
  </si>
  <si>
    <t>Malaysia</t>
  </si>
  <si>
    <t>Overseas</t>
  </si>
  <si>
    <t>17.</t>
  </si>
  <si>
    <t>Material Changes in the Quarterly Results Compared to the Results of the Preceding Quarter</t>
  </si>
  <si>
    <t>Not Applicable</t>
  </si>
  <si>
    <t>18.</t>
  </si>
  <si>
    <t>Review of the Performance of the Company and its Principal Subsidiaries</t>
  </si>
  <si>
    <t>The Group achieved a turnover of RM 65.1 million and a profit before tax of RM 7.7 million for</t>
  </si>
  <si>
    <t>the current financial quarter under review. As disclosed under Note 6, the Group recorded a</t>
  </si>
  <si>
    <t>profit on the sale of land of RM 3.4 million (nil tax effect) during the current financial quarter.</t>
  </si>
  <si>
    <t xml:space="preserve">For the cumulative nine months period, turnover was recorded at RM 156.0 million and the </t>
  </si>
  <si>
    <t>corresponding profit before tax was RM 11.2 million. Profit achieved was mainly contributed</t>
  </si>
  <si>
    <t>by the Group's manufacturing and property development sectors.</t>
  </si>
  <si>
    <t>19.</t>
  </si>
  <si>
    <t>Prospects for the Current Financial Year</t>
  </si>
  <si>
    <t>With the improved market sentiment, the Group foresees that the performance for the final quarter</t>
  </si>
  <si>
    <t>of the financial year ending 31 December, 1999 will rise in tandem with the improving economic</t>
  </si>
  <si>
    <t>performance.</t>
  </si>
  <si>
    <t>Based on the current performance of the Group and barring any unforeseen circumstances, the</t>
  </si>
  <si>
    <t>Board expects the Group's full year results to achieve a vast improvement compared to that of</t>
  </si>
  <si>
    <t>the previous financial year.</t>
  </si>
  <si>
    <t>20.</t>
  </si>
  <si>
    <t>Variance of Actual Profit from Forecast Profit</t>
  </si>
  <si>
    <t>21.</t>
  </si>
  <si>
    <t>Dividend</t>
  </si>
  <si>
    <t>The Board of Directors do not recommend any dividend payment.</t>
  </si>
  <si>
    <t>22.</t>
  </si>
  <si>
    <t>Year 2000 (Y2K) Issue</t>
  </si>
  <si>
    <t>The Group has completed the assessment of the impact of the Year 2000 on its existing software</t>
  </si>
  <si>
    <t>and hardware systems and is already year 2000 compliance as at 30 September, 1999.</t>
  </si>
  <si>
    <t>Barring any unforeseen circumstances, the Group does not foresee any disruption in its business</t>
  </si>
  <si>
    <t>activities in relation to the Year 2000 Issue.</t>
  </si>
  <si>
    <t>By Order of the Board</t>
  </si>
  <si>
    <t>GRAND UNITED HOLDINGS BERHAD</t>
  </si>
  <si>
    <t>Lim Seck Wah</t>
  </si>
  <si>
    <t>Ooi Seok Peng</t>
  </si>
  <si>
    <t>SECRETARIES</t>
  </si>
  <si>
    <t>KUALA LUMPUR</t>
  </si>
  <si>
    <t>Assets</t>
  </si>
  <si>
    <t>Employed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</si>
</sst>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>
    <font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15" applyNumberFormat="1" applyAlignment="1">
      <alignment/>
    </xf>
    <xf numFmtId="164" fontId="0" fillId="0" borderId="0" xfId="15" applyNumberFormat="1" applyFont="1" applyAlignment="1">
      <alignment horizontal="right"/>
    </xf>
    <xf numFmtId="0" fontId="1" fillId="0" borderId="0" xfId="0" applyFont="1" applyAlignment="1">
      <alignment/>
    </xf>
    <xf numFmtId="164" fontId="0" fillId="0" borderId="1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4" xfId="15" applyNumberFormat="1" applyBorder="1" applyAlignment="1">
      <alignment/>
    </xf>
    <xf numFmtId="164" fontId="0" fillId="0" borderId="5" xfId="15" applyNumberFormat="1" applyBorder="1" applyAlignment="1">
      <alignment/>
    </xf>
    <xf numFmtId="164" fontId="0" fillId="0" borderId="6" xfId="15" applyNumberForma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7" xfId="15" applyNumberFormat="1" applyBorder="1" applyAlignment="1">
      <alignment/>
    </xf>
    <xf numFmtId="164" fontId="0" fillId="0" borderId="8" xfId="15" applyNumberFormat="1" applyBorder="1" applyAlignment="1">
      <alignment/>
    </xf>
    <xf numFmtId="164" fontId="0" fillId="0" borderId="9" xfId="15" applyNumberFormat="1" applyBorder="1" applyAlignment="1">
      <alignment/>
    </xf>
    <xf numFmtId="164" fontId="0" fillId="0" borderId="2" xfId="15" applyNumberFormat="1" applyFont="1" applyBorder="1" applyAlignment="1">
      <alignment horizontal="right"/>
    </xf>
    <xf numFmtId="164" fontId="0" fillId="0" borderId="4" xfId="15" applyNumberFormat="1" applyFont="1" applyBorder="1" applyAlignment="1">
      <alignment horizontal="right"/>
    </xf>
    <xf numFmtId="164" fontId="0" fillId="0" borderId="10" xfId="15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64" fontId="3" fillId="0" borderId="0" xfId="15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1" xfId="15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5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0"/>
  <sheetViews>
    <sheetView showGridLines="0" tabSelected="1" workbookViewId="0" topLeftCell="A54">
      <selection activeCell="E13" sqref="E13"/>
    </sheetView>
  </sheetViews>
  <sheetFormatPr defaultColWidth="9.140625" defaultRowHeight="12.75"/>
  <cols>
    <col min="1" max="1" width="4.57421875" style="0" customWidth="1"/>
    <col min="4" max="4" width="30.28125" style="0" customWidth="1"/>
    <col min="5" max="5" width="19.140625" style="0" customWidth="1"/>
    <col min="6" max="6" width="18.00390625" style="0" customWidth="1"/>
  </cols>
  <sheetData>
    <row r="2" ht="12.75">
      <c r="A2" t="s">
        <v>0</v>
      </c>
    </row>
    <row r="4" spans="5:6" ht="12.75">
      <c r="E4" s="1" t="s">
        <v>1</v>
      </c>
      <c r="F4" s="1" t="s">
        <v>1</v>
      </c>
    </row>
    <row r="5" spans="5:6" ht="12.75">
      <c r="E5" s="1" t="s">
        <v>2</v>
      </c>
      <c r="F5" s="1" t="s">
        <v>3</v>
      </c>
    </row>
    <row r="6" spans="5:6" ht="12.75">
      <c r="E6" s="1" t="s">
        <v>4</v>
      </c>
      <c r="F6" s="1" t="s">
        <v>5</v>
      </c>
    </row>
    <row r="7" spans="5:6" ht="12.75">
      <c r="E7" s="1" t="s">
        <v>6</v>
      </c>
      <c r="F7" s="1" t="s">
        <v>7</v>
      </c>
    </row>
    <row r="8" spans="5:6" ht="12.75">
      <c r="E8" s="1" t="s">
        <v>8</v>
      </c>
      <c r="F8" s="1" t="s">
        <v>9</v>
      </c>
    </row>
    <row r="9" spans="5:6" ht="12.75">
      <c r="E9" s="1" t="s">
        <v>10</v>
      </c>
      <c r="F9" s="1" t="s">
        <v>10</v>
      </c>
    </row>
    <row r="11" spans="1:6" ht="12.75">
      <c r="A11">
        <v>1</v>
      </c>
      <c r="B11" t="s">
        <v>11</v>
      </c>
      <c r="E11" s="2">
        <v>128858</v>
      </c>
      <c r="F11" s="2">
        <v>127961</v>
      </c>
    </row>
    <row r="12" spans="5:6" ht="12.75">
      <c r="E12" s="2"/>
      <c r="F12" s="2"/>
    </row>
    <row r="13" spans="1:6" ht="12.75">
      <c r="A13">
        <v>2</v>
      </c>
      <c r="B13" t="s">
        <v>12</v>
      </c>
      <c r="E13" s="2">
        <v>0</v>
      </c>
      <c r="F13" s="3" t="s">
        <v>13</v>
      </c>
    </row>
    <row r="14" spans="5:6" ht="12.75">
      <c r="E14" s="2"/>
      <c r="F14" s="2"/>
    </row>
    <row r="15" spans="1:6" ht="12.75">
      <c r="A15">
        <v>3</v>
      </c>
      <c r="B15" t="s">
        <v>14</v>
      </c>
      <c r="E15" s="2">
        <v>25569</v>
      </c>
      <c r="F15" s="2">
        <v>25686</v>
      </c>
    </row>
    <row r="16" spans="5:6" ht="12.75">
      <c r="E16" s="2"/>
      <c r="F16" s="2"/>
    </row>
    <row r="17" spans="1:6" ht="12.75">
      <c r="A17">
        <v>4</v>
      </c>
      <c r="B17" t="s">
        <v>15</v>
      </c>
      <c r="E17" s="2">
        <f>1002+35677</f>
        <v>36679</v>
      </c>
      <c r="F17" s="2">
        <v>38290</v>
      </c>
    </row>
    <row r="18" spans="5:6" ht="12.75">
      <c r="E18" s="2"/>
      <c r="F18" s="2"/>
    </row>
    <row r="19" spans="1:6" ht="12.75">
      <c r="A19">
        <v>5</v>
      </c>
      <c r="B19" t="s">
        <v>16</v>
      </c>
      <c r="E19" s="2">
        <v>41585</v>
      </c>
      <c r="F19" s="2">
        <v>42620</v>
      </c>
    </row>
    <row r="20" spans="5:6" ht="12.75">
      <c r="E20" s="2"/>
      <c r="F20" s="2"/>
    </row>
    <row r="21" spans="1:6" ht="12.75">
      <c r="A21">
        <v>6</v>
      </c>
      <c r="B21" t="s">
        <v>17</v>
      </c>
      <c r="E21" s="2"/>
      <c r="F21" s="2"/>
    </row>
    <row r="22" spans="5:6" ht="13.5" thickBot="1">
      <c r="E22" s="2"/>
      <c r="F22" s="2"/>
    </row>
    <row r="23" spans="3:6" ht="12.75">
      <c r="C23" s="4" t="s">
        <v>18</v>
      </c>
      <c r="D23" s="4"/>
      <c r="E23" s="5">
        <v>34897</v>
      </c>
      <c r="F23" s="6">
        <v>26352</v>
      </c>
    </row>
    <row r="24" spans="3:6" ht="12.75">
      <c r="C24" s="4" t="s">
        <v>19</v>
      </c>
      <c r="D24" s="4"/>
      <c r="E24" s="7">
        <v>0</v>
      </c>
      <c r="F24" s="8">
        <v>435</v>
      </c>
    </row>
    <row r="25" spans="3:6" ht="12.75">
      <c r="C25" s="4" t="s">
        <v>20</v>
      </c>
      <c r="D25" s="4"/>
      <c r="E25" s="7">
        <v>58189</v>
      </c>
      <c r="F25" s="8">
        <v>53944</v>
      </c>
    </row>
    <row r="26" spans="3:6" ht="12.75">
      <c r="C26" s="4" t="s">
        <v>21</v>
      </c>
      <c r="D26" s="4"/>
      <c r="E26" s="7">
        <v>11343</v>
      </c>
      <c r="F26" s="8">
        <v>6286</v>
      </c>
    </row>
    <row r="27" spans="3:6" ht="12.75">
      <c r="C27" s="4" t="s">
        <v>22</v>
      </c>
      <c r="D27" s="4"/>
      <c r="E27" s="7">
        <f>13900</f>
        <v>13900</v>
      </c>
      <c r="F27" s="8">
        <v>16904</v>
      </c>
    </row>
    <row r="28" spans="3:6" ht="13.5" thickBot="1">
      <c r="C28" s="4" t="s">
        <v>23</v>
      </c>
      <c r="D28" s="4"/>
      <c r="E28" s="9">
        <v>12984</v>
      </c>
      <c r="F28" s="10">
        <v>11010</v>
      </c>
    </row>
    <row r="29" spans="3:6" ht="12.75">
      <c r="C29" s="4"/>
      <c r="D29" s="4"/>
      <c r="E29" s="11"/>
      <c r="F29" s="11"/>
    </row>
    <row r="30" spans="3:6" ht="13.5" thickBot="1">
      <c r="C30" s="4"/>
      <c r="D30" s="4"/>
      <c r="E30" s="12">
        <f>SUM(E23:E29)</f>
        <v>131313</v>
      </c>
      <c r="F30" s="12">
        <f>SUM(F23:F29)</f>
        <v>114931</v>
      </c>
    </row>
    <row r="31" spans="5:6" ht="12.75">
      <c r="E31" s="2"/>
      <c r="F31" s="2"/>
    </row>
    <row r="32" spans="1:6" ht="12.75">
      <c r="A32">
        <v>7</v>
      </c>
      <c r="B32" t="s">
        <v>24</v>
      </c>
      <c r="E32" s="2"/>
      <c r="F32" s="2"/>
    </row>
    <row r="33" spans="5:6" ht="13.5" thickBot="1">
      <c r="E33" s="2"/>
      <c r="F33" s="2"/>
    </row>
    <row r="34" spans="3:6" ht="12.75">
      <c r="C34" s="4" t="s">
        <v>25</v>
      </c>
      <c r="D34" s="4"/>
      <c r="E34" s="5">
        <f>10531+454</f>
        <v>10985</v>
      </c>
      <c r="F34" s="6">
        <f>13615+4083</f>
        <v>17698</v>
      </c>
    </row>
    <row r="35" spans="3:6" ht="12.75">
      <c r="C35" s="4" t="s">
        <v>26</v>
      </c>
      <c r="D35" s="4"/>
      <c r="E35" s="7">
        <v>36831</v>
      </c>
      <c r="F35" s="8">
        <v>27814</v>
      </c>
    </row>
    <row r="36" spans="3:6" ht="12.75">
      <c r="C36" s="4" t="s">
        <v>27</v>
      </c>
      <c r="D36" s="4"/>
      <c r="E36" s="7">
        <v>9969</v>
      </c>
      <c r="F36" s="8">
        <v>7190</v>
      </c>
    </row>
    <row r="37" spans="3:6" ht="12.75">
      <c r="C37" s="4" t="s">
        <v>28</v>
      </c>
      <c r="D37" s="4"/>
      <c r="E37" s="7">
        <v>58</v>
      </c>
      <c r="F37" s="8">
        <v>827</v>
      </c>
    </row>
    <row r="38" spans="3:6" ht="13.5" thickBot="1">
      <c r="C38" s="4" t="s">
        <v>29</v>
      </c>
      <c r="D38" s="4"/>
      <c r="E38" s="9"/>
      <c r="F38" s="10"/>
    </row>
    <row r="39" spans="3:6" ht="12.75">
      <c r="C39" s="4"/>
      <c r="D39" s="4"/>
      <c r="E39" s="13"/>
      <c r="F39" s="13"/>
    </row>
    <row r="40" spans="3:6" ht="13.5" thickBot="1">
      <c r="C40" s="4"/>
      <c r="D40" s="4"/>
      <c r="E40" s="12">
        <f>SUM(E34:E39)</f>
        <v>57843</v>
      </c>
      <c r="F40" s="12">
        <f>SUM(F34:F39)</f>
        <v>53529</v>
      </c>
    </row>
    <row r="41" spans="5:6" ht="12.75">
      <c r="E41" s="2"/>
      <c r="F41" s="2"/>
    </row>
    <row r="42" spans="1:6" ht="13.5" thickBot="1">
      <c r="A42">
        <v>8</v>
      </c>
      <c r="B42" t="s">
        <v>30</v>
      </c>
      <c r="E42" s="12">
        <f>+E30-E40</f>
        <v>73470</v>
      </c>
      <c r="F42" s="12">
        <f>+F30-F40</f>
        <v>61402</v>
      </c>
    </row>
    <row r="43" spans="5:6" ht="12.75">
      <c r="E43" s="11"/>
      <c r="F43" s="11"/>
    </row>
    <row r="44" spans="5:6" ht="13.5" thickBot="1">
      <c r="E44" s="14">
        <f>SUM(E11:E19)+E42</f>
        <v>306161</v>
      </c>
      <c r="F44" s="14">
        <f>SUM(F11:F19)+F42</f>
        <v>295959</v>
      </c>
    </row>
    <row r="45" spans="5:6" ht="13.5" thickTop="1">
      <c r="E45" s="2"/>
      <c r="F45" s="2"/>
    </row>
    <row r="46" spans="1:6" ht="12.75">
      <c r="A46">
        <v>9</v>
      </c>
      <c r="B46" t="s">
        <v>31</v>
      </c>
      <c r="E46" s="2">
        <v>247907</v>
      </c>
      <c r="F46" s="2">
        <v>247907</v>
      </c>
    </row>
    <row r="47" spans="5:6" ht="12.75">
      <c r="E47" s="2"/>
      <c r="F47" s="2"/>
    </row>
    <row r="48" spans="2:6" ht="13.5" thickBot="1">
      <c r="B48" t="s">
        <v>32</v>
      </c>
      <c r="E48" s="2"/>
      <c r="F48" s="2"/>
    </row>
    <row r="49" spans="3:6" ht="12.75">
      <c r="C49" s="4" t="s">
        <v>33</v>
      </c>
      <c r="D49" s="4"/>
      <c r="E49" s="5">
        <v>0</v>
      </c>
      <c r="F49" s="15" t="s">
        <v>13</v>
      </c>
    </row>
    <row r="50" spans="3:6" ht="12.75">
      <c r="C50" s="4" t="s">
        <v>34</v>
      </c>
      <c r="D50" s="4"/>
      <c r="E50" s="7">
        <v>0</v>
      </c>
      <c r="F50" s="16" t="s">
        <v>13</v>
      </c>
    </row>
    <row r="51" spans="3:6" ht="12.75">
      <c r="C51" s="4" t="s">
        <v>35</v>
      </c>
      <c r="D51" s="4"/>
      <c r="E51" s="7">
        <v>1220</v>
      </c>
      <c r="F51" s="8">
        <v>1220</v>
      </c>
    </row>
    <row r="52" spans="3:6" ht="12.75">
      <c r="C52" s="4" t="s">
        <v>36</v>
      </c>
      <c r="D52" s="4"/>
      <c r="E52" s="7">
        <v>0</v>
      </c>
      <c r="F52" s="16" t="s">
        <v>13</v>
      </c>
    </row>
    <row r="53" spans="3:6" ht="12.75">
      <c r="C53" s="4" t="s">
        <v>37</v>
      </c>
      <c r="D53" s="4"/>
      <c r="E53" s="7">
        <v>48058</v>
      </c>
      <c r="F53" s="8">
        <v>36924</v>
      </c>
    </row>
    <row r="54" spans="3:6" ht="13.5" thickBot="1">
      <c r="C54" s="4" t="s">
        <v>38</v>
      </c>
      <c r="D54" s="4"/>
      <c r="E54" s="9">
        <v>733</v>
      </c>
      <c r="F54" s="10">
        <v>382</v>
      </c>
    </row>
    <row r="55" spans="3:6" ht="12.75">
      <c r="C55" s="4"/>
      <c r="D55" s="4"/>
      <c r="E55" s="11"/>
      <c r="F55" s="11"/>
    </row>
    <row r="56" spans="5:6" ht="13.5" thickBot="1">
      <c r="E56" s="12">
        <f>SUM(E49:E54)</f>
        <v>50011</v>
      </c>
      <c r="F56" s="12">
        <f>SUM(F49:F54)</f>
        <v>38526</v>
      </c>
    </row>
    <row r="57" spans="5:6" ht="12.75">
      <c r="E57" s="11"/>
      <c r="F57" s="11"/>
    </row>
    <row r="58" spans="2:6" ht="13.5" thickBot="1">
      <c r="B58" t="s">
        <v>39</v>
      </c>
      <c r="E58" s="12">
        <f>+E46+E56</f>
        <v>297918</v>
      </c>
      <c r="F58" s="12">
        <f>+F46+F56</f>
        <v>286433</v>
      </c>
    </row>
    <row r="59" spans="5:6" ht="12.75">
      <c r="E59" s="11"/>
      <c r="F59" s="11"/>
    </row>
    <row r="60" spans="5:6" ht="12.75">
      <c r="E60" s="11"/>
      <c r="F60" s="11"/>
    </row>
    <row r="61" spans="1:6" ht="12.75">
      <c r="A61">
        <v>10</v>
      </c>
      <c r="B61" t="s">
        <v>40</v>
      </c>
      <c r="E61" s="2">
        <v>1247</v>
      </c>
      <c r="F61" s="2">
        <v>1385</v>
      </c>
    </row>
    <row r="62" spans="5:6" ht="12.75">
      <c r="E62" s="2"/>
      <c r="F62" s="2"/>
    </row>
    <row r="63" spans="1:6" ht="12.75">
      <c r="A63">
        <v>11</v>
      </c>
      <c r="B63" t="s">
        <v>41</v>
      </c>
      <c r="E63" s="2">
        <v>4976</v>
      </c>
      <c r="F63" s="2">
        <v>6126</v>
      </c>
    </row>
    <row r="64" spans="5:6" ht="12.75">
      <c r="E64" s="2"/>
      <c r="F64" s="2"/>
    </row>
    <row r="65" spans="1:6" ht="12.75">
      <c r="A65">
        <v>12</v>
      </c>
      <c r="B65" t="s">
        <v>42</v>
      </c>
      <c r="E65" s="17">
        <v>2020</v>
      </c>
      <c r="F65" s="17">
        <v>2015</v>
      </c>
    </row>
    <row r="66" spans="5:6" ht="12.75">
      <c r="E66" s="2"/>
      <c r="F66" s="2"/>
    </row>
    <row r="67" spans="5:6" ht="13.5" thickBot="1">
      <c r="E67" s="14">
        <f>SUM(E58:E66)</f>
        <v>306161</v>
      </c>
      <c r="F67" s="14">
        <f>SUM(F58:F66)</f>
        <v>295959</v>
      </c>
    </row>
    <row r="68" ht="13.5" thickTop="1">
      <c r="F68" s="2"/>
    </row>
    <row r="69" spans="1:6" ht="13.5" thickBot="1">
      <c r="A69">
        <v>13</v>
      </c>
      <c r="B69" t="s">
        <v>43</v>
      </c>
      <c r="E69" s="12">
        <v>105</v>
      </c>
      <c r="F69" s="12">
        <v>100</v>
      </c>
    </row>
    <row r="70" ht="12.75">
      <c r="F70" s="2"/>
    </row>
  </sheetData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74"/>
  <sheetViews>
    <sheetView showGridLines="0" workbookViewId="0" topLeftCell="A1">
      <selection activeCell="I107" sqref="I107"/>
    </sheetView>
  </sheetViews>
  <sheetFormatPr defaultColWidth="9.140625" defaultRowHeight="12.75"/>
  <cols>
    <col min="8" max="8" width="12.28125" style="0" customWidth="1"/>
    <col min="9" max="9" width="14.00390625" style="0" customWidth="1"/>
    <col min="10" max="10" width="12.8515625" style="0" customWidth="1"/>
  </cols>
  <sheetData>
    <row r="2" ht="12.75">
      <c r="A2" s="18" t="s">
        <v>44</v>
      </c>
    </row>
    <row r="4" spans="1:2" ht="12.75">
      <c r="A4" s="19" t="s">
        <v>45</v>
      </c>
      <c r="B4" s="18" t="s">
        <v>46</v>
      </c>
    </row>
    <row r="5" ht="12.75">
      <c r="B5" t="s">
        <v>47</v>
      </c>
    </row>
    <row r="6" ht="12.75">
      <c r="B6" t="s">
        <v>48</v>
      </c>
    </row>
    <row r="8" spans="1:2" ht="12.75">
      <c r="A8" s="19" t="s">
        <v>49</v>
      </c>
      <c r="B8" s="18" t="s">
        <v>50</v>
      </c>
    </row>
    <row r="9" spans="1:2" ht="12.75">
      <c r="A9" s="19"/>
      <c r="B9" t="s">
        <v>51</v>
      </c>
    </row>
    <row r="11" spans="1:2" ht="12.75">
      <c r="A11" s="19" t="s">
        <v>52</v>
      </c>
      <c r="B11" s="18" t="s">
        <v>53</v>
      </c>
    </row>
    <row r="12" ht="12.75">
      <c r="B12" t="s">
        <v>54</v>
      </c>
    </row>
    <row r="14" spans="1:2" ht="12.75">
      <c r="A14" s="19" t="s">
        <v>55</v>
      </c>
      <c r="B14" s="18" t="s">
        <v>56</v>
      </c>
    </row>
    <row r="15" ht="12.75">
      <c r="B15" t="s">
        <v>57</v>
      </c>
    </row>
    <row r="16" ht="12.75">
      <c r="B16" t="s">
        <v>58</v>
      </c>
    </row>
    <row r="18" spans="1:2" ht="12.75">
      <c r="A18" s="19" t="s">
        <v>59</v>
      </c>
      <c r="B18" s="18" t="s">
        <v>60</v>
      </c>
    </row>
    <row r="19" ht="12.75">
      <c r="B19" t="s">
        <v>61</v>
      </c>
    </row>
    <row r="21" spans="1:2" ht="12.75">
      <c r="A21" s="19" t="s">
        <v>62</v>
      </c>
      <c r="B21" s="18" t="s">
        <v>63</v>
      </c>
    </row>
    <row r="22" ht="12.75">
      <c r="B22" t="s">
        <v>64</v>
      </c>
    </row>
    <row r="23" ht="12.75">
      <c r="B23" t="s">
        <v>65</v>
      </c>
    </row>
    <row r="25" spans="1:2" ht="12.75">
      <c r="A25" s="19" t="s">
        <v>66</v>
      </c>
      <c r="B25" s="18" t="s">
        <v>67</v>
      </c>
    </row>
    <row r="26" spans="1:2" ht="12.75">
      <c r="A26" s="19"/>
      <c r="B26" s="20"/>
    </row>
    <row r="27" spans="1:3" ht="12.75">
      <c r="A27" s="19"/>
      <c r="B27" s="20" t="s">
        <v>68</v>
      </c>
      <c r="C27" t="s">
        <v>69</v>
      </c>
    </row>
    <row r="28" spans="1:3" ht="12.75">
      <c r="A28" s="19"/>
      <c r="B28" s="20" t="s">
        <v>70</v>
      </c>
      <c r="C28" t="s">
        <v>71</v>
      </c>
    </row>
    <row r="29" spans="1:2" ht="12.75">
      <c r="A29" s="19"/>
      <c r="B29" s="20"/>
    </row>
    <row r="30" spans="1:8" ht="12.75">
      <c r="A30" s="19"/>
      <c r="B30" s="20"/>
      <c r="H30" s="21" t="s">
        <v>72</v>
      </c>
    </row>
    <row r="31" spans="1:8" ht="12.75">
      <c r="A31" s="19"/>
      <c r="B31" s="20"/>
      <c r="H31" s="21"/>
    </row>
    <row r="32" spans="2:8" ht="15">
      <c r="B32" s="20"/>
      <c r="C32" t="s">
        <v>73</v>
      </c>
      <c r="H32" s="22">
        <v>31367</v>
      </c>
    </row>
    <row r="33" spans="2:8" ht="15">
      <c r="B33" s="20"/>
      <c r="C33" t="s">
        <v>74</v>
      </c>
      <c r="H33" s="22">
        <v>6791</v>
      </c>
    </row>
    <row r="34" spans="2:8" ht="15">
      <c r="B34" s="20"/>
      <c r="C34" t="s">
        <v>75</v>
      </c>
      <c r="H34" s="22">
        <v>8493</v>
      </c>
    </row>
    <row r="35" ht="12.75">
      <c r="B35" s="20"/>
    </row>
    <row r="36" spans="1:2" ht="12.75">
      <c r="A36" s="19" t="s">
        <v>76</v>
      </c>
      <c r="B36" s="18" t="s">
        <v>77</v>
      </c>
    </row>
    <row r="37" spans="1:2" ht="12.75">
      <c r="A37" s="19"/>
      <c r="B37" s="18"/>
    </row>
    <row r="38" spans="1:2" ht="12.75">
      <c r="A38" s="19"/>
      <c r="B38" s="20" t="s">
        <v>78</v>
      </c>
    </row>
    <row r="39" spans="1:2" ht="12.75">
      <c r="A39" s="19"/>
      <c r="B39" s="20" t="s">
        <v>79</v>
      </c>
    </row>
    <row r="40" spans="1:2" ht="12.75">
      <c r="A40" s="19"/>
      <c r="B40" s="20" t="s">
        <v>80</v>
      </c>
    </row>
    <row r="41" ht="12.75">
      <c r="B41" t="s">
        <v>81</v>
      </c>
    </row>
    <row r="43" ht="12.75">
      <c r="B43" t="s">
        <v>82</v>
      </c>
    </row>
    <row r="44" ht="12.75">
      <c r="B44" t="s">
        <v>83</v>
      </c>
    </row>
    <row r="45" ht="12.75">
      <c r="B45" t="s">
        <v>84</v>
      </c>
    </row>
    <row r="46" ht="12.75">
      <c r="B46" t="s">
        <v>85</v>
      </c>
    </row>
    <row r="48" spans="1:2" ht="12.75">
      <c r="A48" s="19" t="s">
        <v>86</v>
      </c>
      <c r="B48" s="18" t="s">
        <v>87</v>
      </c>
    </row>
    <row r="49" ht="12.75">
      <c r="B49" t="s">
        <v>88</v>
      </c>
    </row>
    <row r="50" ht="12.75">
      <c r="B50" t="s">
        <v>89</v>
      </c>
    </row>
    <row r="51" ht="12.75">
      <c r="B51" t="s">
        <v>90</v>
      </c>
    </row>
    <row r="52" ht="12.75">
      <c r="B52" t="s">
        <v>91</v>
      </c>
    </row>
    <row r="54" ht="12.75">
      <c r="B54" t="s">
        <v>92</v>
      </c>
    </row>
    <row r="55" ht="12.75">
      <c r="B55" t="s">
        <v>93</v>
      </c>
    </row>
    <row r="56" ht="12.75">
      <c r="B56" t="s">
        <v>94</v>
      </c>
    </row>
    <row r="57" ht="12.75">
      <c r="B57" t="s">
        <v>95</v>
      </c>
    </row>
    <row r="58" ht="12.75">
      <c r="B58" t="s">
        <v>96</v>
      </c>
    </row>
    <row r="60" spans="1:2" ht="12.75">
      <c r="A60" s="19" t="s">
        <v>97</v>
      </c>
      <c r="B60" s="18" t="s">
        <v>98</v>
      </c>
    </row>
    <row r="61" ht="12.75">
      <c r="B61" t="s">
        <v>99</v>
      </c>
    </row>
    <row r="62" ht="12.75">
      <c r="B62" t="s">
        <v>100</v>
      </c>
    </row>
    <row r="64" spans="1:2" ht="12.75">
      <c r="A64" s="19" t="s">
        <v>101</v>
      </c>
      <c r="B64" s="18" t="s">
        <v>102</v>
      </c>
    </row>
    <row r="65" ht="12.75">
      <c r="B65" t="s">
        <v>103</v>
      </c>
    </row>
    <row r="66" ht="12.75">
      <c r="B66" t="s">
        <v>104</v>
      </c>
    </row>
    <row r="67" ht="12.75">
      <c r="B67" t="s">
        <v>105</v>
      </c>
    </row>
    <row r="69" spans="1:2" ht="12.75">
      <c r="A69" s="19" t="s">
        <v>106</v>
      </c>
      <c r="B69" s="18" t="s">
        <v>107</v>
      </c>
    </row>
    <row r="70" ht="12.75">
      <c r="B70" t="s">
        <v>108</v>
      </c>
    </row>
    <row r="72" spans="8:9" ht="12.75">
      <c r="H72" s="23" t="s">
        <v>72</v>
      </c>
      <c r="I72" s="1" t="s">
        <v>109</v>
      </c>
    </row>
    <row r="73" spans="8:9" ht="12.75">
      <c r="H73" s="24"/>
      <c r="I73" s="25"/>
    </row>
    <row r="74" spans="2:3" ht="12.75">
      <c r="B74" t="s">
        <v>68</v>
      </c>
      <c r="C74" t="s">
        <v>110</v>
      </c>
    </row>
    <row r="75" spans="4:9" ht="12.75">
      <c r="D75" t="s">
        <v>111</v>
      </c>
      <c r="H75" s="2">
        <v>6452</v>
      </c>
      <c r="I75" s="2">
        <v>0</v>
      </c>
    </row>
    <row r="76" spans="4:9" ht="12.75">
      <c r="D76" t="s">
        <v>112</v>
      </c>
      <c r="H76" s="17">
        <v>-1476</v>
      </c>
      <c r="I76" s="2">
        <v>0</v>
      </c>
    </row>
    <row r="77" spans="4:9" ht="12.75">
      <c r="D77" t="s">
        <v>113</v>
      </c>
      <c r="H77" s="26">
        <f>SUM(H74:H76)</f>
        <v>4976</v>
      </c>
      <c r="I77" s="26">
        <f>SUM(I74:I76)</f>
        <v>0</v>
      </c>
    </row>
    <row r="78" spans="8:9" ht="12.75">
      <c r="H78" s="2"/>
      <c r="I78" s="2"/>
    </row>
    <row r="79" spans="2:9" ht="12.75">
      <c r="B79" t="s">
        <v>70</v>
      </c>
      <c r="C79" t="s">
        <v>114</v>
      </c>
      <c r="H79" s="2"/>
      <c r="I79" s="2"/>
    </row>
    <row r="80" spans="4:9" ht="12.75">
      <c r="D80" t="s">
        <v>115</v>
      </c>
      <c r="H80" s="2">
        <f>16+438</f>
        <v>454</v>
      </c>
      <c r="I80" s="2">
        <v>0</v>
      </c>
    </row>
    <row r="81" spans="4:9" ht="12.75">
      <c r="D81" t="s">
        <v>116</v>
      </c>
      <c r="H81" s="2">
        <f>1355</f>
        <v>1355</v>
      </c>
      <c r="I81" s="2">
        <v>0</v>
      </c>
    </row>
    <row r="82" spans="4:9" ht="12.75">
      <c r="D82" t="s">
        <v>117</v>
      </c>
      <c r="H82" s="2">
        <v>1476</v>
      </c>
      <c r="I82" s="2">
        <v>0</v>
      </c>
    </row>
    <row r="83" spans="4:9" ht="12.75">
      <c r="D83" t="s">
        <v>118</v>
      </c>
      <c r="H83" s="2"/>
      <c r="I83" s="2"/>
    </row>
    <row r="84" spans="4:9" ht="12.75">
      <c r="D84" s="19" t="s">
        <v>119</v>
      </c>
      <c r="H84" s="2">
        <v>66</v>
      </c>
      <c r="I84" s="2">
        <v>0</v>
      </c>
    </row>
    <row r="85" spans="4:9" ht="12.75">
      <c r="D85" s="19" t="s">
        <v>120</v>
      </c>
      <c r="H85" s="2">
        <v>-25</v>
      </c>
      <c r="I85" s="2">
        <v>0</v>
      </c>
    </row>
    <row r="86" spans="4:9" ht="12.75">
      <c r="D86" t="s">
        <v>121</v>
      </c>
      <c r="H86" s="26">
        <f>SUM(H80:H85)</f>
        <v>3326</v>
      </c>
      <c r="I86" s="26">
        <f>SUM(I80:I82)</f>
        <v>0</v>
      </c>
    </row>
    <row r="87" spans="8:9" ht="12.75">
      <c r="H87" s="11"/>
      <c r="I87" s="11"/>
    </row>
    <row r="88" spans="2:9" ht="12.75">
      <c r="B88" t="s">
        <v>122</v>
      </c>
      <c r="C88" t="s">
        <v>123</v>
      </c>
      <c r="H88" s="11"/>
      <c r="I88" s="11"/>
    </row>
    <row r="89" spans="4:9" ht="12.75">
      <c r="D89" t="s">
        <v>124</v>
      </c>
      <c r="H89" s="11">
        <v>0</v>
      </c>
      <c r="I89" s="11">
        <v>16500</v>
      </c>
    </row>
    <row r="90" spans="4:9" ht="12.75">
      <c r="D90" t="s">
        <v>121</v>
      </c>
      <c r="H90" s="26">
        <f>SUM(H89:H89)</f>
        <v>0</v>
      </c>
      <c r="I90" s="26">
        <f>SUM(I89:I89)</f>
        <v>16500</v>
      </c>
    </row>
    <row r="91" spans="8:9" ht="12.75">
      <c r="H91" s="27"/>
      <c r="I91" s="27"/>
    </row>
    <row r="92" spans="2:9" ht="12.75">
      <c r="B92" t="s">
        <v>125</v>
      </c>
      <c r="I92" s="27"/>
    </row>
    <row r="93" spans="2:9" ht="12.75">
      <c r="B93" t="s">
        <v>126</v>
      </c>
      <c r="I93" s="27"/>
    </row>
    <row r="95" spans="1:2" ht="12.75">
      <c r="A95" s="19" t="s">
        <v>127</v>
      </c>
      <c r="B95" s="18" t="s">
        <v>128</v>
      </c>
    </row>
    <row r="96" ht="12.75">
      <c r="B96" t="s">
        <v>129</v>
      </c>
    </row>
    <row r="97" ht="12.75">
      <c r="B97" t="s">
        <v>130</v>
      </c>
    </row>
    <row r="99" spans="1:2" ht="12.75">
      <c r="A99" s="19" t="s">
        <v>131</v>
      </c>
      <c r="B99" s="18" t="s">
        <v>132</v>
      </c>
    </row>
    <row r="100" ht="12.75">
      <c r="B100" t="s">
        <v>133</v>
      </c>
    </row>
    <row r="102" spans="1:2" ht="12.75">
      <c r="A102" s="19" t="s">
        <v>134</v>
      </c>
      <c r="B102" s="18" t="s">
        <v>135</v>
      </c>
    </row>
    <row r="103" ht="12.75">
      <c r="B103" t="s">
        <v>136</v>
      </c>
    </row>
    <row r="105" spans="1:2" ht="12.75">
      <c r="A105" s="19" t="s">
        <v>137</v>
      </c>
      <c r="B105" s="18" t="s">
        <v>138</v>
      </c>
    </row>
    <row r="106" spans="1:2" ht="12.75">
      <c r="A106" s="19"/>
      <c r="B106" s="20" t="s">
        <v>139</v>
      </c>
    </row>
    <row r="107" spans="1:2" ht="12.75">
      <c r="A107" s="19"/>
      <c r="B107" s="20"/>
    </row>
    <row r="108" spans="1:10" ht="12.75">
      <c r="A108" s="19"/>
      <c r="B108" s="20" t="s">
        <v>68</v>
      </c>
      <c r="C108" s="18" t="s">
        <v>140</v>
      </c>
      <c r="H108" s="1" t="s">
        <v>141</v>
      </c>
      <c r="I108" s="1" t="s">
        <v>142</v>
      </c>
      <c r="J108" s="1" t="s">
        <v>121</v>
      </c>
    </row>
    <row r="109" spans="1:10" ht="12.75">
      <c r="A109" s="19"/>
      <c r="B109" s="20"/>
      <c r="H109" s="1"/>
      <c r="I109" s="1" t="s">
        <v>143</v>
      </c>
      <c r="J109" s="1" t="s">
        <v>190</v>
      </c>
    </row>
    <row r="110" spans="2:10" ht="12.75">
      <c r="B110" s="20"/>
      <c r="H110" s="1"/>
      <c r="I110" s="1" t="s">
        <v>56</v>
      </c>
      <c r="J110" s="1" t="s">
        <v>191</v>
      </c>
    </row>
    <row r="111" spans="2:10" ht="12.75">
      <c r="B111" s="20"/>
      <c r="H111" s="1" t="s">
        <v>144</v>
      </c>
      <c r="I111" s="1" t="s">
        <v>144</v>
      </c>
      <c r="J111" s="1" t="s">
        <v>144</v>
      </c>
    </row>
    <row r="112" ht="12.75">
      <c r="B112" s="20"/>
    </row>
    <row r="113" spans="2:10" ht="12.75">
      <c r="B113" s="20"/>
      <c r="C113" t="s">
        <v>145</v>
      </c>
      <c r="H113" s="2">
        <f>111642</f>
        <v>111642</v>
      </c>
      <c r="I113" s="2">
        <v>6269</v>
      </c>
      <c r="J113" s="2">
        <v>181116</v>
      </c>
    </row>
    <row r="114" spans="2:10" ht="12.75">
      <c r="B114" s="20"/>
      <c r="C114" t="s">
        <v>146</v>
      </c>
      <c r="H114" s="2">
        <v>12912</v>
      </c>
      <c r="I114" s="2">
        <v>5808</v>
      </c>
      <c r="J114" s="2">
        <v>70520</v>
      </c>
    </row>
    <row r="115" spans="2:10" ht="12.75">
      <c r="B115" s="20"/>
      <c r="C115" t="s">
        <v>147</v>
      </c>
      <c r="H115" s="2">
        <v>31310</v>
      </c>
      <c r="I115" s="2">
        <v>1168</v>
      </c>
      <c r="J115" s="2">
        <v>28081</v>
      </c>
    </row>
    <row r="116" spans="2:10" ht="12.75">
      <c r="B116" s="20"/>
      <c r="C116" t="s">
        <v>148</v>
      </c>
      <c r="H116" s="2">
        <v>101</v>
      </c>
      <c r="I116" s="2">
        <v>-2015</v>
      </c>
      <c r="J116" s="2">
        <v>65534</v>
      </c>
    </row>
    <row r="117" spans="2:10" ht="12.75">
      <c r="B117" s="20"/>
      <c r="C117" t="s">
        <v>149</v>
      </c>
      <c r="H117" s="17">
        <v>0</v>
      </c>
      <c r="I117" s="17">
        <v>-2</v>
      </c>
      <c r="J117" s="17">
        <v>18752</v>
      </c>
    </row>
    <row r="118" spans="2:10" ht="12.75">
      <c r="B118" s="20"/>
      <c r="C118" t="s">
        <v>150</v>
      </c>
      <c r="H118" s="26">
        <f>SUM(H113:H117)</f>
        <v>155965</v>
      </c>
      <c r="I118" s="26">
        <f>SUM(I113:I117)</f>
        <v>11228</v>
      </c>
      <c r="J118" s="26">
        <f>SUM(J113:J117)</f>
        <v>364003</v>
      </c>
    </row>
    <row r="119" spans="2:10" ht="12.75">
      <c r="B119" s="20"/>
      <c r="H119" s="2"/>
      <c r="I119" s="2"/>
      <c r="J119" s="2"/>
    </row>
    <row r="120" spans="2:10" ht="12.75">
      <c r="B120" t="s">
        <v>70</v>
      </c>
      <c r="C120" s="18" t="s">
        <v>151</v>
      </c>
      <c r="H120" s="2"/>
      <c r="I120" s="2"/>
      <c r="J120" s="2"/>
    </row>
    <row r="121" spans="2:10" ht="12.75">
      <c r="B121" s="20"/>
      <c r="C121" t="s">
        <v>152</v>
      </c>
      <c r="H121" s="2">
        <f>+H123-H122</f>
        <v>145263</v>
      </c>
      <c r="I121" s="2">
        <f>+I123-I122</f>
        <v>13440</v>
      </c>
      <c r="J121" s="2">
        <f>+J123-J122</f>
        <v>318033</v>
      </c>
    </row>
    <row r="122" spans="2:10" ht="12.75">
      <c r="B122" s="20"/>
      <c r="C122" t="s">
        <v>153</v>
      </c>
      <c r="H122" s="17">
        <f>5581+5121</f>
        <v>10702</v>
      </c>
      <c r="I122" s="17">
        <f>-12-2200</f>
        <v>-2212</v>
      </c>
      <c r="J122" s="17">
        <f>9766+36204</f>
        <v>45970</v>
      </c>
    </row>
    <row r="123" spans="2:10" ht="12.75">
      <c r="B123" s="20"/>
      <c r="C123" t="s">
        <v>150</v>
      </c>
      <c r="H123" s="26">
        <f>+H118</f>
        <v>155965</v>
      </c>
      <c r="I123" s="26">
        <f>+I118</f>
        <v>11228</v>
      </c>
      <c r="J123" s="26">
        <f>+J118</f>
        <v>364003</v>
      </c>
    </row>
    <row r="124" spans="2:9" ht="12.75">
      <c r="B124" s="20"/>
      <c r="H124" s="28"/>
      <c r="I124" s="28"/>
    </row>
    <row r="125" spans="1:2" ht="12.75">
      <c r="A125" s="19" t="s">
        <v>154</v>
      </c>
      <c r="B125" s="18" t="s">
        <v>155</v>
      </c>
    </row>
    <row r="126" ht="12.75">
      <c r="B126" t="s">
        <v>156</v>
      </c>
    </row>
    <row r="128" spans="1:2" ht="12.75">
      <c r="A128" s="19" t="s">
        <v>157</v>
      </c>
      <c r="B128" s="18" t="s">
        <v>158</v>
      </c>
    </row>
    <row r="129" spans="1:2" ht="12.75">
      <c r="A129" s="19"/>
      <c r="B129" s="18"/>
    </row>
    <row r="130" spans="1:2" ht="12.75">
      <c r="A130" s="19"/>
      <c r="B130" s="20" t="s">
        <v>159</v>
      </c>
    </row>
    <row r="131" spans="1:2" ht="12.75">
      <c r="A131" s="19"/>
      <c r="B131" s="20" t="s">
        <v>160</v>
      </c>
    </row>
    <row r="132" spans="1:2" ht="12.75">
      <c r="A132" s="19"/>
      <c r="B132" s="20" t="s">
        <v>161</v>
      </c>
    </row>
    <row r="133" spans="1:2" ht="12.75">
      <c r="A133" s="19"/>
      <c r="B133" s="20"/>
    </row>
    <row r="134" spans="1:2" ht="12.75">
      <c r="A134" s="19"/>
      <c r="B134" s="20" t="s">
        <v>162</v>
      </c>
    </row>
    <row r="135" spans="1:2" ht="12.75">
      <c r="A135" s="19"/>
      <c r="B135" s="20" t="s">
        <v>163</v>
      </c>
    </row>
    <row r="136" ht="12.75">
      <c r="B136" s="20" t="s">
        <v>164</v>
      </c>
    </row>
    <row r="138" spans="1:2" ht="12.75">
      <c r="A138" s="19" t="s">
        <v>165</v>
      </c>
      <c r="B138" s="18" t="s">
        <v>166</v>
      </c>
    </row>
    <row r="139" spans="1:2" ht="12.75">
      <c r="A139" s="19"/>
      <c r="B139" s="18"/>
    </row>
    <row r="140" spans="1:2" ht="12.75">
      <c r="A140" s="19"/>
      <c r="B140" s="20" t="s">
        <v>167</v>
      </c>
    </row>
    <row r="141" spans="1:2" ht="12.75">
      <c r="A141" s="19"/>
      <c r="B141" s="20" t="s">
        <v>168</v>
      </c>
    </row>
    <row r="142" spans="1:2" ht="12.75">
      <c r="A142" s="19"/>
      <c r="B142" s="20" t="s">
        <v>169</v>
      </c>
    </row>
    <row r="143" spans="1:2" ht="12.75">
      <c r="A143" s="19"/>
      <c r="B143" s="20"/>
    </row>
    <row r="144" spans="1:2" ht="12.75">
      <c r="A144" s="19"/>
      <c r="B144" s="20" t="s">
        <v>170</v>
      </c>
    </row>
    <row r="145" ht="12.75">
      <c r="B145" s="20" t="s">
        <v>171</v>
      </c>
    </row>
    <row r="146" ht="12.75">
      <c r="B146" s="20" t="s">
        <v>172</v>
      </c>
    </row>
    <row r="148" spans="1:2" ht="12.75">
      <c r="A148" s="19" t="s">
        <v>173</v>
      </c>
      <c r="B148" s="18" t="s">
        <v>174</v>
      </c>
    </row>
    <row r="149" ht="12.75">
      <c r="B149" t="s">
        <v>156</v>
      </c>
    </row>
    <row r="151" spans="1:2" ht="12.75">
      <c r="A151" s="19" t="s">
        <v>175</v>
      </c>
      <c r="B151" s="18" t="s">
        <v>176</v>
      </c>
    </row>
    <row r="152" ht="12.75">
      <c r="B152" t="s">
        <v>177</v>
      </c>
    </row>
    <row r="154" spans="1:2" ht="12.75">
      <c r="A154" s="19" t="s">
        <v>178</v>
      </c>
      <c r="B154" s="18" t="s">
        <v>179</v>
      </c>
    </row>
    <row r="155" spans="1:2" ht="12.75">
      <c r="A155" s="19"/>
      <c r="B155" s="20" t="s">
        <v>180</v>
      </c>
    </row>
    <row r="156" spans="1:2" ht="12.75">
      <c r="A156" s="19"/>
      <c r="B156" s="20" t="s">
        <v>181</v>
      </c>
    </row>
    <row r="157" spans="1:2" ht="12.75">
      <c r="A157" s="19"/>
      <c r="B157" s="20" t="s">
        <v>182</v>
      </c>
    </row>
    <row r="158" spans="1:2" ht="12.75">
      <c r="A158" s="19"/>
      <c r="B158" s="20" t="s">
        <v>183</v>
      </c>
    </row>
    <row r="159" spans="1:2" ht="12.75">
      <c r="A159" s="19"/>
      <c r="B159" s="20"/>
    </row>
    <row r="160" spans="1:2" ht="12.75">
      <c r="A160" s="19"/>
      <c r="B160" s="20"/>
    </row>
    <row r="161" spans="1:2" ht="12.75">
      <c r="A161" s="19"/>
      <c r="B161" s="20"/>
    </row>
    <row r="162" ht="12.75">
      <c r="B162" s="20"/>
    </row>
    <row r="163" ht="12.75">
      <c r="A163" t="s">
        <v>184</v>
      </c>
    </row>
    <row r="164" ht="12.75">
      <c r="A164" t="s">
        <v>185</v>
      </c>
    </row>
    <row r="170" ht="12.75">
      <c r="A170" t="s">
        <v>186</v>
      </c>
    </row>
    <row r="171" ht="12.75">
      <c r="A171" t="s">
        <v>187</v>
      </c>
    </row>
    <row r="172" ht="12.75">
      <c r="A172" t="s">
        <v>188</v>
      </c>
    </row>
    <row r="173" ht="12.75">
      <c r="A173" t="s">
        <v>189</v>
      </c>
    </row>
    <row r="174" ht="12.75">
      <c r="A174" s="29"/>
    </row>
  </sheetData>
  <printOptions/>
  <pageMargins left="0.75" right="0.75" top="1" bottom="1" header="0.5" footer="0.5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Mega Corporate Srvc.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Division</dc:creator>
  <cp:keywords/>
  <dc:description/>
  <cp:lastModifiedBy>IT Division</cp:lastModifiedBy>
  <cp:lastPrinted>1999-11-22T07:45:38Z</cp:lastPrinted>
  <dcterms:created xsi:type="dcterms:W3CDTF">1999-11-22T07:32:53Z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