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751" activeTab="5"/>
  </bookViews>
  <sheets>
    <sheet name="Cover" sheetId="1" r:id="rId1"/>
    <sheet name="BS" sheetId="2" r:id="rId2"/>
    <sheet name="P&amp;L" sheetId="3" r:id="rId3"/>
    <sheet name="SCIE" sheetId="4" r:id="rId4"/>
    <sheet name="Detail CF" sheetId="5" r:id="rId5"/>
    <sheet name="NOTES" sheetId="6" r:id="rId6"/>
  </sheets>
  <definedNames>
    <definedName name="_xlnm.Print_Area" localSheetId="1">'BS'!$A$1:$J$54</definedName>
    <definedName name="_xlnm.Print_Area" localSheetId="0">'Cover'!$A$1:$H$36</definedName>
    <definedName name="_xlnm.Print_Area" localSheetId="4">'Detail CF'!$A$1:$J$55</definedName>
    <definedName name="_xlnm.Print_Area" localSheetId="5">'NOTES'!$A$1:$M$299</definedName>
    <definedName name="_xlnm.Print_Area" localSheetId="2">'P&amp;L'!$A$1:$M$56</definedName>
    <definedName name="_xlnm.Print_Area" localSheetId="3">'SCIE'!$A$1:$K$42</definedName>
  </definedNames>
  <calcPr fullCalcOnLoad="1"/>
</workbook>
</file>

<file path=xl/sharedStrings.xml><?xml version="1.0" encoding="utf-8"?>
<sst xmlns="http://schemas.openxmlformats.org/spreadsheetml/2006/main" count="405" uniqueCount="303">
  <si>
    <t>Net profit for the period (RM'000)</t>
  </si>
  <si>
    <t>(CONTINUED)</t>
  </si>
  <si>
    <t>There were no material events subsequent to the end of this current quarter that have not been reflected</t>
  </si>
  <si>
    <t>in the financial statements for this interim period.</t>
  </si>
  <si>
    <t>Table of Contents</t>
  </si>
  <si>
    <t>The closing cash and cash equivalents comprise the following:</t>
  </si>
  <si>
    <t xml:space="preserve">  Deposits with licensed banks</t>
  </si>
  <si>
    <t xml:space="preserve">  Cash and bank balances</t>
  </si>
  <si>
    <t xml:space="preserve">The same accounting policies and methods of computation used in the preparation of the financial </t>
  </si>
  <si>
    <t xml:space="preserve">The audit report of the Company's most recent annual audited financial statements does not contain any </t>
  </si>
  <si>
    <t>for the gaming business that may be favourably impacted by the festive seasons.</t>
  </si>
  <si>
    <t>There were no material changes in contingent liabilities or contingent assets since the last annual balance</t>
  </si>
  <si>
    <t>sheet date.</t>
  </si>
  <si>
    <t>CASH FLOW FROM OPERATING ACTIVITIES</t>
  </si>
  <si>
    <t>Receipts from operations</t>
  </si>
  <si>
    <t>Payments for operating expenses (including taxes)</t>
  </si>
  <si>
    <t>CASH FLOW FROM INVESTING ACTIVITIES</t>
  </si>
  <si>
    <t>CASH FLOW FROM FINANCING ACTIVITIES</t>
  </si>
  <si>
    <t>30/04/03</t>
  </si>
  <si>
    <t xml:space="preserve">Non-operating income </t>
  </si>
  <si>
    <t xml:space="preserve">Financial </t>
  </si>
  <si>
    <t>unquoted investments.</t>
  </si>
  <si>
    <t>At 1 May 2003</t>
  </si>
  <si>
    <t>Sales of property, plant and machinery</t>
  </si>
  <si>
    <t>Acquisition of property, plant and machinery</t>
  </si>
  <si>
    <t>Dividend paid to minority shareholders</t>
  </si>
  <si>
    <t>Company for the year ended 30 April 2003.</t>
  </si>
  <si>
    <t xml:space="preserve">statements for the year ended 30 April 2003 have been applied in the preparation of the interim financial </t>
  </si>
  <si>
    <t>ordinary shares, less 28% income tax, amounting to RM5,976,168 (3.60 sen net per share) in respect</t>
  </si>
  <si>
    <t>of the financial year ended 30 April 2003.</t>
  </si>
  <si>
    <t>restructuring and discontinuing operations.</t>
  </si>
  <si>
    <t>annual report and no revaluation has been carried out since 30 April 2003.</t>
  </si>
  <si>
    <t xml:space="preserve">The valuation of land and building have been brought forward without amendment from the previous </t>
  </si>
  <si>
    <t>.</t>
  </si>
  <si>
    <t>report under review.</t>
  </si>
  <si>
    <t>The Directors anticipate that the performance of the Group for the remaining quarters of the financial year</t>
  </si>
  <si>
    <t>Period</t>
  </si>
  <si>
    <t xml:space="preserve">Basic </t>
  </si>
  <si>
    <t>Bank borrowing</t>
  </si>
  <si>
    <t>6 MONTHS ENDED</t>
  </si>
  <si>
    <t>Net profit for the six months period</t>
  </si>
  <si>
    <t xml:space="preserve">  Bank overdraft</t>
  </si>
  <si>
    <t>Sale of investment in subsidiary company</t>
  </si>
  <si>
    <t>Acquisition of investment in subsidiary company</t>
  </si>
  <si>
    <t>Receipts from other investments</t>
  </si>
  <si>
    <t>Payment for other investments</t>
  </si>
  <si>
    <t>Other payments</t>
  </si>
  <si>
    <t>There were no material changes in estimates during the financial period ended 31 October 2003.</t>
  </si>
  <si>
    <t>shares held as treasury shares and resale of treasury shares for the financial period ended 31 October 2003.</t>
  </si>
  <si>
    <t>During the financial period ended 31 October 2003, the Company has paid the following dividend:</t>
  </si>
  <si>
    <t>Segmental information for the financial period ended 31 October 2003:-</t>
  </si>
  <si>
    <t>There is no profit forecast or profit guarantee for the financial period ended 31 October 2003.</t>
  </si>
  <si>
    <t>The taxation charge for the period ended 31 October 2003 is detailed as follows:</t>
  </si>
  <si>
    <t xml:space="preserve">For the financial period ended 31 October 2003, there are no gains on disposal of properties and </t>
  </si>
  <si>
    <t>(a) Investment in quoted securities as at 31 October 2003 are as follows:</t>
  </si>
  <si>
    <t xml:space="preserve">(b) Investments in quoted Malaysian Government Securities as at 31 October 2003 are as follows: </t>
  </si>
  <si>
    <t>(i)</t>
  </si>
  <si>
    <t>The aforesaid proposals are subject to the following approvals:-</t>
  </si>
  <si>
    <t>(ii)</t>
  </si>
  <si>
    <t>(iii)</t>
  </si>
  <si>
    <t xml:space="preserve">(iv) </t>
  </si>
  <si>
    <t>(v)</t>
  </si>
  <si>
    <t>(vi)</t>
  </si>
  <si>
    <t>the proposals are expected to be completed by mid 2004.</t>
  </si>
  <si>
    <t>Subject to the approvals being obtained as stated and barring any unforeseen circumstances,</t>
  </si>
  <si>
    <t>to be issued pursuant to the proposals; and</t>
  </si>
  <si>
    <t>Kuala Lumpur Stock Exchange for the listing of and quotation for the new Matrix Shares</t>
  </si>
  <si>
    <t>On 21 November 2003, the Company ("Matrix") announced that it has received letters of offer</t>
  </si>
  <si>
    <t>Number of ordinary shares ('000)</t>
  </si>
  <si>
    <t>by 98% from RM2.4 million to RM4.8 million. The higher pre-tax profit was mainly attributed to lower</t>
  </si>
  <si>
    <t>At 1 May 2002</t>
  </si>
  <si>
    <t>Bonus issue</t>
  </si>
  <si>
    <t>On disposal of a subsidiary company</t>
  </si>
  <si>
    <t>At 31 October 2002</t>
  </si>
  <si>
    <t>of approximately 13% whilst pre-tax profit was higher by 4% in the current quarter under review.</t>
  </si>
  <si>
    <t>Vecc-Men Holding Sdn Bhd ("VHSB") and Bakat Rampai Sdn Bhd ("BR") offering to sell their entire</t>
  </si>
  <si>
    <t>As an integral part of the Offer, Matrix will settle on behalf of BTSSB the claims which arose from the</t>
  </si>
  <si>
    <t>liquidated ascertained damages ("LAD") due to the late delivery of vacant possession of their units in</t>
  </si>
  <si>
    <t>Berjaya Times Square ("BTS") amounting to RM266.661 million by the issuance of 190.472 million</t>
  </si>
  <si>
    <t xml:space="preserve">new ordinary shares of RM1.00 each in Matrix at an issue price of RM1.40 per ordinary share of </t>
  </si>
  <si>
    <t>Acquisition at the same price as the issue price of the new Matrix shares.</t>
  </si>
  <si>
    <t>from the shareholders of Dijaya Corporation Berhad ("Dijaya") will be sought to grant the undertaking</t>
  </si>
  <si>
    <t>to BR not to accept such a MO offer ("Undertaking").</t>
  </si>
  <si>
    <t>as the dominant shareholder of Matrix.</t>
  </si>
  <si>
    <t xml:space="preserve">business into a property investment business resulting in a significant change in business direction as well </t>
  </si>
  <si>
    <t>The shareholders of Matrix and Berjaya Land Berhad at their respective Extraordinary General</t>
  </si>
  <si>
    <t>Meetings ("EGM") to be convened;</t>
  </si>
  <si>
    <t xml:space="preserve">The shareholders of Dijaya at an EGM to be convened for the disposal of the BTSSB shares held </t>
  </si>
  <si>
    <t>by its wholly-owned subsidiary, BR, to Matrix pursuant to the Proposed Acquisition and for the</t>
  </si>
  <si>
    <t>Undertaking pursuant to the MO to be extended to BR upon completion of the Proposed</t>
  </si>
  <si>
    <t>Acquisition;</t>
  </si>
  <si>
    <t>the approvals of LAD Creditors at the Court convened creditors' meeting pursuant to Section 176</t>
  </si>
  <si>
    <t>of the Companies Act, 1965;</t>
  </si>
  <si>
    <t xml:space="preserve">As compared to the preceding year's corresponding quarter, the Group registered a lower revenue </t>
  </si>
  <si>
    <t>RM1.00 each to the property purchasers of BTS ("LAD Creditors").</t>
  </si>
  <si>
    <t xml:space="preserve">The Proposed Acquisition will upon completion, transform the business of Matrix from currently a gaming </t>
  </si>
  <si>
    <t>The lower revenue was mainly attributed to the consolidation of about 2 month's revenue of Sabah</t>
  </si>
  <si>
    <t>Flour and Feed Mills Sdn Bhd ("SFFM") prior to the completion of its disposal on 26 September 2002</t>
  </si>
  <si>
    <t>in the previous year's 3-month period ended 31 October 2002. The higher pre-tax profit was mainly</t>
  </si>
  <si>
    <t>the principal subsidiary company, NASB has recorded an increase in revenue of 20% from the</t>
  </si>
  <si>
    <t xml:space="preserve">the completion of  its disposal on 26 September 2002. However, for the gaming business operated by </t>
  </si>
  <si>
    <t xml:space="preserve">lower revenue was mainly due to the deconsolidation of  SFFM as a subsidiary company following </t>
  </si>
  <si>
    <t xml:space="preserve">corresponding period of the previous year despite having short of one draw. In spite of the  increase </t>
  </si>
  <si>
    <t>in revenue,  NASB's pre-tax profit was lower by 12% as compared to previous year's corresponding</t>
  </si>
  <si>
    <t>period mainly due to the higher prize payout.</t>
  </si>
  <si>
    <t>Rayvin Tan Yeong Sheik ("RTYS"), Nerine Tan Sheik Ping ("NTSP"), JMP Holding Sdn Bhd ("JMP"),</t>
  </si>
  <si>
    <t>for a total purchase consideration of RM993.902 million to be satisfied by the issuance of 709.93</t>
  </si>
  <si>
    <t>approximately 59%. Accordingly, TSVT will undertake to extend a mandatory offer ("MO") for the</t>
  </si>
  <si>
    <t>remaining Matrix Shares which are not already held by them upon the completion of the Proposed</t>
  </si>
  <si>
    <t xml:space="preserve">Tan Sri Dato' Seri Vincent Tan Chee Yioun ("TSVT"), YBhg. Dato' Robin Tan Yeong Ching ("DRTYC"),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</si>
  <si>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</si>
  <si>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</si>
  <si>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RM'000</t>
  </si>
  <si>
    <t>Reserves</t>
  </si>
  <si>
    <t>Current year provision</t>
  </si>
  <si>
    <t>NOTES (CONTINUED)</t>
  </si>
  <si>
    <t>check</t>
  </si>
  <si>
    <t>%</t>
  </si>
  <si>
    <t>+/(-)</t>
  </si>
  <si>
    <t>Net tangible assets per share (sen)</t>
  </si>
  <si>
    <t>ended</t>
  </si>
  <si>
    <t>There were no financial instruments with off balance sheet risk as at the date of this announcement.</t>
  </si>
  <si>
    <t>Net assets per share (sen)</t>
  </si>
  <si>
    <t>Our principal business operations are not significantly affected by any seasonal or cyclical factors except</t>
  </si>
  <si>
    <t>N/A</t>
  </si>
  <si>
    <t>There were no material changes in the composition of the Group up to the date of this announcement</t>
  </si>
  <si>
    <t xml:space="preserve">including business combination, acquisition or disposal of subsidiaries and long term investments, </t>
  </si>
  <si>
    <t>Inventories</t>
  </si>
  <si>
    <t xml:space="preserve">Deferred </t>
  </si>
  <si>
    <t>MATRIX INTERNATIONAL BERHAD</t>
  </si>
  <si>
    <t>Gaming</t>
  </si>
  <si>
    <t>Investments</t>
  </si>
  <si>
    <t>Receivables</t>
  </si>
  <si>
    <t>Payables</t>
  </si>
  <si>
    <t>Quoted Malaysian Government Securities in Malaysia at cost</t>
  </si>
  <si>
    <t>Quoted Malaysian Government Securities in Malaysia at book value</t>
  </si>
  <si>
    <t>Quoted Malaysian Government Securities in Malaysia at market value</t>
  </si>
  <si>
    <t>Quarter</t>
  </si>
  <si>
    <t>(COMPANY NO : 3907-W)</t>
  </si>
  <si>
    <t>3 MONTHS ENDED</t>
  </si>
  <si>
    <t>Group</t>
  </si>
  <si>
    <t>Note</t>
  </si>
  <si>
    <t>Finance costs</t>
  </si>
  <si>
    <t>REVENUE</t>
  </si>
  <si>
    <t>distributable</t>
  </si>
  <si>
    <t>Distributable</t>
  </si>
  <si>
    <t>RM '000</t>
  </si>
  <si>
    <t>Share</t>
  </si>
  <si>
    <t>capital</t>
  </si>
  <si>
    <t>Total</t>
  </si>
  <si>
    <t>Net cash used in investing activities</t>
  </si>
  <si>
    <t>OPENING CASH AND CASH EQUIVALENTS</t>
  </si>
  <si>
    <t>CLOSING CASH AND CASH EQUIVALENTS</t>
  </si>
  <si>
    <t>NOTES:</t>
  </si>
  <si>
    <t>The interim financial report is not audited and has been prepared in compliance with MASB 26, Interim</t>
  </si>
  <si>
    <t>Financial Reporting.</t>
  </si>
  <si>
    <t>qualification.</t>
  </si>
  <si>
    <t>A1</t>
  </si>
  <si>
    <t>A2</t>
  </si>
  <si>
    <t>A3</t>
  </si>
  <si>
    <t>A5</t>
  </si>
  <si>
    <t>A6</t>
  </si>
  <si>
    <t>A7</t>
  </si>
  <si>
    <t>External</t>
  </si>
  <si>
    <t>Inter -</t>
  </si>
  <si>
    <t>segment</t>
  </si>
  <si>
    <t>Total revenue</t>
  </si>
  <si>
    <t>Unallocated corporate expenses</t>
  </si>
  <si>
    <t>Operating profit</t>
  </si>
  <si>
    <t>Interest income</t>
  </si>
  <si>
    <t>Income taxes</t>
  </si>
  <si>
    <t>A8</t>
  </si>
  <si>
    <t>A9</t>
  </si>
  <si>
    <t>A10</t>
  </si>
  <si>
    <t>A11</t>
  </si>
  <si>
    <t>B1</t>
  </si>
  <si>
    <t>B2</t>
  </si>
  <si>
    <t>B3</t>
  </si>
  <si>
    <t>B4</t>
  </si>
  <si>
    <t>B5</t>
  </si>
  <si>
    <t>B6</t>
  </si>
  <si>
    <t>B7</t>
  </si>
  <si>
    <t>B8</t>
  </si>
  <si>
    <t>There were no issuance and repayment of debts and equity securities, share buy-back, share cancellation,</t>
  </si>
  <si>
    <t>B9</t>
  </si>
  <si>
    <t>B10</t>
  </si>
  <si>
    <t>B11</t>
  </si>
  <si>
    <t>There was no pending material litigation since the last annual balance sheet date to the date of this</t>
  </si>
  <si>
    <t>announcement.</t>
  </si>
  <si>
    <t>B12</t>
  </si>
  <si>
    <t>B13</t>
  </si>
  <si>
    <t>premium</t>
  </si>
  <si>
    <t xml:space="preserve">UNAUDITED INTERIM FINANCIAL REPORT </t>
  </si>
  <si>
    <t>CONDENSED CONSOLIDATED BALANCE SHEET</t>
  </si>
  <si>
    <t>cc:</t>
  </si>
  <si>
    <t>Securities Commission</t>
  </si>
  <si>
    <t>Page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</si>
  <si>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</si>
  <si>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</si>
  <si>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</si>
  <si>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</si>
  <si>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(COMPANY NO: 3907-W)</t>
  </si>
  <si>
    <t xml:space="preserve">CONDENSED CONSOLIDATED INCOME STATEMENT </t>
  </si>
  <si>
    <t>CONDENSED CONSOLIDATED STATEMENT OF CHANGES IN EQUITY</t>
  </si>
  <si>
    <t xml:space="preserve">Non - </t>
  </si>
  <si>
    <t xml:space="preserve">CONDENSED CONSOLIDATED CASH FLOW STATEMENT </t>
  </si>
  <si>
    <t>UNAUDITED INTERIM FINANCIAL REPORT</t>
  </si>
  <si>
    <t>Quoted investment in Malaysia at cost</t>
  </si>
  <si>
    <t>Quoted investment in Malaysia at book value</t>
  </si>
  <si>
    <t>Quoted investment in Malaysia at market value</t>
  </si>
  <si>
    <t>Basic earnings per share</t>
  </si>
  <si>
    <t>Basic earnings per share (sen)</t>
  </si>
  <si>
    <t>Notes to the Unaudited Interim Financial Report</t>
  </si>
  <si>
    <t>The annexed notes form an integral part of this interim financial report.</t>
  </si>
  <si>
    <t>5 - 6</t>
  </si>
  <si>
    <t xml:space="preserve">The interim financial report should be read in conjunction with the audited financial statements of the </t>
  </si>
  <si>
    <t>Profit before taxation</t>
  </si>
  <si>
    <t>(Audited)</t>
  </si>
  <si>
    <t>Elimination : Intersegment revenue</t>
  </si>
  <si>
    <t>Malaysian taxation:</t>
  </si>
  <si>
    <t xml:space="preserve">A4 </t>
  </si>
  <si>
    <t>a)</t>
  </si>
  <si>
    <t>b)</t>
  </si>
  <si>
    <t xml:space="preserve">RESULTS </t>
  </si>
  <si>
    <t>of ordinary shares in issue.</t>
  </si>
  <si>
    <t xml:space="preserve">ending 30 April 2004 will be comparable to the previous financial year ended 30 April 2003. </t>
  </si>
  <si>
    <t>FOR THE PERIOD ENDED 31 OCTOBER 2003</t>
  </si>
  <si>
    <t>31/10/03</t>
  </si>
  <si>
    <t>31/10/02</t>
  </si>
  <si>
    <t>At 31 October 2003</t>
  </si>
  <si>
    <t>Quarterly Report 31-10-2003</t>
  </si>
  <si>
    <t>Property, plant and equipment</t>
  </si>
  <si>
    <t>Goodwill on consolidation</t>
  </si>
  <si>
    <t>Other intangible asset</t>
  </si>
  <si>
    <t>Deposits with licensed banks</t>
  </si>
  <si>
    <t>Cash and bank balances</t>
  </si>
  <si>
    <t>Provision for taxation</t>
  </si>
  <si>
    <t>NON-CURRENT ASSETS</t>
  </si>
  <si>
    <t>CURRENT ASSETS</t>
  </si>
  <si>
    <t>CURRENT LIABILITIES</t>
  </si>
  <si>
    <t>NET CURRENT ASSETS</t>
  </si>
  <si>
    <t>FINANCED BY:-</t>
  </si>
  <si>
    <t>Share capital</t>
  </si>
  <si>
    <t>Share premium</t>
  </si>
  <si>
    <t xml:space="preserve">Shareholders' funds </t>
  </si>
  <si>
    <t>Minority interests</t>
  </si>
  <si>
    <t>Capital funds</t>
  </si>
  <si>
    <t>Deferred taxation</t>
  </si>
  <si>
    <t>Revenue</t>
  </si>
  <si>
    <t>Profit from operations</t>
  </si>
  <si>
    <t>Taxation</t>
  </si>
  <si>
    <t>Profit after taxation</t>
  </si>
  <si>
    <t>Minority interest</t>
  </si>
  <si>
    <t>Profit attributable to shareholders of the company</t>
  </si>
  <si>
    <t>Earnings per share (sen)</t>
  </si>
  <si>
    <t>Dividend per share (sen)</t>
  </si>
  <si>
    <t>Net cash generated from / (used in) operating activities</t>
  </si>
  <si>
    <t>Net cash (used in) / generated from financing activities</t>
  </si>
  <si>
    <t>NET DECREASE IN CASH AND CASH EQUIVALENTS</t>
  </si>
  <si>
    <t>a decrease in revenue of approximately 25% from RM111.8 million to RM84.4 million whilst pre-tax</t>
  </si>
  <si>
    <t>profit was correspondingly lower by approximately 27% from RM9.9 million to RM7.2 million. The</t>
  </si>
  <si>
    <t>On distribution of dividend</t>
  </si>
  <si>
    <t>Dividend paid to shareholders of the Company</t>
  </si>
  <si>
    <t>There were no other unusual items as a result of their nature, size or incidence that had affected</t>
  </si>
  <si>
    <t>the financial statements for the financial period ended 31 October 2003.</t>
  </si>
  <si>
    <t>On 7 July 2003, the Company paid the second interim gross dividend of 5.0% per share on 166,004,680</t>
  </si>
  <si>
    <t>Net profit after taxation</t>
  </si>
  <si>
    <t>As compared to the preceding quarter ended 31 July 2003, the Group recorded an increase in revenue</t>
  </si>
  <si>
    <t>of 4% from RM41.3 million to RM43.0 million, whilst the Group's pre-tax profit has increased significantly</t>
  </si>
  <si>
    <t>prize payout experienced by the principal subsidiary company, NASB in the current quarter under review.</t>
  </si>
  <si>
    <t>Securities Commission;</t>
  </si>
  <si>
    <t>Interim (Net)</t>
  </si>
  <si>
    <t xml:space="preserve">The earnings per share is calculated by dividing profit after taxation and minority interest by the number </t>
  </si>
  <si>
    <t>As compared to the previous year's 6-month period ended 31 October 2002, the Group recorded</t>
  </si>
  <si>
    <t xml:space="preserve">("the Offer") from the shareholders of Berjaya Times Square Sdn Bhd ("BTSSB") namely, YBhg. </t>
  </si>
  <si>
    <t>any other relevant authorities.</t>
  </si>
  <si>
    <t>The Group's bank borrowings as at 31 October 2003 consisted of secured bank overdraft facilities</t>
  </si>
  <si>
    <t>of a subsidiary company amounted to RM1,215,000.</t>
  </si>
  <si>
    <t xml:space="preserve">million new ordinary shares of RM1.00 each in Matrix at an issue price of RM1.40 per ordinary share </t>
  </si>
  <si>
    <t>of Matrix ("Proposed Acquisition").</t>
  </si>
  <si>
    <t>equity interest totaling 100% in BTSSB comprising 320.614 million ordinary shares of RM1.00 each</t>
  </si>
  <si>
    <t>concert namely, DRTYC, RTYS, NTSP, JMP and VHSB in Matrix will increase from 1.7% to</t>
  </si>
  <si>
    <t>Following the completion of the proposals, the direct shareholdings of TSVT and the parties acting in</t>
  </si>
  <si>
    <t>However, as the Proposed Acquisition is conditional upon BR not accepting the MO offer, the approval</t>
  </si>
  <si>
    <t>of RM1.00 each ("Matrix Shares") thereby resulting in BTSSB becoming a wholly-owned subsidiary</t>
  </si>
  <si>
    <t xml:space="preserve">due to higher revenue recorded by the principal subsidiary company, Natural Avenue Sdn Bhd ("NASB") </t>
  </si>
  <si>
    <t xml:space="preserve">from having one additional draw in the current quarter as compared to the quarter ended 31 October 2002 </t>
  </si>
  <si>
    <t>coupled with lower prize payout.</t>
  </si>
  <si>
    <t>No diluted earnings per share is presented for the current period as there is no potential ordinary shares</t>
  </si>
  <si>
    <t xml:space="preserve">outstanding. </t>
  </si>
  <si>
    <t>A Depositor shall qualify for the entitlement only in respect of:</t>
  </si>
  <si>
    <t>respect of ordinary transfers.</t>
  </si>
  <si>
    <t>Shares bought on the Kuala Lumpur Stock Exchange on a cum entitlement basis according to the</t>
  </si>
  <si>
    <t>Rules of the Kuala Lumpur Stock Exchange.</t>
  </si>
  <si>
    <t>At the date of this announcement, the Board has declared a first interim dividend of 3% less 28% income</t>
  </si>
  <si>
    <t>tax in respect of the quarter ended 31 October 2003 (quarter ended 31 October 2002 : 2% less 28%</t>
  </si>
  <si>
    <t>total dividend in respect of the financial period ended 31 October 2003 will be 3% (period ended 31</t>
  </si>
  <si>
    <t>October 2002 : 2%).</t>
  </si>
  <si>
    <t>income tax) payable on 8 January 2004. The entitlement date shall be fixed on 31 December 2003. The</t>
  </si>
  <si>
    <t>Shares transferred to the Depositor's Securities Account before 4.00 p.m. on 31 December 2003 in</t>
  </si>
  <si>
    <t>ADDITIONAL INFORMATION REQUIRED BY THE KLSE LISTING REQUIREMENTS</t>
  </si>
  <si>
    <t>Additional Information Required by the KLSE Listing Requirements</t>
  </si>
  <si>
    <t>7 - 10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</si>
</sst>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m/yy_)"/>
    <numFmt numFmtId="173" formatCode="hh:mm\ AM/PM_)"/>
    <numFmt numFmtId="174" formatCode=";;;"/>
    <numFmt numFmtId="175" formatCode="_(* #,##0.0_);_(* \(#,##0.0\);_(* &quot;-&quot;??_);_(@_)"/>
    <numFmt numFmtId="176" formatCode="_(* #,##0_);_(* \(#,##0\);_(* &quot;-&quot;??_);_(@_)"/>
    <numFmt numFmtId="177" formatCode="0_);\(0\)"/>
    <numFmt numFmtId="178" formatCode="mm/dd/yy"/>
    <numFmt numFmtId="179" formatCode="_(* #,##0.0_);_(* \(#,##0.0\);_(* &quot;-&quot;?_);_(@_)"/>
    <numFmt numFmtId="180" formatCode="0.00_);\(0.00\)"/>
    <numFmt numFmtId="181" formatCode="_-* #,##0.0_-;\-* #,##0.0_-;_-* &quot;-&quot;?_-;_-@_-"/>
    <numFmt numFmtId="182" formatCode="#,##0.0;\-#,##0.0"/>
    <numFmt numFmtId="183" formatCode="#,##0.000;\-#,##0.000"/>
  </numFmts>
  <fonts count="2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172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centerContinuous"/>
    </xf>
    <xf numFmtId="173" fontId="4" fillId="0" borderId="0" xfId="0" applyNumberFormat="1" applyFont="1" applyAlignment="1" applyProtection="1">
      <alignment/>
      <protection/>
    </xf>
    <xf numFmtId="174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76" fontId="4" fillId="0" borderId="1" xfId="15" applyNumberFormat="1" applyFont="1" applyBorder="1" applyAlignment="1" applyProtection="1">
      <alignment/>
      <protection/>
    </xf>
    <xf numFmtId="176" fontId="4" fillId="0" borderId="0" xfId="15" applyNumberFormat="1" applyFont="1" applyBorder="1" applyAlignment="1" applyProtection="1">
      <alignment/>
      <protection/>
    </xf>
    <xf numFmtId="176" fontId="4" fillId="0" borderId="0" xfId="15" applyNumberFormat="1" applyFont="1" applyAlignment="1">
      <alignment/>
    </xf>
    <xf numFmtId="176" fontId="4" fillId="0" borderId="0" xfId="15" applyNumberFormat="1" applyFont="1" applyAlignment="1" applyProtection="1">
      <alignment/>
      <protection/>
    </xf>
    <xf numFmtId="176" fontId="4" fillId="0" borderId="2" xfId="15" applyNumberFormat="1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174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72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173" fontId="4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Continuous"/>
    </xf>
    <xf numFmtId="176" fontId="4" fillId="0" borderId="2" xfId="15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0" xfId="15" applyNumberFormat="1" applyFont="1" applyBorder="1" applyAlignment="1">
      <alignment/>
    </xf>
    <xf numFmtId="176" fontId="4" fillId="0" borderId="3" xfId="15" applyNumberFormat="1" applyFont="1" applyBorder="1" applyAlignment="1">
      <alignment/>
    </xf>
    <xf numFmtId="176" fontId="4" fillId="0" borderId="3" xfId="15" applyNumberFormat="1" applyFont="1" applyBorder="1" applyAlignment="1" applyProtection="1">
      <alignment/>
      <protection/>
    </xf>
    <xf numFmtId="176" fontId="4" fillId="0" borderId="4" xfId="15" applyNumberFormat="1" applyFont="1" applyBorder="1" applyAlignment="1" applyProtection="1">
      <alignment/>
      <protection/>
    </xf>
    <xf numFmtId="176" fontId="4" fillId="0" borderId="5" xfId="15" applyNumberFormat="1" applyFont="1" applyBorder="1" applyAlignment="1" applyProtection="1">
      <alignment/>
      <protection/>
    </xf>
    <xf numFmtId="176" fontId="4" fillId="0" borderId="4" xfId="15" applyNumberFormat="1" applyFont="1" applyBorder="1" applyAlignment="1" applyProtection="1" quotePrefix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176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1" xfId="15" applyNumberFormat="1" applyFont="1" applyBorder="1" applyAlignment="1" applyProtection="1">
      <alignment horizontal="right"/>
      <protection/>
    </xf>
    <xf numFmtId="37" fontId="2" fillId="0" borderId="0" xfId="15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176" fontId="4" fillId="0" borderId="6" xfId="15" applyNumberFormat="1" applyFont="1" applyBorder="1" applyAlignment="1" applyProtection="1">
      <alignment/>
      <protection/>
    </xf>
    <xf numFmtId="176" fontId="4" fillId="0" borderId="7" xfId="15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37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3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 horizontal="right"/>
    </xf>
    <xf numFmtId="41" fontId="9" fillId="0" borderId="8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0" fontId="9" fillId="0" borderId="0" xfId="0" applyFont="1" applyAlignment="1" applyProtection="1" quotePrefix="1">
      <alignment horizontal="left"/>
      <protection/>
    </xf>
    <xf numFmtId="37" fontId="9" fillId="0" borderId="9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0" fontId="13" fillId="0" borderId="0" xfId="0" applyFont="1" applyAlignment="1" applyProtection="1" quotePrefix="1">
      <alignment horizontal="center"/>
      <protection/>
    </xf>
    <xf numFmtId="0" fontId="13" fillId="0" borderId="0" xfId="0" applyFont="1" applyAlignment="1" applyProtection="1" quotePrefix="1">
      <alignment horizontal="left"/>
      <protection/>
    </xf>
    <xf numFmtId="0" fontId="6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176" fontId="4" fillId="0" borderId="0" xfId="15" applyNumberFormat="1" applyFont="1" applyAlignment="1" applyProtection="1">
      <alignment/>
      <protection locked="0"/>
    </xf>
    <xf numFmtId="176" fontId="4" fillId="0" borderId="0" xfId="15" applyNumberFormat="1" applyFont="1" applyBorder="1" applyAlignment="1" applyProtection="1">
      <alignment/>
      <protection locked="0"/>
    </xf>
    <xf numFmtId="43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horizontal="centerContinuous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 quotePrefix="1">
      <alignment horizontal="center"/>
      <protection hidden="1" locked="0"/>
    </xf>
    <xf numFmtId="43" fontId="4" fillId="0" borderId="11" xfId="0" applyNumberFormat="1" applyFont="1" applyBorder="1" applyAlignment="1" applyProtection="1">
      <alignment horizontal="center"/>
      <protection hidden="1" locked="0"/>
    </xf>
    <xf numFmtId="43" fontId="4" fillId="0" borderId="0" xfId="0" applyNumberFormat="1" applyFont="1" applyBorder="1" applyAlignment="1" applyProtection="1">
      <alignment horizontal="center"/>
      <protection hidden="1" locked="0"/>
    </xf>
    <xf numFmtId="0" fontId="4" fillId="0" borderId="2" xfId="0" applyFont="1" applyBorder="1" applyAlignment="1" applyProtection="1">
      <alignment/>
      <protection hidden="1" locked="0"/>
    </xf>
    <xf numFmtId="43" fontId="4" fillId="0" borderId="1" xfId="0" applyNumberFormat="1" applyFont="1" applyBorder="1" applyAlignment="1" applyProtection="1">
      <alignment horizontal="center"/>
      <protection hidden="1" locked="0"/>
    </xf>
    <xf numFmtId="176" fontId="4" fillId="0" borderId="11" xfId="15" applyNumberFormat="1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37" fontId="2" fillId="0" borderId="0" xfId="15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 locked="0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14" fontId="6" fillId="0" borderId="0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2" xfId="0" applyFont="1" applyBorder="1" applyAlignment="1" applyProtection="1" quotePrefix="1">
      <alignment horizontal="left"/>
      <protection/>
    </xf>
    <xf numFmtId="0" fontId="9" fillId="0" borderId="2" xfId="0" applyFont="1" applyBorder="1" applyAlignment="1">
      <alignment/>
    </xf>
    <xf numFmtId="0" fontId="12" fillId="0" borderId="0" xfId="0" applyFont="1" applyAlignment="1" applyProtection="1">
      <alignment horizontal="left"/>
      <protection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76" fontId="4" fillId="0" borderId="12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17" fontId="4" fillId="0" borderId="0" xfId="0" applyNumberFormat="1" applyFont="1" applyAlignment="1" quotePrefix="1">
      <alignment horizontal="right"/>
    </xf>
    <xf numFmtId="176" fontId="9" fillId="0" borderId="12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76" fontId="9" fillId="0" borderId="6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9" fontId="9" fillId="0" borderId="0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9" fillId="0" borderId="2" xfId="0" applyFont="1" applyBorder="1" applyAlignment="1">
      <alignment horizontal="center"/>
    </xf>
    <xf numFmtId="0" fontId="10" fillId="0" borderId="0" xfId="0" applyFont="1" applyAlignment="1" applyProtection="1" quotePrefix="1">
      <alignment horizontal="left"/>
      <protection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Continuous"/>
      <protection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 quotePrefix="1">
      <alignment horizontal="center"/>
      <protection/>
    </xf>
    <xf numFmtId="0" fontId="10" fillId="0" borderId="0" xfId="0" applyFont="1" applyBorder="1" applyAlignment="1" quotePrefix="1">
      <alignment horizontal="center"/>
    </xf>
    <xf numFmtId="0" fontId="10" fillId="0" borderId="0" xfId="0" applyFont="1" applyBorder="1" applyAlignment="1" applyProtection="1" quotePrefix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176" fontId="9" fillId="0" borderId="1" xfId="15" applyNumberFormat="1" applyFont="1" applyBorder="1" applyAlignment="1" applyProtection="1">
      <alignment/>
      <protection/>
    </xf>
    <xf numFmtId="43" fontId="9" fillId="0" borderId="11" xfId="0" applyNumberFormat="1" applyFont="1" applyBorder="1" applyAlignment="1">
      <alignment horizontal="center"/>
    </xf>
    <xf numFmtId="176" fontId="9" fillId="0" borderId="0" xfId="15" applyNumberFormat="1" applyFont="1" applyBorder="1" applyAlignment="1" applyProtection="1">
      <alignment/>
      <protection/>
    </xf>
    <xf numFmtId="176" fontId="9" fillId="0" borderId="0" xfId="15" applyNumberFormat="1" applyFont="1" applyAlignment="1">
      <alignment/>
    </xf>
    <xf numFmtId="39" fontId="9" fillId="0" borderId="0" xfId="15" applyNumberFormat="1" applyFont="1" applyAlignment="1">
      <alignment/>
    </xf>
    <xf numFmtId="176" fontId="9" fillId="0" borderId="0" xfId="15" applyNumberFormat="1" applyFont="1" applyAlignment="1" applyProtection="1">
      <alignment/>
      <protection locked="0"/>
    </xf>
    <xf numFmtId="176" fontId="9" fillId="0" borderId="0" xfId="15" applyNumberFormat="1" applyFont="1" applyBorder="1" applyAlignment="1" applyProtection="1">
      <alignment horizontal="right"/>
      <protection locked="0"/>
    </xf>
    <xf numFmtId="43" fontId="9" fillId="0" borderId="0" xfId="0" applyNumberFormat="1" applyFont="1" applyBorder="1" applyAlignment="1">
      <alignment horizontal="center"/>
    </xf>
    <xf numFmtId="176" fontId="9" fillId="0" borderId="0" xfId="15" applyNumberFormat="1" applyFont="1" applyBorder="1" applyAlignment="1" applyProtection="1">
      <alignment horizontal="right"/>
      <protection/>
    </xf>
    <xf numFmtId="176" fontId="9" fillId="0" borderId="0" xfId="15" applyNumberFormat="1" applyFont="1" applyBorder="1" applyAlignment="1">
      <alignment/>
    </xf>
    <xf numFmtId="39" fontId="9" fillId="0" borderId="0" xfId="15" applyNumberFormat="1" applyFont="1" applyBorder="1" applyAlignment="1">
      <alignment/>
    </xf>
    <xf numFmtId="176" fontId="9" fillId="0" borderId="2" xfId="15" applyNumberFormat="1" applyFont="1" applyBorder="1" applyAlignment="1" applyProtection="1">
      <alignment/>
      <protection/>
    </xf>
    <xf numFmtId="176" fontId="9" fillId="0" borderId="2" xfId="15" applyNumberFormat="1" applyFont="1" applyBorder="1" applyAlignment="1">
      <alignment/>
    </xf>
    <xf numFmtId="176" fontId="9" fillId="0" borderId="6" xfId="15" applyNumberFormat="1" applyFont="1" applyBorder="1" applyAlignment="1">
      <alignment/>
    </xf>
    <xf numFmtId="176" fontId="9" fillId="0" borderId="6" xfId="15" applyNumberFormat="1" applyFont="1" applyBorder="1" applyAlignment="1" applyProtection="1">
      <alignment horizontal="center"/>
      <protection/>
    </xf>
    <xf numFmtId="39" fontId="9" fillId="0" borderId="0" xfId="15" applyNumberFormat="1" applyFont="1" applyBorder="1" applyAlignment="1" applyProtection="1">
      <alignment horizontal="center"/>
      <protection/>
    </xf>
    <xf numFmtId="176" fontId="9" fillId="0" borderId="0" xfId="15" applyNumberFormat="1" applyFont="1" applyAlignment="1" applyProtection="1">
      <alignment horizontal="right"/>
      <protection/>
    </xf>
    <xf numFmtId="176" fontId="9" fillId="0" borderId="0" xfId="15" applyNumberFormat="1" applyFont="1" applyBorder="1" applyAlignment="1" applyProtection="1">
      <alignment horizontal="center"/>
      <protection/>
    </xf>
    <xf numFmtId="176" fontId="9" fillId="0" borderId="0" xfId="15" applyNumberFormat="1" applyFont="1" applyAlignment="1" applyProtection="1">
      <alignment/>
      <protection/>
    </xf>
    <xf numFmtId="39" fontId="9" fillId="0" borderId="2" xfId="15" applyNumberFormat="1" applyFont="1" applyBorder="1" applyAlignment="1">
      <alignment/>
    </xf>
    <xf numFmtId="176" fontId="9" fillId="0" borderId="11" xfId="15" applyNumberFormat="1" applyFont="1" applyBorder="1" applyAlignment="1" applyProtection="1">
      <alignment/>
      <protection locked="0"/>
    </xf>
    <xf numFmtId="39" fontId="9" fillId="0" borderId="0" xfId="0" applyNumberFormat="1" applyFont="1" applyAlignment="1">
      <alignment/>
    </xf>
    <xf numFmtId="43" fontId="9" fillId="0" borderId="11" xfId="15" applyNumberFormat="1" applyFont="1" applyBorder="1" applyAlignment="1" applyProtection="1">
      <alignment horizontal="center"/>
      <protection/>
    </xf>
    <xf numFmtId="176" fontId="9" fillId="0" borderId="11" xfId="15" applyNumberFormat="1" applyFont="1" applyBorder="1" applyAlignment="1" applyProtection="1">
      <alignment horizontal="center"/>
      <protection/>
    </xf>
    <xf numFmtId="0" fontId="18" fillId="0" borderId="0" xfId="0" applyFont="1" applyAlignment="1" quotePrefix="1">
      <alignment/>
    </xf>
    <xf numFmtId="0" fontId="0" fillId="0" borderId="0" xfId="0" applyAlignment="1">
      <alignment horizontal="left"/>
    </xf>
    <xf numFmtId="0" fontId="11" fillId="0" borderId="0" xfId="0" applyFont="1" applyAlignment="1" applyProtection="1" quotePrefix="1">
      <alignment horizontal="left"/>
      <protection/>
    </xf>
    <xf numFmtId="176" fontId="9" fillId="0" borderId="2" xfId="0" applyNumberFormat="1" applyFont="1" applyBorder="1" applyAlignment="1">
      <alignment/>
    </xf>
    <xf numFmtId="0" fontId="19" fillId="0" borderId="2" xfId="0" applyFont="1" applyBorder="1" applyAlignment="1" applyProtection="1">
      <alignment horizontal="left"/>
      <protection/>
    </xf>
    <xf numFmtId="41" fontId="4" fillId="0" borderId="6" xfId="15" applyNumberFormat="1" applyFont="1" applyBorder="1" applyAlignment="1" applyProtection="1">
      <alignment/>
      <protection locked="0"/>
    </xf>
    <xf numFmtId="41" fontId="4" fillId="0" borderId="0" xfId="15" applyNumberFormat="1" applyFont="1" applyAlignment="1">
      <alignment/>
    </xf>
    <xf numFmtId="41" fontId="4" fillId="0" borderId="0" xfId="15" applyNumberFormat="1" applyFont="1" applyAlignment="1" applyProtection="1">
      <alignment/>
      <protection locked="0"/>
    </xf>
    <xf numFmtId="41" fontId="4" fillId="0" borderId="2" xfId="15" applyNumberFormat="1" applyFont="1" applyBorder="1" applyAlignment="1">
      <alignment/>
    </xf>
    <xf numFmtId="41" fontId="4" fillId="0" borderId="6" xfId="15" applyNumberFormat="1" applyFont="1" applyBorder="1" applyAlignment="1">
      <alignment/>
    </xf>
    <xf numFmtId="41" fontId="4" fillId="0" borderId="11" xfId="15" applyNumberFormat="1" applyFont="1" applyBorder="1" applyAlignment="1">
      <alignment/>
    </xf>
    <xf numFmtId="41" fontId="4" fillId="0" borderId="12" xfId="15" applyNumberFormat="1" applyFont="1" applyBorder="1" applyAlignment="1">
      <alignment/>
    </xf>
    <xf numFmtId="41" fontId="4" fillId="0" borderId="2" xfId="15" applyNumberFormat="1" applyFont="1" applyBorder="1" applyAlignment="1" applyProtection="1">
      <alignment/>
      <protection locked="0"/>
    </xf>
    <xf numFmtId="176" fontId="9" fillId="0" borderId="11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76" fontId="9" fillId="0" borderId="2" xfId="0" applyNumberFormat="1" applyFont="1" applyBorder="1" applyAlignment="1">
      <alignment horizontal="center"/>
    </xf>
    <xf numFmtId="180" fontId="9" fillId="0" borderId="11" xfId="15" applyNumberFormat="1" applyFont="1" applyBorder="1" applyAlignment="1" applyProtection="1">
      <alignment horizontal="right"/>
      <protection/>
    </xf>
    <xf numFmtId="176" fontId="4" fillId="0" borderId="3" xfId="15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9" fillId="0" borderId="0" xfId="0" applyFont="1" applyBorder="1" applyAlignment="1" applyProtection="1" quotePrefix="1">
      <alignment horizontal="left"/>
      <protection/>
    </xf>
    <xf numFmtId="0" fontId="9" fillId="0" borderId="0" xfId="0" applyFont="1" applyBorder="1" applyAlignment="1" quotePrefix="1">
      <alignment/>
    </xf>
    <xf numFmtId="0" fontId="9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 quotePrefix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 applyProtection="1">
      <alignment horizontal="left"/>
      <protection/>
    </xf>
    <xf numFmtId="0" fontId="13" fillId="0" borderId="0" xfId="0" applyFont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9"/>
  <sheetViews>
    <sheetView workbookViewId="0" topLeftCell="A9">
      <selection activeCell="A9" sqref="A9:H10"/>
    </sheetView>
  </sheetViews>
  <sheetFormatPr defaultColWidth="9.33203125" defaultRowHeight="12.75"/>
  <cols>
    <col min="1" max="1" width="9.66015625" style="0" customWidth="1"/>
    <col min="6" max="6" width="15.5" style="0" customWidth="1"/>
    <col min="7" max="7" width="12.83203125" style="0" customWidth="1"/>
    <col min="8" max="8" width="12.16015625" style="0" customWidth="1"/>
    <col min="9" max="9" width="10.16015625" style="0" customWidth="1"/>
  </cols>
  <sheetData>
    <row r="4" spans="1:10" ht="15">
      <c r="A4" s="188" t="s">
        <v>129</v>
      </c>
      <c r="B4" s="188"/>
      <c r="C4" s="188"/>
      <c r="D4" s="188"/>
      <c r="E4" s="188"/>
      <c r="F4" s="188"/>
      <c r="G4" s="188"/>
      <c r="H4" s="188"/>
      <c r="I4" s="92" t="s">
        <v>111</v>
      </c>
      <c r="J4" s="1"/>
    </row>
    <row r="5" spans="1:10" ht="15">
      <c r="A5" s="189" t="s">
        <v>201</v>
      </c>
      <c r="B5" s="189"/>
      <c r="C5" s="189"/>
      <c r="D5" s="189"/>
      <c r="E5" s="189"/>
      <c r="F5" s="189"/>
      <c r="G5" s="189"/>
      <c r="H5" s="189"/>
      <c r="I5" s="121" t="s">
        <v>111</v>
      </c>
      <c r="J5" s="1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>
      <c r="A9" s="190" t="s">
        <v>206</v>
      </c>
      <c r="B9" s="190"/>
      <c r="C9" s="190"/>
      <c r="D9" s="190"/>
      <c r="E9" s="190"/>
      <c r="F9" s="190"/>
      <c r="G9" s="190"/>
      <c r="H9" s="190"/>
      <c r="I9" s="114"/>
      <c r="J9" s="1"/>
    </row>
    <row r="10" spans="1:10" ht="6" customHeight="1">
      <c r="A10" s="190"/>
      <c r="B10" s="190"/>
      <c r="C10" s="190"/>
      <c r="D10" s="190"/>
      <c r="E10" s="190"/>
      <c r="F10" s="190"/>
      <c r="G10" s="190"/>
      <c r="H10" s="190"/>
      <c r="I10" s="114"/>
      <c r="J10" s="1"/>
    </row>
    <row r="11" spans="1:10" ht="15">
      <c r="A11" s="190" t="s">
        <v>226</v>
      </c>
      <c r="B11" s="190"/>
      <c r="C11" s="190"/>
      <c r="D11" s="190"/>
      <c r="E11" s="190"/>
      <c r="F11" s="190"/>
      <c r="G11" s="190"/>
      <c r="H11" s="190"/>
      <c r="I11" s="122"/>
      <c r="J11" s="1"/>
    </row>
    <row r="12" spans="1:10" ht="4.5" customHeight="1">
      <c r="A12" s="190"/>
      <c r="B12" s="190"/>
      <c r="C12" s="190"/>
      <c r="D12" s="190"/>
      <c r="E12" s="190"/>
      <c r="F12" s="190"/>
      <c r="G12" s="190"/>
      <c r="H12" s="190"/>
      <c r="I12" s="1"/>
      <c r="J12" s="1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15" t="s">
        <v>4</v>
      </c>
      <c r="B16" s="1"/>
      <c r="C16" s="1"/>
      <c r="D16" s="1"/>
      <c r="F16" s="1"/>
      <c r="G16" s="1"/>
      <c r="H16" s="116" t="s">
        <v>196</v>
      </c>
      <c r="J16" s="1"/>
    </row>
    <row r="17" spans="1:10" ht="15">
      <c r="A17" s="1"/>
      <c r="B17" s="1"/>
      <c r="C17" s="1"/>
      <c r="D17" s="1"/>
      <c r="F17" s="1"/>
      <c r="G17" s="1"/>
      <c r="H17" s="1"/>
      <c r="J17" s="1"/>
    </row>
    <row r="18" spans="1:10" ht="15">
      <c r="A18" s="1" t="s">
        <v>197</v>
      </c>
      <c r="B18" s="1"/>
      <c r="C18" s="1"/>
      <c r="D18" s="1"/>
      <c r="F18" s="1"/>
      <c r="G18" s="1"/>
      <c r="H18" s="116">
        <v>1</v>
      </c>
      <c r="J18" s="1"/>
    </row>
    <row r="19" spans="1:10" ht="15">
      <c r="A19" s="1"/>
      <c r="B19" s="1"/>
      <c r="C19" s="1"/>
      <c r="D19" s="1"/>
      <c r="F19" s="1"/>
      <c r="G19" s="1"/>
      <c r="H19" s="116"/>
      <c r="J19" s="1"/>
    </row>
    <row r="20" spans="1:10" ht="15">
      <c r="A20" s="1" t="s">
        <v>198</v>
      </c>
      <c r="B20" s="1"/>
      <c r="C20" s="1"/>
      <c r="D20" s="1"/>
      <c r="F20" s="1"/>
      <c r="G20" s="1"/>
      <c r="H20" s="116">
        <v>2</v>
      </c>
      <c r="J20" s="1"/>
    </row>
    <row r="21" spans="1:10" ht="15">
      <c r="A21" s="1"/>
      <c r="B21" s="1"/>
      <c r="C21" s="1"/>
      <c r="D21" s="1"/>
      <c r="F21" s="1"/>
      <c r="G21" s="1"/>
      <c r="H21" s="116"/>
      <c r="J21" s="1"/>
    </row>
    <row r="22" spans="1:10" ht="15">
      <c r="A22" s="1" t="s">
        <v>199</v>
      </c>
      <c r="B22" s="1"/>
      <c r="C22" s="1"/>
      <c r="D22" s="1"/>
      <c r="F22" s="1"/>
      <c r="G22" s="1"/>
      <c r="H22" s="116">
        <v>3</v>
      </c>
      <c r="J22" s="1"/>
    </row>
    <row r="23" spans="1:10" ht="15">
      <c r="A23" s="1"/>
      <c r="B23" s="1"/>
      <c r="C23" s="1"/>
      <c r="D23" s="1"/>
      <c r="F23" s="1"/>
      <c r="G23" s="1"/>
      <c r="H23" s="116"/>
      <c r="J23" s="1"/>
    </row>
    <row r="24" spans="1:10" ht="15">
      <c r="A24" s="1" t="s">
        <v>200</v>
      </c>
      <c r="B24" s="1"/>
      <c r="C24" s="1"/>
      <c r="D24" s="1"/>
      <c r="F24" s="1"/>
      <c r="G24" s="1"/>
      <c r="H24" s="116">
        <v>4</v>
      </c>
      <c r="J24" s="1"/>
    </row>
    <row r="25" spans="1:10" ht="15">
      <c r="A25" s="1"/>
      <c r="B25" s="1"/>
      <c r="C25" s="1"/>
      <c r="D25" s="1"/>
      <c r="F25" s="1"/>
      <c r="G25" s="1"/>
      <c r="H25" s="116"/>
      <c r="J25" s="1"/>
    </row>
    <row r="26" spans="1:10" ht="15">
      <c r="A26" s="1" t="s">
        <v>212</v>
      </c>
      <c r="B26" s="1"/>
      <c r="C26" s="1"/>
      <c r="D26" s="1"/>
      <c r="F26" s="1"/>
      <c r="G26" s="1"/>
      <c r="H26" s="117" t="s">
        <v>214</v>
      </c>
      <c r="J26" s="1"/>
    </row>
    <row r="27" spans="1:10" ht="15">
      <c r="A27" s="1"/>
      <c r="B27" s="1"/>
      <c r="C27" s="1"/>
      <c r="D27" s="1"/>
      <c r="F27" s="1"/>
      <c r="G27" s="1"/>
      <c r="H27" s="116"/>
      <c r="J27" s="1"/>
    </row>
    <row r="28" spans="1:10" ht="15">
      <c r="A28" s="1" t="s">
        <v>301</v>
      </c>
      <c r="B28" s="1"/>
      <c r="C28" s="1"/>
      <c r="D28" s="1"/>
      <c r="F28" s="1"/>
      <c r="G28" s="1"/>
      <c r="H28" s="118" t="s">
        <v>302</v>
      </c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mergeCells count="4">
    <mergeCell ref="A4:H4"/>
    <mergeCell ref="A5:H5"/>
    <mergeCell ref="A9:H10"/>
    <mergeCell ref="A11:H12"/>
  </mergeCells>
  <printOptions/>
  <pageMargins left="1.24" right="0.56" top="1" bottom="1.32" header="0.5" footer="1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3"/>
  <sheetViews>
    <sheetView workbookViewId="0" topLeftCell="A22">
      <selection activeCell="F31" sqref="F31"/>
    </sheetView>
  </sheetViews>
  <sheetFormatPr defaultColWidth="11.33203125" defaultRowHeight="12.75"/>
  <cols>
    <col min="1" max="1" width="3.33203125" style="7" customWidth="1"/>
    <col min="2" max="2" width="4.33203125" style="7" customWidth="1"/>
    <col min="3" max="3" width="12.5" style="7" customWidth="1"/>
    <col min="4" max="4" width="11.33203125" style="7" customWidth="1"/>
    <col min="5" max="5" width="17.33203125" style="7" customWidth="1"/>
    <col min="6" max="6" width="16.66015625" style="7" customWidth="1"/>
    <col min="7" max="7" width="2.66015625" style="7" customWidth="1"/>
    <col min="8" max="8" width="16.66015625" style="7" customWidth="1"/>
    <col min="9" max="9" width="2.66015625" style="7" customWidth="1"/>
    <col min="10" max="10" width="16.5" style="7" customWidth="1"/>
    <col min="11" max="16384" width="11.33203125" style="7" customWidth="1"/>
  </cols>
  <sheetData>
    <row r="1" spans="1:10" ht="15" customHeight="1">
      <c r="A1" s="2"/>
      <c r="B1" s="3"/>
      <c r="C1" s="4"/>
      <c r="D1" s="3"/>
      <c r="E1" s="5"/>
      <c r="F1" s="4"/>
      <c r="G1" s="4"/>
      <c r="H1" s="4"/>
      <c r="I1" s="6"/>
      <c r="J1" s="4"/>
    </row>
    <row r="2" spans="1:10" ht="15" customHeight="1">
      <c r="A2" s="2"/>
      <c r="B2" s="3"/>
      <c r="C2" s="4"/>
      <c r="D2" s="3"/>
      <c r="E2" s="5"/>
      <c r="F2" s="4"/>
      <c r="G2" s="4"/>
      <c r="H2" s="4"/>
      <c r="I2" s="6"/>
      <c r="J2" s="4"/>
    </row>
    <row r="3" spans="1:10" ht="15" customHeight="1">
      <c r="A3" s="2"/>
      <c r="B3" s="3"/>
      <c r="C3" s="4"/>
      <c r="D3" s="3"/>
      <c r="E3" s="5"/>
      <c r="F3" s="4"/>
      <c r="G3" s="4"/>
      <c r="H3" s="4"/>
      <c r="I3" s="6"/>
      <c r="J3" s="4"/>
    </row>
    <row r="4" spans="1:10" ht="15" customHeight="1">
      <c r="A4" s="188" t="str">
        <f>+'P&amp;L'!A4</f>
        <v>MATRIX INTERNATIONAL BERHAD</v>
      </c>
      <c r="B4" s="188"/>
      <c r="C4" s="188"/>
      <c r="D4" s="188"/>
      <c r="E4" s="188"/>
      <c r="F4" s="188"/>
      <c r="G4" s="188"/>
      <c r="H4" s="188"/>
      <c r="I4" s="188"/>
      <c r="J4" s="188"/>
    </row>
    <row r="5" spans="1:10" ht="13.5" customHeight="1">
      <c r="A5" s="192" t="str">
        <f>+'P&amp;L'!A5</f>
        <v>(COMPANY NO : 3907-W)</v>
      </c>
      <c r="B5" s="192"/>
      <c r="C5" s="192"/>
      <c r="D5" s="192"/>
      <c r="E5" s="192"/>
      <c r="F5" s="192"/>
      <c r="G5" s="192"/>
      <c r="H5" s="192"/>
      <c r="I5" s="192"/>
      <c r="J5" s="192"/>
    </row>
    <row r="6" spans="1:10" ht="13.5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</row>
    <row r="7" spans="1:10" ht="13.5" customHeight="1">
      <c r="A7" s="188" t="s">
        <v>192</v>
      </c>
      <c r="B7" s="188"/>
      <c r="C7" s="188"/>
      <c r="D7" s="188"/>
      <c r="E7" s="188"/>
      <c r="F7" s="188"/>
      <c r="G7" s="188"/>
      <c r="H7" s="188"/>
      <c r="I7" s="188"/>
      <c r="J7" s="188"/>
    </row>
    <row r="8" spans="1:10" ht="13.5" customHeight="1">
      <c r="A8" s="188" t="s">
        <v>226</v>
      </c>
      <c r="B8" s="188"/>
      <c r="C8" s="188"/>
      <c r="D8" s="188"/>
      <c r="E8" s="188"/>
      <c r="F8" s="188"/>
      <c r="G8" s="188"/>
      <c r="H8" s="188"/>
      <c r="I8" s="188"/>
      <c r="J8" s="188"/>
    </row>
    <row r="9" spans="1:10" ht="13.5" customHeight="1">
      <c r="A9" s="193" t="s">
        <v>193</v>
      </c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13.5" customHeight="1">
      <c r="A10" s="193"/>
      <c r="B10" s="193"/>
      <c r="C10" s="193"/>
      <c r="D10" s="193"/>
      <c r="E10" s="193"/>
      <c r="F10" s="193"/>
      <c r="G10" s="193"/>
      <c r="H10" s="193"/>
      <c r="I10" s="193"/>
      <c r="J10" s="193"/>
    </row>
    <row r="11" spans="1:10" ht="13.5" customHeight="1">
      <c r="A11" s="23"/>
      <c r="B11" s="1"/>
      <c r="C11" s="1"/>
      <c r="D11" s="1"/>
      <c r="E11" s="1"/>
      <c r="H11" s="33"/>
      <c r="I11" s="33"/>
      <c r="J11" s="89"/>
    </row>
    <row r="12" spans="1:10" ht="13.5" customHeight="1">
      <c r="A12" s="4"/>
      <c r="B12" s="4"/>
      <c r="C12" s="4"/>
      <c r="D12" s="4"/>
      <c r="E12" s="4"/>
      <c r="F12" s="44"/>
      <c r="G12" s="44"/>
      <c r="H12" s="191" t="s">
        <v>140</v>
      </c>
      <c r="I12" s="191"/>
      <c r="J12" s="191"/>
    </row>
    <row r="13" spans="1:10" ht="13.5" customHeight="1">
      <c r="A13" s="4"/>
      <c r="B13" s="4"/>
      <c r="C13" s="4"/>
      <c r="D13" s="4"/>
      <c r="E13" s="4"/>
      <c r="F13" s="92"/>
      <c r="G13" s="44"/>
      <c r="H13" s="103" t="s">
        <v>227</v>
      </c>
      <c r="I13" s="104"/>
      <c r="J13" s="69" t="s">
        <v>18</v>
      </c>
    </row>
    <row r="14" spans="1:10" ht="13.5" customHeight="1">
      <c r="A14" s="4"/>
      <c r="B14" s="4"/>
      <c r="C14" s="4"/>
      <c r="D14" s="4"/>
      <c r="E14" s="4"/>
      <c r="F14" s="44"/>
      <c r="G14" s="44"/>
      <c r="H14" s="104"/>
      <c r="I14" s="104"/>
      <c r="J14" s="105" t="s">
        <v>217</v>
      </c>
    </row>
    <row r="15" spans="1:10" ht="13.5" customHeight="1">
      <c r="A15" s="4"/>
      <c r="B15" s="4"/>
      <c r="C15" s="4"/>
      <c r="D15" s="4"/>
      <c r="E15" s="4"/>
      <c r="F15" s="92" t="s">
        <v>141</v>
      </c>
      <c r="G15" s="44"/>
      <c r="H15" s="69" t="s">
        <v>112</v>
      </c>
      <c r="I15" s="104"/>
      <c r="J15" s="69" t="s">
        <v>112</v>
      </c>
    </row>
    <row r="16" spans="1:5" ht="13.5" customHeight="1">
      <c r="A16" s="4"/>
      <c r="B16" s="184" t="s">
        <v>237</v>
      </c>
      <c r="C16" s="4"/>
      <c r="D16" s="4"/>
      <c r="E16" s="4"/>
    </row>
    <row r="17" spans="1:10" ht="15" customHeight="1">
      <c r="A17" s="10"/>
      <c r="C17" s="182" t="s">
        <v>231</v>
      </c>
      <c r="D17" s="183"/>
      <c r="E17" s="4"/>
      <c r="H17" s="14">
        <v>14270</v>
      </c>
      <c r="I17" s="13"/>
      <c r="J17" s="14">
        <v>14813</v>
      </c>
    </row>
    <row r="18" spans="1:10" ht="15" customHeight="1">
      <c r="A18" s="10"/>
      <c r="C18" s="182" t="s">
        <v>131</v>
      </c>
      <c r="D18" s="1"/>
      <c r="F18" s="17" t="s">
        <v>181</v>
      </c>
      <c r="H18" s="14">
        <v>3156</v>
      </c>
      <c r="I18" s="13"/>
      <c r="J18" s="14">
        <v>3156</v>
      </c>
    </row>
    <row r="19" spans="1:10" ht="15" customHeight="1">
      <c r="A19" s="10"/>
      <c r="C19" s="182" t="s">
        <v>232</v>
      </c>
      <c r="D19" s="1"/>
      <c r="F19" s="17"/>
      <c r="H19" s="14">
        <v>179323</v>
      </c>
      <c r="I19" s="13"/>
      <c r="J19" s="14">
        <v>179323</v>
      </c>
    </row>
    <row r="20" spans="1:10" ht="15" customHeight="1">
      <c r="A20" s="10"/>
      <c r="C20" s="182" t="s">
        <v>233</v>
      </c>
      <c r="D20" s="1"/>
      <c r="H20" s="14">
        <v>6507</v>
      </c>
      <c r="I20" s="13"/>
      <c r="J20" s="14">
        <v>6630</v>
      </c>
    </row>
    <row r="21" spans="1:10" ht="15" customHeight="1">
      <c r="A21" s="10"/>
      <c r="B21" s="8"/>
      <c r="H21" s="14"/>
      <c r="I21" s="13"/>
      <c r="J21" s="14"/>
    </row>
    <row r="22" spans="1:10" ht="15" customHeight="1">
      <c r="A22" s="10"/>
      <c r="B22" s="23" t="s">
        <v>238</v>
      </c>
      <c r="H22" s="25"/>
      <c r="I22" s="13"/>
      <c r="J22" s="25"/>
    </row>
    <row r="23" spans="1:10" ht="15" customHeight="1">
      <c r="A23" s="10"/>
      <c r="B23" s="8"/>
      <c r="C23" s="7" t="s">
        <v>127</v>
      </c>
      <c r="E23" s="95"/>
      <c r="H23" s="28">
        <v>421</v>
      </c>
      <c r="I23" s="13"/>
      <c r="J23" s="28">
        <v>509</v>
      </c>
    </row>
    <row r="24" spans="1:10" ht="15" customHeight="1">
      <c r="A24" s="17"/>
      <c r="C24" s="8" t="s">
        <v>132</v>
      </c>
      <c r="E24" s="95"/>
      <c r="H24" s="29">
        <f>130+1466+694+2</f>
        <v>2292</v>
      </c>
      <c r="I24" s="13"/>
      <c r="J24" s="29">
        <f>1962+691</f>
        <v>2653</v>
      </c>
    </row>
    <row r="25" spans="1:10" ht="15" customHeight="1">
      <c r="A25" s="17"/>
      <c r="C25" s="8" t="s">
        <v>234</v>
      </c>
      <c r="E25" s="95"/>
      <c r="H25" s="29">
        <v>9850</v>
      </c>
      <c r="I25" s="13"/>
      <c r="J25" s="29">
        <v>11369</v>
      </c>
    </row>
    <row r="26" spans="1:10" ht="15" customHeight="1">
      <c r="A26" s="17"/>
      <c r="C26" s="8" t="s">
        <v>235</v>
      </c>
      <c r="E26" s="95"/>
      <c r="H26" s="30">
        <v>786</v>
      </c>
      <c r="I26" s="13"/>
      <c r="J26" s="30">
        <v>3302</v>
      </c>
    </row>
    <row r="27" spans="1:10" ht="18" customHeight="1">
      <c r="A27" s="17"/>
      <c r="E27" s="95"/>
      <c r="H27" s="31">
        <f>SUM(H23:H26)</f>
        <v>13349</v>
      </c>
      <c r="I27" s="13"/>
      <c r="J27" s="31">
        <f>SUM(J23:J26)</f>
        <v>17833</v>
      </c>
    </row>
    <row r="28" spans="1:10" ht="15" customHeight="1">
      <c r="A28" s="10"/>
      <c r="B28" s="23" t="s">
        <v>239</v>
      </c>
      <c r="E28" s="95"/>
      <c r="H28" s="28"/>
      <c r="I28" s="13"/>
      <c r="J28" s="28"/>
    </row>
    <row r="29" spans="1:10" ht="15" customHeight="1">
      <c r="A29" s="17"/>
      <c r="C29" s="8" t="s">
        <v>133</v>
      </c>
      <c r="H29" s="29">
        <f>1044+6775+65+293</f>
        <v>8177</v>
      </c>
      <c r="I29" s="13"/>
      <c r="J29" s="29">
        <v>12959</v>
      </c>
    </row>
    <row r="30" spans="1:10" ht="15" customHeight="1">
      <c r="A30" s="17"/>
      <c r="C30" s="8" t="s">
        <v>38</v>
      </c>
      <c r="H30" s="29">
        <v>1215</v>
      </c>
      <c r="I30" s="13"/>
      <c r="J30" s="180">
        <v>0</v>
      </c>
    </row>
    <row r="31" spans="1:10" ht="15" customHeight="1">
      <c r="A31" s="17"/>
      <c r="C31" s="8" t="s">
        <v>236</v>
      </c>
      <c r="H31" s="29">
        <v>1781</v>
      </c>
      <c r="I31" s="13"/>
      <c r="J31" s="29">
        <v>2605</v>
      </c>
    </row>
    <row r="32" spans="1:10" ht="15" customHeight="1">
      <c r="A32" s="17"/>
      <c r="H32" s="32"/>
      <c r="I32" s="13"/>
      <c r="J32" s="32"/>
    </row>
    <row r="33" spans="1:10" ht="18" customHeight="1">
      <c r="A33" s="17"/>
      <c r="H33" s="31">
        <f>SUM(H29:H32)</f>
        <v>11173</v>
      </c>
      <c r="I33" s="13"/>
      <c r="J33" s="31">
        <f>SUM(J29:J32)</f>
        <v>15564</v>
      </c>
    </row>
    <row r="34" spans="1:10" ht="15" customHeight="1">
      <c r="A34" s="10"/>
      <c r="B34" s="23" t="s">
        <v>240</v>
      </c>
      <c r="H34" s="45">
        <f>H27-H33</f>
        <v>2176</v>
      </c>
      <c r="I34" s="27"/>
      <c r="J34" s="45">
        <f>J27-J33</f>
        <v>2269</v>
      </c>
    </row>
    <row r="35" spans="1:10" ht="14.25" customHeight="1">
      <c r="A35" s="10"/>
      <c r="B35" s="8"/>
      <c r="H35" s="12"/>
      <c r="I35" s="27"/>
      <c r="J35" s="12"/>
    </row>
    <row r="36" spans="1:10" ht="18" customHeight="1" thickBot="1">
      <c r="A36" s="17"/>
      <c r="H36" s="46">
        <f>SUM(H17:H20)+SUM(H34:H35)</f>
        <v>205432</v>
      </c>
      <c r="I36" s="13"/>
      <c r="J36" s="46">
        <f>SUM(J17:J20)+SUM(J34:J35)</f>
        <v>206191</v>
      </c>
    </row>
    <row r="37" spans="1:10" ht="15" customHeight="1" thickTop="1">
      <c r="A37" s="17"/>
      <c r="H37" s="13"/>
      <c r="I37" s="13"/>
      <c r="J37" s="13"/>
    </row>
    <row r="38" spans="1:10" ht="15" customHeight="1">
      <c r="A38" s="17"/>
      <c r="B38" s="44" t="s">
        <v>241</v>
      </c>
      <c r="H38" s="13"/>
      <c r="I38" s="13"/>
      <c r="J38" s="13"/>
    </row>
    <row r="39" spans="1:10" ht="15" customHeight="1">
      <c r="A39" s="17"/>
      <c r="H39" s="13"/>
      <c r="I39" s="13"/>
      <c r="J39" s="13"/>
    </row>
    <row r="40" spans="1:10" ht="15" customHeight="1">
      <c r="A40" s="10"/>
      <c r="C40" s="8" t="s">
        <v>242</v>
      </c>
      <c r="H40" s="14">
        <v>166004</v>
      </c>
      <c r="I40" s="13"/>
      <c r="J40" s="14">
        <v>166004</v>
      </c>
    </row>
    <row r="41" spans="1:10" ht="15" customHeight="1">
      <c r="A41" s="10"/>
      <c r="C41" s="8" t="s">
        <v>243</v>
      </c>
      <c r="H41" s="14">
        <v>17103</v>
      </c>
      <c r="I41" s="13"/>
      <c r="J41" s="14">
        <v>17103</v>
      </c>
    </row>
    <row r="42" spans="1:10" ht="15" customHeight="1">
      <c r="A42" s="17"/>
      <c r="C42" s="8" t="s">
        <v>113</v>
      </c>
      <c r="H42" s="14">
        <f>17162+2+5</f>
        <v>17169</v>
      </c>
      <c r="I42" s="13"/>
      <c r="J42" s="14">
        <v>19487</v>
      </c>
    </row>
    <row r="43" spans="1:10" ht="15" customHeight="1">
      <c r="A43" s="17"/>
      <c r="C43" s="9" t="s">
        <v>244</v>
      </c>
      <c r="H43" s="45">
        <f>SUM(H40:H42)</f>
        <v>200276</v>
      </c>
      <c r="I43" s="13"/>
      <c r="J43" s="45">
        <f>SUM(J40:J42)</f>
        <v>202594</v>
      </c>
    </row>
    <row r="44" spans="1:10" ht="15" customHeight="1">
      <c r="A44" s="17"/>
      <c r="C44" s="8" t="s">
        <v>245</v>
      </c>
      <c r="H44" s="15">
        <v>4335</v>
      </c>
      <c r="I44" s="13"/>
      <c r="J44" s="15">
        <v>2771</v>
      </c>
    </row>
    <row r="45" spans="1:10" ht="15" customHeight="1">
      <c r="A45" s="17"/>
      <c r="C45" s="8" t="s">
        <v>246</v>
      </c>
      <c r="H45" s="14">
        <f>+H43+H44</f>
        <v>204611</v>
      </c>
      <c r="I45" s="13"/>
      <c r="J45" s="14">
        <f>+J43+J44</f>
        <v>205365</v>
      </c>
    </row>
    <row r="46" spans="1:10" ht="15" customHeight="1">
      <c r="A46" s="16"/>
      <c r="C46" s="8" t="s">
        <v>247</v>
      </c>
      <c r="H46" s="15">
        <f>826-5</f>
        <v>821</v>
      </c>
      <c r="I46" s="13"/>
      <c r="J46" s="15">
        <v>826</v>
      </c>
    </row>
    <row r="47" spans="1:10" ht="18" customHeight="1" thickBot="1">
      <c r="A47" s="17"/>
      <c r="H47" s="11">
        <f>SUM(H45:H46)</f>
        <v>205432</v>
      </c>
      <c r="I47" s="13"/>
      <c r="J47" s="11">
        <f>SUM(J45:J46)</f>
        <v>206191</v>
      </c>
    </row>
    <row r="48" spans="1:10" ht="15" customHeight="1" thickTop="1">
      <c r="A48" s="17"/>
      <c r="H48" s="12"/>
      <c r="I48" s="13"/>
      <c r="J48" s="12"/>
    </row>
    <row r="49" spans="1:10" ht="15" customHeight="1">
      <c r="A49" s="17"/>
      <c r="B49" s="36" t="s">
        <v>122</v>
      </c>
      <c r="C49" s="36"/>
      <c r="D49" s="36"/>
      <c r="E49" s="36"/>
      <c r="F49" s="36"/>
      <c r="G49" s="36"/>
      <c r="H49" s="39">
        <f>+H43/H40*100</f>
        <v>120.64528565576734</v>
      </c>
      <c r="I49" s="39"/>
      <c r="J49" s="39">
        <f>+J43/J40*100</f>
        <v>122.04163755090238</v>
      </c>
    </row>
    <row r="50" spans="1:10" ht="15" customHeight="1" thickBot="1">
      <c r="A50" s="17"/>
      <c r="B50" s="40" t="s">
        <v>119</v>
      </c>
      <c r="C50" s="36"/>
      <c r="D50" s="36"/>
      <c r="E50" s="36"/>
      <c r="F50" s="36"/>
      <c r="G50" s="36"/>
      <c r="H50" s="41">
        <f>+(H43-H20-H19)/H40*100</f>
        <v>8.702199946989229</v>
      </c>
      <c r="I50" s="42"/>
      <c r="J50" s="41">
        <f>+(J43-J20-J19)/J40*100</f>
        <v>10.024457241994169</v>
      </c>
    </row>
    <row r="51" spans="1:10" ht="15" customHeight="1" thickTop="1">
      <c r="A51" s="17"/>
      <c r="B51" s="40"/>
      <c r="C51" s="36"/>
      <c r="D51" s="36"/>
      <c r="E51" s="36"/>
      <c r="F51" s="36"/>
      <c r="G51" s="36"/>
      <c r="H51" s="93"/>
      <c r="I51" s="42"/>
      <c r="J51" s="93"/>
    </row>
    <row r="52" spans="1:10" ht="13.5" customHeight="1">
      <c r="A52" s="17"/>
      <c r="B52" s="40"/>
      <c r="C52" s="36"/>
      <c r="D52" s="36"/>
      <c r="E52" s="36"/>
      <c r="F52" s="36"/>
      <c r="G52" s="36"/>
      <c r="H52" s="93"/>
      <c r="I52" s="42"/>
      <c r="J52" s="93"/>
    </row>
    <row r="53" spans="1:10" ht="13.5" customHeight="1">
      <c r="A53" s="17"/>
      <c r="B53" s="40"/>
      <c r="C53" s="36"/>
      <c r="D53" s="36"/>
      <c r="E53" s="36"/>
      <c r="F53" s="36"/>
      <c r="G53" s="36"/>
      <c r="H53" s="93"/>
      <c r="I53" s="42"/>
      <c r="J53" s="93"/>
    </row>
    <row r="54" spans="1:10" ht="14.25" customHeight="1">
      <c r="A54" s="16"/>
      <c r="B54" s="7" t="s">
        <v>213</v>
      </c>
      <c r="J54" s="43"/>
    </row>
    <row r="55" spans="1:10" ht="15" customHeight="1">
      <c r="A55" s="16"/>
      <c r="J55" s="43"/>
    </row>
    <row r="57" spans="6:10" ht="15">
      <c r="F57" s="7" t="s">
        <v>116</v>
      </c>
      <c r="H57" s="26">
        <f>+H47-H36</f>
        <v>0</v>
      </c>
      <c r="J57" s="26">
        <f>+J47-J36</f>
        <v>0</v>
      </c>
    </row>
    <row r="64" ht="12" customHeight="1"/>
    <row r="199" ht="12" customHeight="1"/>
    <row r="201" ht="8.25" customHeight="1"/>
    <row r="204" ht="8.25" customHeight="1"/>
    <row r="213" spans="2:10" ht="15">
      <c r="B213" s="4"/>
      <c r="C213" s="4"/>
      <c r="D213" s="4"/>
      <c r="E213" s="4"/>
      <c r="F213" s="4"/>
      <c r="G213" s="4"/>
      <c r="H213" s="4"/>
      <c r="I213" s="4"/>
      <c r="J213" s="4"/>
    </row>
    <row r="214" ht="10.5" customHeight="1"/>
    <row r="217" ht="10.5" customHeight="1"/>
  </sheetData>
  <mergeCells count="7">
    <mergeCell ref="H12:J12"/>
    <mergeCell ref="A4:J4"/>
    <mergeCell ref="A5:J5"/>
    <mergeCell ref="A9:J9"/>
    <mergeCell ref="A10:J10"/>
    <mergeCell ref="A7:J7"/>
    <mergeCell ref="A8:J8"/>
  </mergeCells>
  <printOptions/>
  <pageMargins left="0.6" right="0.24" top="0.25" bottom="0.26" header="0.22" footer="0.22"/>
  <pageSetup firstPageNumber="1" useFirstPageNumber="1" horizontalDpi="300" verticalDpi="300" orientation="portrait" paperSize="9" scale="9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workbookViewId="0" topLeftCell="A41">
      <selection activeCell="H57" sqref="H57"/>
    </sheetView>
  </sheetViews>
  <sheetFormatPr defaultColWidth="11.33203125" defaultRowHeight="12.75"/>
  <cols>
    <col min="1" max="1" width="2" style="7" customWidth="1"/>
    <col min="2" max="2" width="4.16015625" style="7" customWidth="1"/>
    <col min="3" max="3" width="12.5" style="7" customWidth="1"/>
    <col min="4" max="4" width="14.33203125" style="7" customWidth="1"/>
    <col min="5" max="5" width="15.16015625" style="7" customWidth="1"/>
    <col min="6" max="6" width="10" style="7" customWidth="1"/>
    <col min="7" max="7" width="15.5" style="7" customWidth="1"/>
    <col min="8" max="8" width="13.83203125" style="7" customWidth="1"/>
    <col min="9" max="9" width="15.16015625" style="7" hidden="1" customWidth="1"/>
    <col min="10" max="10" width="1.0078125" style="7" customWidth="1"/>
    <col min="11" max="11" width="13.5" style="71" customWidth="1"/>
    <col min="12" max="12" width="15.5" style="71" customWidth="1"/>
    <col min="13" max="13" width="13.83203125" style="79" hidden="1" customWidth="1"/>
    <col min="14" max="14" width="1.3359375" style="7" customWidth="1"/>
    <col min="15" max="16384" width="11.33203125" style="7" customWidth="1"/>
  </cols>
  <sheetData>
    <row r="1" spans="1:13" s="21" customFormat="1" ht="15">
      <c r="A1" s="19"/>
      <c r="B1" s="20"/>
      <c r="D1" s="20"/>
      <c r="E1" s="22"/>
      <c r="F1" s="22"/>
      <c r="J1" s="18"/>
      <c r="K1" s="74"/>
      <c r="L1" s="70"/>
      <c r="M1" s="78"/>
    </row>
    <row r="3" spans="1:13" ht="15">
      <c r="A3" s="24"/>
      <c r="B3" s="2"/>
      <c r="C3" s="2"/>
      <c r="D3" s="2"/>
      <c r="E3" s="2"/>
      <c r="F3" s="2"/>
      <c r="G3" s="2"/>
      <c r="H3" s="2"/>
      <c r="I3" s="2"/>
      <c r="J3" s="2"/>
      <c r="K3" s="72"/>
      <c r="L3" s="72"/>
      <c r="M3" s="80"/>
    </row>
    <row r="4" spans="1:12" ht="13.5" customHeight="1">
      <c r="A4" s="197" t="s">
        <v>129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</row>
    <row r="5" spans="1:12" ht="13.5" customHeight="1">
      <c r="A5" s="198" t="s">
        <v>138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</row>
    <row r="6" spans="1:12" ht="13.5" customHeight="1">
      <c r="A6" s="129"/>
      <c r="B6" s="125"/>
      <c r="C6" s="125"/>
      <c r="D6" s="125"/>
      <c r="E6" s="125"/>
      <c r="F6" s="125"/>
      <c r="G6" s="47"/>
      <c r="H6" s="47"/>
      <c r="I6" s="47"/>
      <c r="J6" s="47"/>
      <c r="K6" s="130"/>
      <c r="L6" s="130"/>
    </row>
    <row r="7" spans="1:12" ht="13.5" customHeight="1">
      <c r="A7" s="129"/>
      <c r="B7" s="125"/>
      <c r="C7" s="125"/>
      <c r="D7" s="125"/>
      <c r="E7" s="125"/>
      <c r="F7" s="125"/>
      <c r="G7" s="47"/>
      <c r="H7" s="47"/>
      <c r="I7" s="47"/>
      <c r="J7" s="47"/>
      <c r="K7" s="130"/>
      <c r="L7" s="130"/>
    </row>
    <row r="8" spans="1:14" ht="16.5" customHeight="1">
      <c r="A8" s="47"/>
      <c r="B8" s="194" t="s">
        <v>192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N8" s="7" t="s">
        <v>111</v>
      </c>
    </row>
    <row r="9" spans="1:14" ht="15" customHeight="1">
      <c r="A9" s="47"/>
      <c r="B9" s="194" t="s">
        <v>226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N9" s="7" t="s">
        <v>111</v>
      </c>
    </row>
    <row r="10" spans="1:12" ht="13.5" customHeight="1">
      <c r="A10" s="197" t="s">
        <v>202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</row>
    <row r="11" spans="1:13" ht="10.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131"/>
      <c r="L11" s="131"/>
      <c r="M11" s="81"/>
    </row>
    <row r="12" spans="1:13" ht="10.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131"/>
      <c r="L12" s="131"/>
      <c r="M12" s="81"/>
    </row>
    <row r="13" spans="1:13" ht="10.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131"/>
      <c r="L13" s="131"/>
      <c r="M13" s="81"/>
    </row>
    <row r="14" spans="1:15" ht="10.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131"/>
      <c r="L14" s="131"/>
      <c r="M14" s="81"/>
      <c r="O14" s="95"/>
    </row>
    <row r="15" spans="1:15" ht="19.5" customHeight="1">
      <c r="A15" s="50"/>
      <c r="B15" s="50"/>
      <c r="C15" s="50"/>
      <c r="D15" s="50"/>
      <c r="E15" s="50"/>
      <c r="F15" s="50"/>
      <c r="G15" s="132" t="s">
        <v>139</v>
      </c>
      <c r="H15" s="133"/>
      <c r="I15" s="133"/>
      <c r="J15" s="58"/>
      <c r="K15" s="199" t="s">
        <v>39</v>
      </c>
      <c r="L15" s="199"/>
      <c r="M15" s="82"/>
      <c r="O15" s="95"/>
    </row>
    <row r="16" spans="1:15" ht="19.5" customHeight="1">
      <c r="A16" s="50"/>
      <c r="B16" s="50"/>
      <c r="C16" s="50"/>
      <c r="D16" s="50"/>
      <c r="E16" s="50"/>
      <c r="F16" s="50"/>
      <c r="G16" s="135" t="s">
        <v>227</v>
      </c>
      <c r="H16" s="135" t="s">
        <v>228</v>
      </c>
      <c r="I16" s="136" t="s">
        <v>118</v>
      </c>
      <c r="J16" s="134"/>
      <c r="K16" s="137" t="str">
        <f>G16</f>
        <v>31/10/03</v>
      </c>
      <c r="L16" s="137" t="str">
        <f>H16</f>
        <v>31/10/02</v>
      </c>
      <c r="M16" s="83" t="s">
        <v>118</v>
      </c>
      <c r="O16" s="95"/>
    </row>
    <row r="17" spans="1:15" ht="19.5" customHeight="1">
      <c r="A17" s="50"/>
      <c r="B17" s="50"/>
      <c r="C17" s="50"/>
      <c r="D17" s="50"/>
      <c r="E17" s="50"/>
      <c r="F17" s="134" t="s">
        <v>141</v>
      </c>
      <c r="G17" s="134" t="s">
        <v>112</v>
      </c>
      <c r="H17" s="134" t="s">
        <v>112</v>
      </c>
      <c r="I17" s="136" t="s">
        <v>117</v>
      </c>
      <c r="J17" s="134"/>
      <c r="K17" s="138" t="s">
        <v>112</v>
      </c>
      <c r="L17" s="138" t="s">
        <v>112</v>
      </c>
      <c r="M17" s="83" t="s">
        <v>117</v>
      </c>
      <c r="O17" s="95"/>
    </row>
    <row r="18" spans="1:15" ht="12" customHeight="1">
      <c r="A18" s="50"/>
      <c r="B18" s="50"/>
      <c r="C18" s="50"/>
      <c r="D18" s="50"/>
      <c r="E18" s="50"/>
      <c r="F18" s="50"/>
      <c r="G18" s="47"/>
      <c r="H18" s="47"/>
      <c r="I18" s="47"/>
      <c r="J18" s="47"/>
      <c r="K18" s="130"/>
      <c r="L18" s="130"/>
      <c r="O18" s="95"/>
    </row>
    <row r="19" spans="1:15" ht="12" customHeight="1">
      <c r="A19" s="50"/>
      <c r="B19" s="50"/>
      <c r="C19" s="50"/>
      <c r="D19" s="50"/>
      <c r="E19" s="50"/>
      <c r="F19" s="50"/>
      <c r="G19" s="47"/>
      <c r="H19" s="47"/>
      <c r="I19" s="47"/>
      <c r="J19" s="47"/>
      <c r="K19" s="130"/>
      <c r="L19" s="130"/>
      <c r="O19" s="95"/>
    </row>
    <row r="20" spans="1:15" ht="12" customHeight="1">
      <c r="A20" s="50"/>
      <c r="B20" s="50"/>
      <c r="C20" s="50"/>
      <c r="D20" s="50"/>
      <c r="E20" s="50"/>
      <c r="F20" s="50"/>
      <c r="G20" s="47"/>
      <c r="H20" s="47"/>
      <c r="I20" s="47"/>
      <c r="J20" s="47"/>
      <c r="K20" s="130"/>
      <c r="L20" s="130"/>
      <c r="O20" s="95"/>
    </row>
    <row r="21" spans="1:15" ht="23.25" customHeight="1" thickBot="1">
      <c r="A21" s="49"/>
      <c r="B21" s="49" t="s">
        <v>248</v>
      </c>
      <c r="C21" s="47"/>
      <c r="D21" s="59"/>
      <c r="E21" s="50"/>
      <c r="F21" s="50"/>
      <c r="G21" s="139">
        <f>84417-41358</f>
        <v>43059</v>
      </c>
      <c r="H21" s="176">
        <v>49520</v>
      </c>
      <c r="I21" s="140" t="s">
        <v>124</v>
      </c>
      <c r="J21" s="141"/>
      <c r="K21" s="139">
        <v>84417</v>
      </c>
      <c r="L21" s="176">
        <v>111856</v>
      </c>
      <c r="M21" s="84" t="s">
        <v>124</v>
      </c>
      <c r="O21" s="95"/>
    </row>
    <row r="22" spans="1:15" ht="8.25" customHeight="1" thickTop="1">
      <c r="A22" s="50"/>
      <c r="B22" s="50"/>
      <c r="C22" s="50"/>
      <c r="D22" s="50"/>
      <c r="E22" s="50"/>
      <c r="F22" s="50"/>
      <c r="G22" s="142"/>
      <c r="H22" s="142"/>
      <c r="I22" s="143"/>
      <c r="J22" s="142"/>
      <c r="K22" s="142"/>
      <c r="L22" s="142"/>
      <c r="O22" s="95"/>
    </row>
    <row r="23" spans="1:15" ht="23.25" customHeight="1" thickBot="1">
      <c r="A23" s="50"/>
      <c r="B23" s="49" t="s">
        <v>249</v>
      </c>
      <c r="C23" s="49"/>
      <c r="D23" s="50"/>
      <c r="E23" s="50"/>
      <c r="F23" s="50"/>
      <c r="G23" s="145">
        <f>7070-2334</f>
        <v>4736</v>
      </c>
      <c r="H23" s="177">
        <v>3094</v>
      </c>
      <c r="I23" s="146"/>
      <c r="J23" s="147"/>
      <c r="K23" s="145">
        <f>7190-120</f>
        <v>7070</v>
      </c>
      <c r="L23" s="177">
        <v>8365</v>
      </c>
      <c r="M23" s="84" t="s">
        <v>124</v>
      </c>
      <c r="O23" s="95"/>
    </row>
    <row r="24" spans="1:15" ht="8.25" customHeight="1" thickTop="1">
      <c r="A24" s="50"/>
      <c r="B24" s="50"/>
      <c r="C24" s="50"/>
      <c r="D24" s="50"/>
      <c r="E24" s="50"/>
      <c r="F24" s="50"/>
      <c r="G24" s="148"/>
      <c r="H24" s="148"/>
      <c r="I24" s="149"/>
      <c r="J24" s="148"/>
      <c r="K24" s="148"/>
      <c r="L24" s="148"/>
      <c r="O24" s="95"/>
    </row>
    <row r="25" spans="1:15" ht="23.25" customHeight="1" thickBot="1">
      <c r="A25" s="50"/>
      <c r="B25" s="49" t="s">
        <v>19</v>
      </c>
      <c r="C25" s="49"/>
      <c r="D25" s="50"/>
      <c r="E25" s="50"/>
      <c r="F25" s="50"/>
      <c r="G25" s="141">
        <f>135-84</f>
        <v>51</v>
      </c>
      <c r="H25" s="177">
        <v>1520</v>
      </c>
      <c r="I25" s="146"/>
      <c r="J25" s="141"/>
      <c r="K25" s="141">
        <v>135</v>
      </c>
      <c r="L25" s="177">
        <v>1547</v>
      </c>
      <c r="M25" s="84" t="s">
        <v>124</v>
      </c>
      <c r="O25" s="95"/>
    </row>
    <row r="26" spans="1:15" ht="23.25" customHeight="1" thickTop="1">
      <c r="A26" s="50"/>
      <c r="B26" s="49" t="s">
        <v>142</v>
      </c>
      <c r="C26" s="49"/>
      <c r="D26" s="50"/>
      <c r="E26" s="50"/>
      <c r="F26" s="50"/>
      <c r="G26" s="150">
        <f>-1--1</f>
        <v>0</v>
      </c>
      <c r="H26" s="178">
        <v>-26</v>
      </c>
      <c r="I26" s="146"/>
      <c r="J26" s="141"/>
      <c r="K26" s="150">
        <v>-1</v>
      </c>
      <c r="L26" s="178">
        <v>-36</v>
      </c>
      <c r="M26" s="85"/>
      <c r="O26" s="95"/>
    </row>
    <row r="27" spans="1:15" ht="7.5" customHeight="1">
      <c r="A27" s="49"/>
      <c r="B27" s="49"/>
      <c r="C27" s="49"/>
      <c r="D27" s="50"/>
      <c r="E27" s="50"/>
      <c r="F27" s="50"/>
      <c r="G27" s="142"/>
      <c r="H27" s="142"/>
      <c r="I27" s="143"/>
      <c r="J27" s="142"/>
      <c r="K27" s="142"/>
      <c r="L27" s="142"/>
      <c r="O27" s="95"/>
    </row>
    <row r="28" spans="1:15" ht="23.25" customHeight="1">
      <c r="A28" s="49"/>
      <c r="B28" s="49" t="s">
        <v>216</v>
      </c>
      <c r="C28" s="49"/>
      <c r="D28" s="50"/>
      <c r="E28" s="50"/>
      <c r="F28" s="50"/>
      <c r="G28" s="144">
        <f>SUM(G23:G26)</f>
        <v>4787</v>
      </c>
      <c r="H28" s="144">
        <f>SUM(H23:H26)</f>
        <v>4588</v>
      </c>
      <c r="I28" s="143"/>
      <c r="J28" s="142"/>
      <c r="K28" s="144">
        <f>SUM(K23:K26)</f>
        <v>7204</v>
      </c>
      <c r="L28" s="144">
        <f>SUM(L23:L26)</f>
        <v>9876</v>
      </c>
      <c r="O28" s="95"/>
    </row>
    <row r="29" spans="1:15" ht="7.5" customHeight="1">
      <c r="A29" s="50"/>
      <c r="B29" s="50"/>
      <c r="C29" s="49"/>
      <c r="D29" s="50"/>
      <c r="E29" s="50"/>
      <c r="F29" s="50"/>
      <c r="G29" s="142"/>
      <c r="H29" s="142"/>
      <c r="I29" s="143"/>
      <c r="J29" s="142"/>
      <c r="K29" s="142"/>
      <c r="L29" s="142"/>
      <c r="O29" s="95"/>
    </row>
    <row r="30" spans="1:15" ht="23.25" customHeight="1">
      <c r="A30" s="50"/>
      <c r="B30" s="59" t="s">
        <v>250</v>
      </c>
      <c r="C30" s="49"/>
      <c r="D30" s="50"/>
      <c r="E30" s="50"/>
      <c r="F30" s="50" t="s">
        <v>179</v>
      </c>
      <c r="G30" s="151">
        <f>-1987--699+5</f>
        <v>-1283</v>
      </c>
      <c r="H30" s="177">
        <v>1</v>
      </c>
      <c r="I30" s="143"/>
      <c r="J30" s="142"/>
      <c r="K30" s="151">
        <f>-1987+5</f>
        <v>-1982</v>
      </c>
      <c r="L30" s="177">
        <v>-1736</v>
      </c>
      <c r="O30" s="95"/>
    </row>
    <row r="31" spans="1:15" ht="8.25" customHeight="1">
      <c r="A31" s="50"/>
      <c r="B31" s="50"/>
      <c r="C31" s="50"/>
      <c r="D31" s="50"/>
      <c r="E31" s="50"/>
      <c r="F31" s="50"/>
      <c r="G31" s="152"/>
      <c r="H31" s="153"/>
      <c r="I31" s="154"/>
      <c r="J31" s="142"/>
      <c r="K31" s="152"/>
      <c r="L31" s="153"/>
      <c r="O31" s="95"/>
    </row>
    <row r="32" spans="1:15" ht="23.25" customHeight="1">
      <c r="A32" s="50"/>
      <c r="B32" s="49" t="s">
        <v>251</v>
      </c>
      <c r="C32" s="49"/>
      <c r="D32" s="50"/>
      <c r="E32" s="50"/>
      <c r="F32" s="50"/>
      <c r="G32" s="144">
        <f>+G28+G30</f>
        <v>3504</v>
      </c>
      <c r="H32" s="144">
        <f>+H28+H30</f>
        <v>4589</v>
      </c>
      <c r="I32" s="146" t="s">
        <v>124</v>
      </c>
      <c r="J32" s="155"/>
      <c r="K32" s="144">
        <f>+K28+K30</f>
        <v>5222</v>
      </c>
      <c r="L32" s="144">
        <f>+L28+L30</f>
        <v>8140</v>
      </c>
      <c r="M32" s="85" t="s">
        <v>124</v>
      </c>
      <c r="O32" s="95"/>
    </row>
    <row r="33" spans="1:15" ht="8.25" customHeight="1">
      <c r="A33" s="50"/>
      <c r="B33" s="50"/>
      <c r="C33" s="50"/>
      <c r="D33" s="50"/>
      <c r="E33" s="50"/>
      <c r="F33" s="50"/>
      <c r="G33" s="142" t="s">
        <v>33</v>
      </c>
      <c r="H33" s="156"/>
      <c r="I33" s="154"/>
      <c r="J33" s="142"/>
      <c r="K33" s="142"/>
      <c r="L33" s="156"/>
      <c r="O33" s="95"/>
    </row>
    <row r="34" spans="1:15" ht="23.25" customHeight="1">
      <c r="A34" s="50"/>
      <c r="B34" s="49" t="s">
        <v>252</v>
      </c>
      <c r="C34" s="49"/>
      <c r="D34" s="50"/>
      <c r="E34" s="50"/>
      <c r="F34" s="50"/>
      <c r="G34" s="150">
        <f>-1564--473</f>
        <v>-1091</v>
      </c>
      <c r="H34" s="178">
        <v>-602</v>
      </c>
      <c r="I34" s="146" t="s">
        <v>124</v>
      </c>
      <c r="J34" s="157"/>
      <c r="K34" s="150">
        <v>-1564</v>
      </c>
      <c r="L34" s="178">
        <v>-1680</v>
      </c>
      <c r="M34" s="85" t="s">
        <v>124</v>
      </c>
      <c r="O34" s="95"/>
    </row>
    <row r="35" spans="1:15" ht="8.25" customHeight="1">
      <c r="A35" s="50"/>
      <c r="B35" s="50"/>
      <c r="C35" s="50"/>
      <c r="D35" s="50"/>
      <c r="E35" s="50"/>
      <c r="F35" s="50"/>
      <c r="G35" s="152"/>
      <c r="H35" s="152"/>
      <c r="I35" s="158"/>
      <c r="J35" s="142"/>
      <c r="K35" s="152"/>
      <c r="L35" s="152"/>
      <c r="M35" s="86"/>
      <c r="O35" s="95"/>
    </row>
    <row r="36" spans="1:15" ht="23.25" customHeight="1" thickBot="1">
      <c r="A36" s="50"/>
      <c r="B36" s="59" t="s">
        <v>253</v>
      </c>
      <c r="C36" s="59"/>
      <c r="D36" s="50"/>
      <c r="E36" s="50"/>
      <c r="F36" s="50"/>
      <c r="G36" s="159">
        <f>SUM(G31:G35)</f>
        <v>2413</v>
      </c>
      <c r="H36" s="159">
        <f>SUM(H31:H35)</f>
        <v>3987</v>
      </c>
      <c r="I36" s="146" t="s">
        <v>124</v>
      </c>
      <c r="J36" s="142"/>
      <c r="K36" s="159">
        <f>SUM(K31:K35)</f>
        <v>3658</v>
      </c>
      <c r="L36" s="159">
        <f>SUM(L31:L35)</f>
        <v>6460</v>
      </c>
      <c r="M36" s="85" t="s">
        <v>124</v>
      </c>
      <c r="O36" s="95"/>
    </row>
    <row r="37" spans="1:15" ht="12" customHeight="1" thickTop="1">
      <c r="A37" s="50"/>
      <c r="B37" s="50"/>
      <c r="C37" s="59"/>
      <c r="D37" s="50"/>
      <c r="E37" s="50"/>
      <c r="F37" s="50"/>
      <c r="G37" s="142"/>
      <c r="H37" s="142"/>
      <c r="I37" s="143"/>
      <c r="J37" s="142"/>
      <c r="K37" s="142"/>
      <c r="L37" s="142"/>
      <c r="O37" s="95"/>
    </row>
    <row r="38" spans="1:15" ht="25.5" customHeight="1">
      <c r="A38" s="47"/>
      <c r="B38" s="47" t="s">
        <v>254</v>
      </c>
      <c r="C38" s="64"/>
      <c r="D38" s="47"/>
      <c r="E38" s="47"/>
      <c r="F38" s="47"/>
      <c r="G38" s="47"/>
      <c r="H38" s="120" t="s">
        <v>111</v>
      </c>
      <c r="I38" s="160"/>
      <c r="J38" s="47"/>
      <c r="K38" s="47"/>
      <c r="L38" s="120" t="s">
        <v>111</v>
      </c>
      <c r="O38" s="95"/>
    </row>
    <row r="39" spans="1:15" ht="8.25" customHeight="1">
      <c r="A39" s="47"/>
      <c r="B39" s="47"/>
      <c r="C39" s="47"/>
      <c r="D39" s="47"/>
      <c r="E39" s="47"/>
      <c r="F39" s="47"/>
      <c r="G39" s="47"/>
      <c r="H39" s="120"/>
      <c r="I39" s="160"/>
      <c r="J39" s="47"/>
      <c r="K39" s="47"/>
      <c r="L39" s="120"/>
      <c r="O39" s="95"/>
    </row>
    <row r="40" spans="1:15" ht="16.5" customHeight="1" thickBot="1">
      <c r="A40" s="47"/>
      <c r="B40" s="47"/>
      <c r="C40" s="49" t="s">
        <v>37</v>
      </c>
      <c r="D40" s="47"/>
      <c r="E40" s="47"/>
      <c r="F40" s="53" t="s">
        <v>190</v>
      </c>
      <c r="G40" s="179">
        <f>+NOTES!G293</f>
        <v>1.4535794318209199</v>
      </c>
      <c r="H40" s="179">
        <f>+NOTES!I293</f>
        <v>2.4017493554372185</v>
      </c>
      <c r="I40" s="146" t="s">
        <v>124</v>
      </c>
      <c r="J40" s="47"/>
      <c r="K40" s="179">
        <f>+NOTES!K293</f>
        <v>2.20356135996723</v>
      </c>
      <c r="L40" s="179">
        <f>+NOTES!M293</f>
        <v>3.8914724946386836</v>
      </c>
      <c r="M40" s="87" t="s">
        <v>124</v>
      </c>
      <c r="O40" s="95"/>
    </row>
    <row r="41" spans="1:15" ht="6.75" customHeight="1" thickTop="1">
      <c r="A41" s="47"/>
      <c r="B41" s="47"/>
      <c r="C41" s="64"/>
      <c r="D41" s="47"/>
      <c r="E41" s="47" t="s">
        <v>111</v>
      </c>
      <c r="F41" s="47"/>
      <c r="G41" s="58"/>
      <c r="H41" s="124"/>
      <c r="I41" s="58"/>
      <c r="J41" s="58"/>
      <c r="K41" s="58"/>
      <c r="L41" s="124"/>
      <c r="O41" s="95"/>
    </row>
    <row r="42" spans="1:15" ht="7.5" customHeight="1" thickBot="1">
      <c r="A42" s="47"/>
      <c r="B42" s="47"/>
      <c r="C42" s="195"/>
      <c r="D42" s="196"/>
      <c r="E42" s="196"/>
      <c r="F42" s="53"/>
      <c r="G42" s="147"/>
      <c r="H42" s="156"/>
      <c r="I42" s="156"/>
      <c r="J42" s="58"/>
      <c r="K42" s="147"/>
      <c r="L42" s="156"/>
      <c r="M42" s="88"/>
      <c r="O42" s="95"/>
    </row>
    <row r="43" spans="1:15" ht="16.5" customHeight="1" thickTop="1">
      <c r="A43" s="47"/>
      <c r="B43" s="47"/>
      <c r="C43" s="163"/>
      <c r="D43" s="47"/>
      <c r="E43" s="47"/>
      <c r="F43" s="47"/>
      <c r="G43" s="47"/>
      <c r="H43" s="120"/>
      <c r="I43" s="47"/>
      <c r="J43" s="47"/>
      <c r="K43" s="47"/>
      <c r="L43" s="120"/>
      <c r="O43" s="95"/>
    </row>
    <row r="44" spans="1:15" ht="16.5" customHeight="1">
      <c r="A44" s="47"/>
      <c r="B44" s="47" t="s">
        <v>255</v>
      </c>
      <c r="C44" s="163"/>
      <c r="D44" s="47"/>
      <c r="E44" s="47"/>
      <c r="F44" s="47"/>
      <c r="G44" s="47"/>
      <c r="H44" s="120"/>
      <c r="I44" s="47"/>
      <c r="J44" s="47"/>
      <c r="K44" s="47"/>
      <c r="L44" s="120"/>
      <c r="O44" s="95"/>
    </row>
    <row r="45" spans="1:15" ht="18.75" customHeight="1" thickBot="1">
      <c r="A45" s="47"/>
      <c r="B45" s="187"/>
      <c r="C45" s="49" t="s">
        <v>271</v>
      </c>
      <c r="D45" s="47"/>
      <c r="E45" s="47"/>
      <c r="F45" s="47"/>
      <c r="G45" s="161">
        <v>2.16</v>
      </c>
      <c r="H45" s="161">
        <v>1.44</v>
      </c>
      <c r="I45" s="162" t="s">
        <v>124</v>
      </c>
      <c r="J45" s="58"/>
      <c r="K45" s="161">
        <v>2.16</v>
      </c>
      <c r="L45" s="161">
        <v>1.44</v>
      </c>
      <c r="O45" s="95"/>
    </row>
    <row r="46" spans="2:15" ht="11.25" customHeight="1" thickTop="1">
      <c r="B46" s="47"/>
      <c r="C46" s="163"/>
      <c r="D46" s="47"/>
      <c r="E46" s="47"/>
      <c r="H46" s="26"/>
      <c r="K46" s="7"/>
      <c r="L46" s="26"/>
      <c r="O46" s="95"/>
    </row>
    <row r="47" spans="2:15" ht="11.25" customHeight="1">
      <c r="B47" s="47"/>
      <c r="C47" s="163"/>
      <c r="D47" s="47"/>
      <c r="E47" s="47"/>
      <c r="H47" s="26"/>
      <c r="K47" s="7"/>
      <c r="O47" s="95"/>
    </row>
    <row r="48" spans="2:15" ht="11.25" customHeight="1">
      <c r="B48" s="47"/>
      <c r="C48" s="163"/>
      <c r="D48" s="47"/>
      <c r="E48" s="47"/>
      <c r="H48" s="26"/>
      <c r="K48" s="7"/>
      <c r="O48" s="95"/>
    </row>
    <row r="49" spans="3:15" ht="12" customHeight="1">
      <c r="C49" s="38"/>
      <c r="H49" s="26"/>
      <c r="K49" s="7"/>
      <c r="O49" s="95"/>
    </row>
    <row r="50" spans="3:15" ht="12" customHeight="1">
      <c r="C50" s="38"/>
      <c r="H50" s="26"/>
      <c r="K50" s="7"/>
      <c r="O50" s="95"/>
    </row>
    <row r="51" spans="3:15" ht="12" customHeight="1">
      <c r="C51" s="38"/>
      <c r="H51" s="26"/>
      <c r="K51" s="7"/>
      <c r="O51" s="95"/>
    </row>
    <row r="52" spans="3:15" ht="12" customHeight="1">
      <c r="C52" s="38"/>
      <c r="H52" s="26"/>
      <c r="O52" s="95"/>
    </row>
    <row r="53" spans="3:15" ht="12" customHeight="1">
      <c r="C53" s="38"/>
      <c r="O53" s="95"/>
    </row>
    <row r="54" spans="3:15" ht="12" customHeight="1">
      <c r="C54" s="38"/>
      <c r="O54" s="95"/>
    </row>
    <row r="55" spans="2:15" ht="18.75" customHeight="1">
      <c r="B55" s="7" t="s">
        <v>213</v>
      </c>
      <c r="C55" s="38"/>
      <c r="O55" s="95"/>
    </row>
    <row r="56" spans="3:15" ht="11.25" customHeight="1">
      <c r="C56" s="38"/>
      <c r="O56" s="95"/>
    </row>
    <row r="57" spans="3:15" ht="18.75">
      <c r="C57" s="37"/>
      <c r="O57" s="95"/>
    </row>
    <row r="58" ht="18.75">
      <c r="O58" s="95"/>
    </row>
    <row r="60" ht="15">
      <c r="N60" s="7" t="s">
        <v>111</v>
      </c>
    </row>
    <row r="61" spans="7:12" ht="15">
      <c r="G61" s="13"/>
      <c r="L61" s="75"/>
    </row>
    <row r="62" spans="7:12" ht="15">
      <c r="G62" s="27"/>
      <c r="L62" s="76"/>
    </row>
    <row r="63" spans="7:12" ht="15">
      <c r="G63" s="27"/>
      <c r="H63" s="33"/>
      <c r="I63" s="33"/>
      <c r="J63" s="33"/>
      <c r="K63" s="73"/>
      <c r="L63" s="76"/>
    </row>
    <row r="64" spans="7:12" ht="15">
      <c r="G64" s="33"/>
      <c r="H64" s="33"/>
      <c r="I64" s="33"/>
      <c r="J64" s="33"/>
      <c r="K64" s="73"/>
      <c r="L64" s="73"/>
    </row>
    <row r="65" spans="7:12" ht="15">
      <c r="G65" s="33"/>
      <c r="H65" s="33"/>
      <c r="I65" s="33"/>
      <c r="J65" s="33"/>
      <c r="K65" s="73"/>
      <c r="L65" s="73"/>
    </row>
    <row r="66" spans="7:12" ht="15">
      <c r="G66" s="33"/>
      <c r="H66" s="33"/>
      <c r="I66" s="33"/>
      <c r="J66" s="33"/>
      <c r="K66" s="73"/>
      <c r="L66" s="73"/>
    </row>
    <row r="67" spans="7:12" ht="15">
      <c r="G67" s="33"/>
      <c r="H67" s="33"/>
      <c r="I67" s="33"/>
      <c r="J67" s="33"/>
      <c r="K67" s="73"/>
      <c r="L67" s="73"/>
    </row>
    <row r="68" spans="7:12" ht="15">
      <c r="G68" s="35"/>
      <c r="H68" s="33"/>
      <c r="I68" s="33"/>
      <c r="J68" s="33"/>
      <c r="K68" s="73"/>
      <c r="L68" s="73"/>
    </row>
    <row r="69" spans="7:12" ht="15">
      <c r="G69" s="33"/>
      <c r="H69" s="33"/>
      <c r="I69" s="33"/>
      <c r="J69" s="33"/>
      <c r="K69" s="73"/>
      <c r="L69" s="73"/>
    </row>
    <row r="70" spans="7:12" ht="15">
      <c r="G70" s="33"/>
      <c r="H70" s="33"/>
      <c r="I70" s="33"/>
      <c r="J70" s="33"/>
      <c r="K70" s="73"/>
      <c r="L70" s="73"/>
    </row>
    <row r="71" spans="7:12" ht="15">
      <c r="G71" s="33"/>
      <c r="H71" s="33"/>
      <c r="I71" s="33"/>
      <c r="J71" s="33"/>
      <c r="K71" s="73"/>
      <c r="L71" s="73"/>
    </row>
    <row r="72" spans="7:12" ht="15">
      <c r="G72" s="33"/>
      <c r="H72" s="33"/>
      <c r="I72" s="33"/>
      <c r="J72" s="33"/>
      <c r="K72" s="73"/>
      <c r="L72" s="73"/>
    </row>
    <row r="73" spans="7:12" ht="15">
      <c r="G73" s="33"/>
      <c r="H73" s="33"/>
      <c r="I73" s="33"/>
      <c r="J73" s="33"/>
      <c r="K73" s="73"/>
      <c r="L73" s="73"/>
    </row>
    <row r="74" spans="7:12" ht="15">
      <c r="G74" s="33"/>
      <c r="H74" s="33"/>
      <c r="I74" s="33"/>
      <c r="J74" s="33"/>
      <c r="K74" s="73"/>
      <c r="L74" s="73"/>
    </row>
    <row r="75" spans="7:12" ht="15">
      <c r="G75" s="33"/>
      <c r="H75" s="33"/>
      <c r="I75" s="33"/>
      <c r="J75" s="33"/>
      <c r="K75" s="73"/>
      <c r="L75" s="77"/>
    </row>
  </sheetData>
  <mergeCells count="7">
    <mergeCell ref="B9:L9"/>
    <mergeCell ref="C42:E42"/>
    <mergeCell ref="A4:L4"/>
    <mergeCell ref="A5:L5"/>
    <mergeCell ref="A10:L10"/>
    <mergeCell ref="K15:L15"/>
    <mergeCell ref="B8:L8"/>
  </mergeCells>
  <printOptions/>
  <pageMargins left="0.6" right="0.24" top="0.25" bottom="0.26" header="0.22" footer="0.22"/>
  <pageSetup firstPageNumber="2" useFirstPageNumber="1" horizontalDpi="300" verticalDpi="300" orientation="portrait" paperSize="9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O114"/>
  <sheetViews>
    <sheetView workbookViewId="0" topLeftCell="B1">
      <selection activeCell="K14" sqref="K14"/>
    </sheetView>
  </sheetViews>
  <sheetFormatPr defaultColWidth="9.33203125" defaultRowHeight="12.75"/>
  <cols>
    <col min="1" max="1" width="1.83203125" style="0" hidden="1" customWidth="1"/>
    <col min="2" max="2" width="7.66015625" style="0" customWidth="1"/>
    <col min="3" max="3" width="12.5" style="0" customWidth="1"/>
    <col min="4" max="4" width="5.83203125" style="0" customWidth="1"/>
    <col min="5" max="5" width="8.16015625" style="0" customWidth="1"/>
    <col min="6" max="6" width="5.5" style="0" customWidth="1"/>
    <col min="7" max="7" width="13.5" style="0" customWidth="1"/>
    <col min="8" max="8" width="13.16015625" style="0" customWidth="1"/>
    <col min="9" max="9" width="16.5" style="0" customWidth="1"/>
    <col min="10" max="10" width="16.66015625" style="0" customWidth="1"/>
    <col min="11" max="11" width="13.16015625" style="0" customWidth="1"/>
    <col min="15" max="15" width="16.66015625" style="0" customWidth="1"/>
  </cols>
  <sheetData>
    <row r="4" spans="1:15" ht="15.75">
      <c r="A4" s="197" t="s">
        <v>129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91"/>
      <c r="M4" s="91"/>
      <c r="N4" s="91"/>
      <c r="O4" s="91"/>
    </row>
    <row r="5" spans="1:15" ht="12.75">
      <c r="A5" s="200" t="s">
        <v>138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67"/>
      <c r="M5" s="67"/>
      <c r="N5" s="67"/>
      <c r="O5" s="67"/>
    </row>
    <row r="6" spans="1:15" ht="15">
      <c r="A6" s="68"/>
      <c r="B6" s="98"/>
      <c r="C6" s="98"/>
      <c r="D6" s="98"/>
      <c r="E6" s="98"/>
      <c r="F6" s="98"/>
      <c r="G6" s="98"/>
      <c r="H6" s="98"/>
      <c r="I6" s="98"/>
      <c r="J6" s="99"/>
      <c r="K6" s="99"/>
      <c r="L6" s="99"/>
      <c r="M6" s="99"/>
      <c r="N6" s="100"/>
      <c r="O6" s="101"/>
    </row>
    <row r="7" spans="1:15" ht="1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O7" s="101"/>
    </row>
    <row r="8" spans="1:15" ht="14.25">
      <c r="A8" s="188" t="s">
        <v>192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90"/>
      <c r="M8" s="90"/>
      <c r="N8" s="90"/>
      <c r="O8" s="90"/>
    </row>
    <row r="9" spans="1:15" ht="14.25">
      <c r="A9" s="188" t="s">
        <v>226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90"/>
      <c r="M9" s="90"/>
      <c r="N9" s="90"/>
      <c r="O9" s="90"/>
    </row>
    <row r="10" spans="1:15" ht="14.25">
      <c r="A10" s="193" t="s">
        <v>203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02"/>
      <c r="M10" s="102"/>
      <c r="N10" s="102"/>
      <c r="O10" s="102"/>
    </row>
    <row r="11" spans="1:15" ht="15.75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O11" s="47"/>
    </row>
    <row r="12" ht="15.75">
      <c r="O12" s="47"/>
    </row>
    <row r="13" spans="9:15" ht="15.75">
      <c r="I13" s="188" t="s">
        <v>113</v>
      </c>
      <c r="J13" s="188"/>
      <c r="O13" s="47"/>
    </row>
    <row r="14" spans="7:15" ht="15.75">
      <c r="G14" s="92" t="s">
        <v>147</v>
      </c>
      <c r="H14" s="92" t="s">
        <v>147</v>
      </c>
      <c r="I14" s="92" t="s">
        <v>204</v>
      </c>
      <c r="O14" s="47"/>
    </row>
    <row r="15" spans="7:15" ht="15.75">
      <c r="G15" s="92" t="s">
        <v>148</v>
      </c>
      <c r="H15" s="92" t="s">
        <v>191</v>
      </c>
      <c r="I15" s="92" t="s">
        <v>144</v>
      </c>
      <c r="J15" s="92" t="s">
        <v>145</v>
      </c>
      <c r="K15" s="92" t="s">
        <v>149</v>
      </c>
      <c r="O15" s="47"/>
    </row>
    <row r="16" spans="7:15" ht="18.75">
      <c r="G16" s="92" t="s">
        <v>146</v>
      </c>
      <c r="H16" s="92" t="s">
        <v>146</v>
      </c>
      <c r="I16" s="92" t="s">
        <v>146</v>
      </c>
      <c r="J16" s="92" t="s">
        <v>112</v>
      </c>
      <c r="K16" s="92" t="s">
        <v>112</v>
      </c>
      <c r="O16" s="95"/>
    </row>
    <row r="17" ht="18.75">
      <c r="O17" s="95"/>
    </row>
    <row r="18" spans="2:15" ht="9.7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O18" s="95"/>
    </row>
    <row r="19" spans="2:15" ht="18.75">
      <c r="B19" s="1" t="s">
        <v>70</v>
      </c>
      <c r="C19" s="1"/>
      <c r="D19" s="1"/>
      <c r="E19" s="1"/>
      <c r="F19" s="1"/>
      <c r="G19" s="12">
        <v>41501</v>
      </c>
      <c r="H19" s="12">
        <v>17103</v>
      </c>
      <c r="I19" s="12">
        <v>8500</v>
      </c>
      <c r="J19" s="12">
        <v>135865</v>
      </c>
      <c r="K19" s="12">
        <f>SUM(G19:J19)</f>
        <v>202969</v>
      </c>
      <c r="O19" s="95"/>
    </row>
    <row r="20" spans="2:15" ht="18.75">
      <c r="B20" s="1"/>
      <c r="C20" s="1"/>
      <c r="D20" s="1"/>
      <c r="E20" s="1"/>
      <c r="F20" s="1"/>
      <c r="G20" s="12"/>
      <c r="H20" s="12"/>
      <c r="I20" s="12"/>
      <c r="J20" s="12"/>
      <c r="K20" s="12"/>
      <c r="O20" s="95"/>
    </row>
    <row r="21" spans="2:15" ht="18.75">
      <c r="B21" s="1" t="s">
        <v>71</v>
      </c>
      <c r="C21" s="1"/>
      <c r="D21" s="1"/>
      <c r="E21" s="1"/>
      <c r="F21" s="1"/>
      <c r="G21" s="12">
        <v>124503</v>
      </c>
      <c r="H21" s="12">
        <v>0</v>
      </c>
      <c r="I21" s="12">
        <v>0</v>
      </c>
      <c r="J21" s="12">
        <v>-124503</v>
      </c>
      <c r="K21" s="12">
        <f>SUM(G21:J21)</f>
        <v>0</v>
      </c>
      <c r="O21" s="95"/>
    </row>
    <row r="22" spans="2:15" ht="18.75">
      <c r="B22" s="1"/>
      <c r="C22" s="1"/>
      <c r="D22" s="1"/>
      <c r="E22" s="1"/>
      <c r="F22" s="1"/>
      <c r="G22" s="12"/>
      <c r="H22" s="12"/>
      <c r="I22" s="12"/>
      <c r="J22" s="12"/>
      <c r="K22" s="12"/>
      <c r="O22" s="95"/>
    </row>
    <row r="23" spans="2:15" ht="18.75">
      <c r="B23" s="1" t="s">
        <v>72</v>
      </c>
      <c r="C23" s="1"/>
      <c r="D23" s="1"/>
      <c r="E23" s="1"/>
      <c r="F23" s="1"/>
      <c r="G23" s="12">
        <v>0</v>
      </c>
      <c r="H23" s="12">
        <v>0</v>
      </c>
      <c r="I23" s="12">
        <v>-8500</v>
      </c>
      <c r="J23" s="12">
        <v>0</v>
      </c>
      <c r="K23" s="12">
        <f>SUM(G23:J23)</f>
        <v>-8500</v>
      </c>
      <c r="O23" s="95"/>
    </row>
    <row r="24" spans="2:15" ht="18.75">
      <c r="B24" s="1"/>
      <c r="C24" s="1"/>
      <c r="D24" s="1"/>
      <c r="E24" s="1"/>
      <c r="F24" s="1"/>
      <c r="G24" s="12"/>
      <c r="H24" s="12"/>
      <c r="I24" s="12"/>
      <c r="J24" s="12"/>
      <c r="K24" s="12"/>
      <c r="O24" s="95"/>
    </row>
    <row r="25" spans="2:15" ht="18.75">
      <c r="B25" s="1" t="s">
        <v>40</v>
      </c>
      <c r="C25" s="1"/>
      <c r="D25" s="1"/>
      <c r="E25" s="1"/>
      <c r="F25" s="1"/>
      <c r="G25" s="12">
        <v>0</v>
      </c>
      <c r="H25" s="12">
        <v>0</v>
      </c>
      <c r="I25" s="12">
        <v>0</v>
      </c>
      <c r="J25" s="12">
        <v>6460</v>
      </c>
      <c r="K25" s="12">
        <f>SUM(G25:J25)</f>
        <v>6460</v>
      </c>
      <c r="O25" s="95"/>
    </row>
    <row r="26" spans="2:15" ht="18.75">
      <c r="B26" s="1"/>
      <c r="C26" s="1"/>
      <c r="D26" s="1"/>
      <c r="E26" s="1"/>
      <c r="F26" s="1"/>
      <c r="G26" s="12"/>
      <c r="H26" s="12"/>
      <c r="I26" s="12"/>
      <c r="J26" s="12"/>
      <c r="K26" s="12"/>
      <c r="O26" s="95"/>
    </row>
    <row r="27" spans="2:15" ht="19.5" thickBot="1">
      <c r="B27" s="1" t="s">
        <v>73</v>
      </c>
      <c r="C27" s="1"/>
      <c r="D27" s="1"/>
      <c r="E27" s="1"/>
      <c r="F27" s="1"/>
      <c r="G27" s="112">
        <f>SUM(G19:G26)</f>
        <v>166004</v>
      </c>
      <c r="H27" s="112">
        <f>SUM(H19:H26)</f>
        <v>17103</v>
      </c>
      <c r="I27" s="112">
        <f>SUM(I19:I26)</f>
        <v>0</v>
      </c>
      <c r="J27" s="112">
        <f>SUM(J19:J26)</f>
        <v>17822</v>
      </c>
      <c r="K27" s="112">
        <f>SUM(K19:K26)</f>
        <v>200929</v>
      </c>
      <c r="O27" s="95"/>
    </row>
    <row r="28" spans="2:15" ht="19.5" thickTop="1">
      <c r="B28" s="1"/>
      <c r="C28" s="1"/>
      <c r="D28" s="1"/>
      <c r="E28" s="1"/>
      <c r="F28" s="1"/>
      <c r="G28" s="1"/>
      <c r="H28" s="1"/>
      <c r="I28" s="1"/>
      <c r="J28" s="1"/>
      <c r="K28" s="1"/>
      <c r="O28" s="95"/>
    </row>
    <row r="29" spans="2:15" ht="11.2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O29" s="95"/>
    </row>
    <row r="30" spans="2:15" ht="18.75">
      <c r="B30" s="1" t="s">
        <v>22</v>
      </c>
      <c r="C30" s="1"/>
      <c r="D30" s="1"/>
      <c r="E30" s="1"/>
      <c r="F30" s="1"/>
      <c r="G30" s="12">
        <v>166004</v>
      </c>
      <c r="H30" s="12">
        <v>17103</v>
      </c>
      <c r="I30" s="12">
        <v>0</v>
      </c>
      <c r="J30" s="12">
        <v>19487</v>
      </c>
      <c r="K30" s="12">
        <f>SUM(G30:J30)</f>
        <v>202594</v>
      </c>
      <c r="O30" s="95"/>
    </row>
    <row r="31" spans="2:15" ht="18.75">
      <c r="B31" s="1"/>
      <c r="C31" s="1"/>
      <c r="D31" s="1"/>
      <c r="E31" s="1"/>
      <c r="F31" s="1"/>
      <c r="G31" s="12"/>
      <c r="H31" s="12"/>
      <c r="I31" s="12"/>
      <c r="J31" s="12"/>
      <c r="K31" s="12"/>
      <c r="O31" s="95"/>
    </row>
    <row r="32" spans="2:15" ht="18.75">
      <c r="B32" s="1" t="s">
        <v>40</v>
      </c>
      <c r="C32" s="1"/>
      <c r="D32" s="1"/>
      <c r="E32" s="1"/>
      <c r="F32" s="1"/>
      <c r="G32" s="12">
        <v>0</v>
      </c>
      <c r="H32" s="12">
        <v>0</v>
      </c>
      <c r="I32" s="12">
        <v>0</v>
      </c>
      <c r="J32" s="12">
        <f>+'P&amp;L'!K36</f>
        <v>3658</v>
      </c>
      <c r="K32" s="12">
        <f>SUM(G32:J32)</f>
        <v>3658</v>
      </c>
      <c r="O32" s="95"/>
    </row>
    <row r="33" spans="2:15" ht="18.75">
      <c r="B33" s="1"/>
      <c r="C33" s="1"/>
      <c r="D33" s="1"/>
      <c r="E33" s="1"/>
      <c r="F33" s="1"/>
      <c r="G33" s="12"/>
      <c r="H33" s="12"/>
      <c r="I33" s="12"/>
      <c r="J33" s="12"/>
      <c r="K33" s="12"/>
      <c r="O33" s="95"/>
    </row>
    <row r="34" spans="2:15" ht="18.75">
      <c r="B34" s="1" t="s">
        <v>261</v>
      </c>
      <c r="C34" s="1"/>
      <c r="D34" s="1"/>
      <c r="E34" s="1"/>
      <c r="F34" s="1"/>
      <c r="G34" s="12">
        <v>0</v>
      </c>
      <c r="H34" s="12">
        <v>0</v>
      </c>
      <c r="I34" s="12">
        <v>0</v>
      </c>
      <c r="J34" s="12">
        <v>-5976</v>
      </c>
      <c r="K34" s="12">
        <f>SUM(G34:J34)</f>
        <v>-5976</v>
      </c>
      <c r="O34" s="95"/>
    </row>
    <row r="35" spans="2:15" ht="18.75">
      <c r="B35" s="1"/>
      <c r="C35" s="1"/>
      <c r="D35" s="1"/>
      <c r="E35" s="1"/>
      <c r="F35" s="1"/>
      <c r="G35" s="12"/>
      <c r="H35" s="12"/>
      <c r="I35" s="12"/>
      <c r="J35" s="12"/>
      <c r="K35" s="12"/>
      <c r="O35" s="95"/>
    </row>
    <row r="36" spans="2:15" ht="19.5" thickBot="1">
      <c r="B36" s="1" t="s">
        <v>229</v>
      </c>
      <c r="C36" s="1"/>
      <c r="D36" s="1"/>
      <c r="E36" s="1"/>
      <c r="F36" s="1"/>
      <c r="G36" s="112">
        <f>SUM(G30:G35)</f>
        <v>166004</v>
      </c>
      <c r="H36" s="112">
        <f>SUM(H30:H35)</f>
        <v>17103</v>
      </c>
      <c r="I36" s="112">
        <f>SUM(I30:I35)</f>
        <v>0</v>
      </c>
      <c r="J36" s="112">
        <f>SUM(J30:J35)</f>
        <v>17169</v>
      </c>
      <c r="K36" s="112">
        <f>SUM(K30:K35)</f>
        <v>200276</v>
      </c>
      <c r="O36" s="95"/>
    </row>
    <row r="37" spans="2:15" ht="19.5" thickTop="1">
      <c r="B37" s="1"/>
      <c r="C37" s="1"/>
      <c r="D37" s="1"/>
      <c r="E37" s="1"/>
      <c r="F37" s="1"/>
      <c r="G37" s="1"/>
      <c r="H37" s="1"/>
      <c r="I37" s="1"/>
      <c r="J37" s="1"/>
      <c r="K37" s="1"/>
      <c r="O37" s="95"/>
    </row>
    <row r="38" spans="2:15" ht="18.75">
      <c r="B38" s="1"/>
      <c r="C38" s="1"/>
      <c r="D38" s="1"/>
      <c r="E38" s="1"/>
      <c r="F38" s="1"/>
      <c r="G38" s="1"/>
      <c r="H38" s="1"/>
      <c r="I38" s="1"/>
      <c r="J38" s="1"/>
      <c r="K38" s="1"/>
      <c r="O38" s="95"/>
    </row>
    <row r="39" spans="2:15" ht="18.75">
      <c r="B39" s="1"/>
      <c r="C39" s="1"/>
      <c r="D39" s="1"/>
      <c r="E39" s="1"/>
      <c r="F39" s="1"/>
      <c r="G39" s="1"/>
      <c r="H39" s="1"/>
      <c r="I39" s="1"/>
      <c r="J39" s="1"/>
      <c r="K39" s="1"/>
      <c r="O39" s="95"/>
    </row>
    <row r="40" spans="2:15" ht="18.75">
      <c r="B40" s="1"/>
      <c r="C40" s="1"/>
      <c r="D40" s="1"/>
      <c r="E40" s="1"/>
      <c r="F40" s="1"/>
      <c r="G40" s="1"/>
      <c r="H40" s="1"/>
      <c r="I40" s="1"/>
      <c r="J40" s="1"/>
      <c r="K40" s="1"/>
      <c r="O40" s="95"/>
    </row>
    <row r="41" spans="3:15" ht="18.75">
      <c r="C41" s="1"/>
      <c r="D41" s="1"/>
      <c r="E41" s="1"/>
      <c r="F41" s="1"/>
      <c r="G41" s="1"/>
      <c r="H41" s="1"/>
      <c r="I41" s="1"/>
      <c r="J41" s="1"/>
      <c r="K41" s="1"/>
      <c r="O41" s="95"/>
    </row>
    <row r="42" spans="2:15" ht="18.75">
      <c r="B42" s="7" t="s">
        <v>213</v>
      </c>
      <c r="C42" s="1"/>
      <c r="D42" s="1"/>
      <c r="E42" s="1"/>
      <c r="F42" s="1"/>
      <c r="G42" s="1"/>
      <c r="H42" s="1"/>
      <c r="I42" s="1"/>
      <c r="J42" s="1"/>
      <c r="K42" s="1"/>
      <c r="O42" s="95"/>
    </row>
    <row r="43" spans="2:15" ht="18.75">
      <c r="B43" s="1"/>
      <c r="C43" s="1"/>
      <c r="D43" s="1"/>
      <c r="E43" s="1"/>
      <c r="F43" s="1"/>
      <c r="G43" s="1"/>
      <c r="H43" s="1"/>
      <c r="I43" s="1"/>
      <c r="J43" s="1"/>
      <c r="K43" s="1"/>
      <c r="O43" s="95"/>
    </row>
    <row r="44" spans="2:15" ht="18.75">
      <c r="B44" s="1"/>
      <c r="C44" s="1"/>
      <c r="D44" s="1"/>
      <c r="E44" s="1"/>
      <c r="F44" s="1"/>
      <c r="G44" s="1"/>
      <c r="H44" s="1"/>
      <c r="I44" s="1"/>
      <c r="J44" s="1"/>
      <c r="K44" s="1"/>
      <c r="O44" s="95"/>
    </row>
    <row r="45" spans="2:15" ht="18.75">
      <c r="B45" s="1"/>
      <c r="C45" s="1"/>
      <c r="D45" s="1"/>
      <c r="E45" s="1"/>
      <c r="F45" s="1"/>
      <c r="G45" s="1"/>
      <c r="H45" s="1"/>
      <c r="I45" s="1"/>
      <c r="J45" s="1"/>
      <c r="K45" s="1"/>
      <c r="O45" s="95"/>
    </row>
    <row r="46" spans="2:15" ht="18.75">
      <c r="B46" s="1"/>
      <c r="C46" s="1"/>
      <c r="D46" s="1"/>
      <c r="E46" s="1"/>
      <c r="F46" s="1"/>
      <c r="G46" s="1"/>
      <c r="H46" s="1"/>
      <c r="I46" s="1"/>
      <c r="J46" s="1"/>
      <c r="K46" s="1"/>
      <c r="O46" s="95"/>
    </row>
    <row r="47" spans="2:11" ht="1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5">
      <c r="B114" s="1"/>
      <c r="C114" s="1"/>
      <c r="D114" s="1"/>
      <c r="E114" s="1"/>
      <c r="F114" s="1"/>
      <c r="G114" s="1"/>
      <c r="H114" s="1"/>
      <c r="I114" s="1"/>
      <c r="J114" s="1"/>
      <c r="K114" s="1"/>
    </row>
  </sheetData>
  <mergeCells count="6">
    <mergeCell ref="I13:J13"/>
    <mergeCell ref="A4:K4"/>
    <mergeCell ref="A5:K5"/>
    <mergeCell ref="A10:K10"/>
    <mergeCell ref="A8:K8"/>
    <mergeCell ref="A9:K9"/>
  </mergeCells>
  <printOptions/>
  <pageMargins left="0.6" right="0.22" top="0.31" bottom="0.25" header="0.5" footer="0.32"/>
  <pageSetup firstPageNumber="3" useFirstPageNumber="1" horizontalDpi="600" verticalDpi="600" orientation="portrait" paperSize="9" scale="90" r:id="rId1"/>
  <headerFooter alignWithMargins="0">
    <oddFooter xml:space="preserve">&amp;R3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58"/>
  <sheetViews>
    <sheetView workbookViewId="0" topLeftCell="A19">
      <selection activeCell="H19" sqref="H19"/>
    </sheetView>
  </sheetViews>
  <sheetFormatPr defaultColWidth="9.33203125" defaultRowHeight="12.75"/>
  <cols>
    <col min="1" max="1" width="3.5" style="0" customWidth="1"/>
    <col min="2" max="2" width="4" style="0" customWidth="1"/>
    <col min="4" max="4" width="16.16015625" style="0" customWidth="1"/>
    <col min="5" max="5" width="13.83203125" style="0" customWidth="1"/>
    <col min="6" max="6" width="17.33203125" style="0" customWidth="1"/>
    <col min="7" max="7" width="6" style="0" customWidth="1"/>
    <col min="8" max="8" width="13.83203125" style="0" customWidth="1"/>
    <col min="9" max="9" width="1.3359375" style="0" customWidth="1"/>
    <col min="10" max="10" width="13.33203125" style="0" customWidth="1"/>
  </cols>
  <sheetData>
    <row r="2" spans="1:8" ht="15.75">
      <c r="A2" s="197" t="s">
        <v>129</v>
      </c>
      <c r="B2" s="197"/>
      <c r="C2" s="197"/>
      <c r="D2" s="197"/>
      <c r="E2" s="197"/>
      <c r="F2" s="197"/>
      <c r="G2" s="197"/>
      <c r="H2" s="197"/>
    </row>
    <row r="3" spans="1:8" ht="12.75">
      <c r="A3" s="200" t="s">
        <v>138</v>
      </c>
      <c r="B3" s="200"/>
      <c r="C3" s="200"/>
      <c r="D3" s="200"/>
      <c r="E3" s="200"/>
      <c r="F3" s="200"/>
      <c r="G3" s="200"/>
      <c r="H3" s="200"/>
    </row>
    <row r="4" spans="1:8" ht="12.75">
      <c r="A4" s="68"/>
      <c r="B4" s="98"/>
      <c r="C4" s="98"/>
      <c r="D4" s="98"/>
      <c r="E4" s="98"/>
      <c r="F4" s="98"/>
      <c r="G4" s="98"/>
      <c r="H4" s="98"/>
    </row>
    <row r="5" spans="1:8" ht="14.25">
      <c r="A5" s="188" t="s">
        <v>192</v>
      </c>
      <c r="B5" s="188"/>
      <c r="C5" s="188"/>
      <c r="D5" s="188"/>
      <c r="E5" s="188"/>
      <c r="F5" s="188"/>
      <c r="G5" s="188"/>
      <c r="H5" s="188"/>
    </row>
    <row r="6" spans="1:8" ht="14.25">
      <c r="A6" s="188" t="s">
        <v>226</v>
      </c>
      <c r="B6" s="188"/>
      <c r="C6" s="188"/>
      <c r="D6" s="188"/>
      <c r="E6" s="188"/>
      <c r="F6" s="188"/>
      <c r="G6" s="188"/>
      <c r="H6" s="188"/>
    </row>
    <row r="7" spans="1:8" ht="14.25">
      <c r="A7" s="193" t="s">
        <v>205</v>
      </c>
      <c r="B7" s="193"/>
      <c r="C7" s="193"/>
      <c r="D7" s="193"/>
      <c r="E7" s="193"/>
      <c r="F7" s="193"/>
      <c r="G7" s="193"/>
      <c r="H7" s="193"/>
    </row>
    <row r="8" spans="1:8" ht="14.25">
      <c r="A8" s="90"/>
      <c r="B8" s="90"/>
      <c r="C8" s="90"/>
      <c r="D8" s="90"/>
      <c r="E8" s="90"/>
      <c r="F8" s="90"/>
      <c r="G8" s="90"/>
      <c r="H8" s="90"/>
    </row>
    <row r="9" spans="1:10" ht="15">
      <c r="A9" s="1"/>
      <c r="B9" s="1"/>
      <c r="C9" s="1"/>
      <c r="D9" s="1"/>
      <c r="E9" s="1"/>
      <c r="F9" s="1"/>
      <c r="G9" s="1"/>
      <c r="H9" s="201" t="s">
        <v>39</v>
      </c>
      <c r="I9" s="201"/>
      <c r="J9" s="201"/>
    </row>
    <row r="10" spans="1:10" ht="15">
      <c r="A10" s="1"/>
      <c r="B10" s="1"/>
      <c r="C10" s="1"/>
      <c r="D10" s="1"/>
      <c r="E10" s="1"/>
      <c r="F10" s="1"/>
      <c r="G10" s="1"/>
      <c r="H10" s="96" t="s">
        <v>227</v>
      </c>
      <c r="I10" s="1"/>
      <c r="J10" s="96" t="s">
        <v>228</v>
      </c>
    </row>
    <row r="11" spans="1:10" ht="15">
      <c r="A11" s="1"/>
      <c r="B11" s="1"/>
      <c r="C11" s="1"/>
      <c r="D11" s="1"/>
      <c r="E11" s="1"/>
      <c r="F11" s="1"/>
      <c r="G11" s="1"/>
      <c r="H11" s="181" t="s">
        <v>112</v>
      </c>
      <c r="I11" s="1"/>
      <c r="J11" s="181" t="s">
        <v>112</v>
      </c>
    </row>
    <row r="12" spans="1:8" ht="6" customHeight="1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 t="s">
        <v>13</v>
      </c>
      <c r="C13" s="1"/>
      <c r="D13" s="1"/>
      <c r="E13" s="1"/>
      <c r="F13" s="1"/>
      <c r="G13" s="1"/>
      <c r="H13" s="1"/>
    </row>
    <row r="14" spans="1:10" ht="15">
      <c r="A14" s="1"/>
      <c r="B14" s="1"/>
      <c r="C14" s="1" t="s">
        <v>14</v>
      </c>
      <c r="D14" s="1"/>
      <c r="E14" s="1"/>
      <c r="F14" s="1"/>
      <c r="G14" s="1"/>
      <c r="H14" s="169">
        <v>85394</v>
      </c>
      <c r="J14" s="169">
        <v>110756</v>
      </c>
    </row>
    <row r="15" spans="1:10" ht="15">
      <c r="A15" s="1"/>
      <c r="B15" s="1"/>
      <c r="C15" s="1" t="s">
        <v>15</v>
      </c>
      <c r="D15" s="1"/>
      <c r="E15" s="1"/>
      <c r="F15" s="1"/>
      <c r="G15" s="1"/>
      <c r="H15" s="169">
        <f>-74736-3366-2811+201-1215</f>
        <v>-81927</v>
      </c>
      <c r="J15" s="169">
        <f>-101620-8680+153-2766-222+382</f>
        <v>-112753</v>
      </c>
    </row>
    <row r="16" spans="1:10" ht="3" customHeight="1">
      <c r="A16" s="1"/>
      <c r="B16" s="1"/>
      <c r="C16" s="1"/>
      <c r="D16" s="1"/>
      <c r="E16" s="1"/>
      <c r="F16" s="1"/>
      <c r="G16" s="1"/>
      <c r="H16" s="169"/>
      <c r="J16" s="169"/>
    </row>
    <row r="17" spans="1:10" ht="3" customHeight="1">
      <c r="A17" s="1"/>
      <c r="B17" s="1"/>
      <c r="C17" s="1"/>
      <c r="D17" s="1"/>
      <c r="E17" s="1"/>
      <c r="F17" s="1"/>
      <c r="G17" s="1"/>
      <c r="H17" s="172"/>
      <c r="J17" s="172"/>
    </row>
    <row r="18" spans="1:10" ht="15">
      <c r="A18" s="1"/>
      <c r="B18" s="1" t="s">
        <v>256</v>
      </c>
      <c r="C18" s="1"/>
      <c r="D18" s="1"/>
      <c r="E18" s="1"/>
      <c r="F18" s="1"/>
      <c r="G18" s="1"/>
      <c r="H18" s="175">
        <f>SUM(H14:H15)</f>
        <v>3467</v>
      </c>
      <c r="J18" s="175">
        <f>SUM(J14:J15)</f>
        <v>-1997</v>
      </c>
    </row>
    <row r="19" spans="1:10" ht="15">
      <c r="A19" s="1"/>
      <c r="B19" s="1"/>
      <c r="C19" s="1"/>
      <c r="D19" s="1"/>
      <c r="E19" s="1"/>
      <c r="F19" s="1"/>
      <c r="G19" s="1"/>
      <c r="H19" s="170"/>
      <c r="J19" s="170"/>
    </row>
    <row r="20" spans="1:10" ht="15">
      <c r="A20" s="1"/>
      <c r="B20" s="1" t="s">
        <v>16</v>
      </c>
      <c r="C20" s="1"/>
      <c r="D20" s="1"/>
      <c r="E20" s="1"/>
      <c r="F20" s="1"/>
      <c r="G20" s="1"/>
      <c r="H20" s="170"/>
      <c r="J20" s="170"/>
    </row>
    <row r="21" spans="1:10" ht="15">
      <c r="A21" s="1"/>
      <c r="B21" s="1"/>
      <c r="C21" s="1" t="s">
        <v>42</v>
      </c>
      <c r="D21" s="1"/>
      <c r="E21" s="1"/>
      <c r="F21" s="1"/>
      <c r="G21" s="1"/>
      <c r="H21" s="170">
        <v>0</v>
      </c>
      <c r="J21" s="170">
        <v>25859</v>
      </c>
    </row>
    <row r="22" spans="1:10" ht="15">
      <c r="A22" s="1"/>
      <c r="B22" s="1"/>
      <c r="C22" s="1" t="s">
        <v>43</v>
      </c>
      <c r="D22" s="1"/>
      <c r="E22" s="1"/>
      <c r="F22" s="1"/>
      <c r="G22" s="1"/>
      <c r="H22" s="170">
        <v>0</v>
      </c>
      <c r="J22" s="170">
        <v>-27845</v>
      </c>
    </row>
    <row r="23" spans="1:10" ht="15">
      <c r="A23" s="1"/>
      <c r="B23" s="1"/>
      <c r="C23" s="1" t="s">
        <v>23</v>
      </c>
      <c r="D23" s="1"/>
      <c r="E23" s="1"/>
      <c r="F23" s="1"/>
      <c r="G23" s="1"/>
      <c r="H23" s="170">
        <v>49</v>
      </c>
      <c r="J23" s="170">
        <v>4</v>
      </c>
    </row>
    <row r="24" spans="1:10" ht="15">
      <c r="A24" s="1"/>
      <c r="B24" s="1"/>
      <c r="C24" s="1" t="s">
        <v>24</v>
      </c>
      <c r="D24" s="1"/>
      <c r="E24" s="1"/>
      <c r="F24" s="1"/>
      <c r="G24" s="1"/>
      <c r="H24" s="170">
        <f>-224-61</f>
        <v>-285</v>
      </c>
      <c r="J24" s="170">
        <f>-3600-844</f>
        <v>-4444</v>
      </c>
    </row>
    <row r="25" spans="1:10" ht="15">
      <c r="A25" s="1"/>
      <c r="B25" s="1"/>
      <c r="C25" s="1" t="s">
        <v>44</v>
      </c>
      <c r="D25" s="1"/>
      <c r="E25" s="1"/>
      <c r="F25" s="1"/>
      <c r="G25" s="1"/>
      <c r="H25" s="170">
        <f>135-1</f>
        <v>134</v>
      </c>
      <c r="J25" s="170">
        <f>240+120</f>
        <v>360</v>
      </c>
    </row>
    <row r="26" spans="1:10" ht="15">
      <c r="A26" s="1"/>
      <c r="B26" s="1"/>
      <c r="C26" s="1" t="s">
        <v>45</v>
      </c>
      <c r="D26" s="1"/>
      <c r="E26" s="1"/>
      <c r="F26" s="1"/>
      <c r="G26" s="1"/>
      <c r="H26" s="170">
        <v>0</v>
      </c>
      <c r="J26" s="170">
        <f>-2156-36</f>
        <v>-2192</v>
      </c>
    </row>
    <row r="27" spans="1:10" ht="1.5" customHeight="1">
      <c r="A27" s="1"/>
      <c r="B27" s="1"/>
      <c r="C27" s="1"/>
      <c r="D27" s="1"/>
      <c r="E27" s="1"/>
      <c r="F27" s="1"/>
      <c r="G27" s="1"/>
      <c r="H27" s="170"/>
      <c r="J27" s="170"/>
    </row>
    <row r="28" spans="1:10" ht="2.25" customHeight="1">
      <c r="A28" s="1"/>
      <c r="B28" s="1"/>
      <c r="C28" s="1"/>
      <c r="D28" s="1"/>
      <c r="E28" s="1"/>
      <c r="F28" s="1"/>
      <c r="G28" s="1"/>
      <c r="H28" s="168"/>
      <c r="J28" s="168"/>
    </row>
    <row r="29" spans="1:10" ht="15">
      <c r="A29" s="1"/>
      <c r="B29" s="1" t="s">
        <v>150</v>
      </c>
      <c r="C29" s="1"/>
      <c r="D29" s="1"/>
      <c r="E29" s="1"/>
      <c r="F29" s="1"/>
      <c r="G29" s="1"/>
      <c r="H29" s="175">
        <f>SUM(H21:H26)</f>
        <v>-102</v>
      </c>
      <c r="J29" s="175">
        <f>SUM(J21:J26)</f>
        <v>-8258</v>
      </c>
    </row>
    <row r="30" spans="1:10" ht="15">
      <c r="A30" s="1"/>
      <c r="B30" s="1"/>
      <c r="C30" s="1"/>
      <c r="D30" s="1"/>
      <c r="E30" s="1"/>
      <c r="F30" s="1"/>
      <c r="G30" s="1"/>
      <c r="H30" s="170"/>
      <c r="J30" s="170"/>
    </row>
    <row r="31" spans="1:10" ht="15">
      <c r="A31" s="1"/>
      <c r="B31" s="1" t="s">
        <v>17</v>
      </c>
      <c r="C31" s="1"/>
      <c r="D31" s="1"/>
      <c r="E31" s="1"/>
      <c r="F31" s="1"/>
      <c r="G31" s="1"/>
      <c r="H31" s="170"/>
      <c r="J31" s="170"/>
    </row>
    <row r="32" spans="1:10" ht="15">
      <c r="A32" s="1"/>
      <c r="B32" s="1"/>
      <c r="C32" s="1" t="s">
        <v>262</v>
      </c>
      <c r="D32" s="1"/>
      <c r="E32" s="1"/>
      <c r="F32" s="1"/>
      <c r="G32" s="1"/>
      <c r="H32" s="170">
        <v>-5976</v>
      </c>
      <c r="J32" s="170">
        <v>-896</v>
      </c>
    </row>
    <row r="33" spans="1:10" ht="15">
      <c r="A33" s="1"/>
      <c r="B33" s="1"/>
      <c r="C33" s="1" t="s">
        <v>25</v>
      </c>
      <c r="D33" s="1"/>
      <c r="E33" s="1"/>
      <c r="F33" s="1"/>
      <c r="G33" s="1"/>
      <c r="H33" s="170">
        <v>-3672</v>
      </c>
      <c r="J33" s="170">
        <v>0</v>
      </c>
    </row>
    <row r="34" spans="1:10" ht="15">
      <c r="A34" s="1"/>
      <c r="B34" s="1"/>
      <c r="C34" s="1" t="s">
        <v>38</v>
      </c>
      <c r="D34" s="1"/>
      <c r="E34" s="1"/>
      <c r="F34" s="1"/>
      <c r="G34" s="1"/>
      <c r="H34" s="170">
        <v>1215</v>
      </c>
      <c r="J34" s="170">
        <v>5280</v>
      </c>
    </row>
    <row r="35" spans="1:10" ht="15">
      <c r="A35" s="1"/>
      <c r="B35" s="1"/>
      <c r="C35" s="1" t="s">
        <v>46</v>
      </c>
      <c r="D35" s="1"/>
      <c r="E35" s="1"/>
      <c r="F35" s="1"/>
      <c r="G35" s="1"/>
      <c r="H35" s="170">
        <f>-142-40</f>
        <v>-182</v>
      </c>
      <c r="J35" s="170">
        <f>-415+176-2</f>
        <v>-241</v>
      </c>
    </row>
    <row r="36" spans="1:10" ht="5.25" customHeight="1">
      <c r="A36" s="1"/>
      <c r="B36" s="1"/>
      <c r="C36" s="1"/>
      <c r="D36" s="1"/>
      <c r="E36" s="1"/>
      <c r="F36" s="1"/>
      <c r="G36" s="1"/>
      <c r="H36" s="170"/>
      <c r="J36" s="170"/>
    </row>
    <row r="37" spans="1:10" ht="15">
      <c r="A37" s="1"/>
      <c r="B37" s="1" t="s">
        <v>257</v>
      </c>
      <c r="C37" s="1"/>
      <c r="D37" s="1"/>
      <c r="E37" s="1"/>
      <c r="F37" s="1"/>
      <c r="G37" s="1"/>
      <c r="H37" s="168">
        <f>SUM(H32:H36)</f>
        <v>-8615</v>
      </c>
      <c r="J37" s="168">
        <f>SUM(J32:J36)</f>
        <v>4143</v>
      </c>
    </row>
    <row r="38" spans="1:10" ht="3.75" customHeight="1">
      <c r="A38" s="1"/>
      <c r="B38" s="1"/>
      <c r="C38" s="1"/>
      <c r="D38" s="1"/>
      <c r="E38" s="1"/>
      <c r="F38" s="1"/>
      <c r="G38" s="1"/>
      <c r="H38" s="171"/>
      <c r="J38" s="171"/>
    </row>
    <row r="39" spans="1:10" ht="6.75" customHeight="1">
      <c r="A39" s="1"/>
      <c r="B39" s="1"/>
      <c r="C39" s="1"/>
      <c r="D39" s="1"/>
      <c r="E39" s="1"/>
      <c r="F39" s="1"/>
      <c r="G39" s="1"/>
      <c r="H39" s="169"/>
      <c r="J39" s="169"/>
    </row>
    <row r="40" spans="1:10" ht="15">
      <c r="A40" s="1"/>
      <c r="B40" s="1" t="s">
        <v>258</v>
      </c>
      <c r="C40" s="1"/>
      <c r="D40" s="1"/>
      <c r="E40" s="1"/>
      <c r="F40" s="1"/>
      <c r="G40" s="1"/>
      <c r="H40" s="170">
        <f>+H37+H29+H18</f>
        <v>-5250</v>
      </c>
      <c r="J40" s="170">
        <f>+J37+J29+J18</f>
        <v>-6112</v>
      </c>
    </row>
    <row r="41" spans="1:10" ht="15">
      <c r="A41" s="1"/>
      <c r="B41" s="1"/>
      <c r="C41" s="1"/>
      <c r="D41" s="1"/>
      <c r="E41" s="1"/>
      <c r="F41" s="1"/>
      <c r="G41" s="1"/>
      <c r="H41" s="169"/>
      <c r="J41" s="169"/>
    </row>
    <row r="42" spans="1:10" ht="15">
      <c r="A42" s="1"/>
      <c r="B42" s="1" t="s">
        <v>151</v>
      </c>
      <c r="C42" s="1"/>
      <c r="D42" s="1"/>
      <c r="E42" s="1"/>
      <c r="F42" s="1"/>
      <c r="G42" s="1"/>
      <c r="H42" s="170">
        <v>14671</v>
      </c>
      <c r="J42" s="170">
        <v>14724</v>
      </c>
    </row>
    <row r="43" spans="1:10" ht="3.75" customHeight="1">
      <c r="A43" s="1"/>
      <c r="B43" s="1"/>
      <c r="C43" s="1"/>
      <c r="D43" s="1"/>
      <c r="E43" s="1"/>
      <c r="F43" s="1"/>
      <c r="G43" s="1"/>
      <c r="H43" s="169"/>
      <c r="J43" s="169"/>
    </row>
    <row r="44" spans="1:10" ht="3" customHeight="1">
      <c r="A44" s="1"/>
      <c r="B44" s="1"/>
      <c r="C44" s="1"/>
      <c r="D44" s="1"/>
      <c r="E44" s="1"/>
      <c r="F44" s="1"/>
      <c r="G44" s="1"/>
      <c r="H44" s="172"/>
      <c r="J44" s="172"/>
    </row>
    <row r="45" spans="1:10" ht="15">
      <c r="A45" s="1"/>
      <c r="B45" s="1" t="s">
        <v>152</v>
      </c>
      <c r="C45" s="1"/>
      <c r="D45" s="1"/>
      <c r="E45" s="1"/>
      <c r="F45" s="1"/>
      <c r="G45" s="1"/>
      <c r="H45" s="170">
        <f>+H40+H42</f>
        <v>9421</v>
      </c>
      <c r="J45" s="170">
        <f>+J40+J42</f>
        <v>8612</v>
      </c>
    </row>
    <row r="46" spans="1:10" ht="5.25" customHeight="1" thickBot="1">
      <c r="A46" s="1"/>
      <c r="B46" s="1"/>
      <c r="C46" s="1"/>
      <c r="D46" s="1"/>
      <c r="E46" s="1"/>
      <c r="F46" s="1"/>
      <c r="G46" s="1"/>
      <c r="H46" s="173"/>
      <c r="J46" s="173"/>
    </row>
    <row r="47" spans="1:10" ht="15.75" thickTop="1">
      <c r="A47" s="1"/>
      <c r="B47" s="1"/>
      <c r="C47" s="1"/>
      <c r="D47" s="1"/>
      <c r="E47" s="1"/>
      <c r="F47" s="1"/>
      <c r="G47" s="1"/>
      <c r="H47" s="169"/>
      <c r="J47" s="169"/>
    </row>
    <row r="48" spans="1:10" ht="15">
      <c r="A48" s="1"/>
      <c r="B48" s="1" t="s">
        <v>5</v>
      </c>
      <c r="C48" s="1"/>
      <c r="D48" s="1"/>
      <c r="E48" s="1"/>
      <c r="F48" s="1"/>
      <c r="G48" s="1"/>
      <c r="H48" s="169"/>
      <c r="J48" s="169"/>
    </row>
    <row r="49" spans="1:10" ht="15">
      <c r="A49" s="1"/>
      <c r="B49" s="113" t="s">
        <v>6</v>
      </c>
      <c r="C49" s="1"/>
      <c r="D49" s="1"/>
      <c r="E49" s="1"/>
      <c r="F49" s="1"/>
      <c r="G49" s="1"/>
      <c r="H49" s="169">
        <f>+'BS'!H25</f>
        <v>9850</v>
      </c>
      <c r="J49" s="169">
        <v>6804</v>
      </c>
    </row>
    <row r="50" spans="1:10" ht="15">
      <c r="A50" s="1"/>
      <c r="B50" s="113" t="s">
        <v>7</v>
      </c>
      <c r="C50" s="1"/>
      <c r="D50" s="1"/>
      <c r="E50" s="1"/>
      <c r="F50" s="1"/>
      <c r="G50" s="1"/>
      <c r="H50" s="169">
        <f>+'BS'!H26</f>
        <v>786</v>
      </c>
      <c r="J50" s="169">
        <v>1808</v>
      </c>
    </row>
    <row r="51" spans="1:10" ht="15">
      <c r="A51" s="1"/>
      <c r="B51" s="113" t="s">
        <v>41</v>
      </c>
      <c r="C51" s="1"/>
      <c r="D51" s="1"/>
      <c r="E51" s="1"/>
      <c r="F51" s="1"/>
      <c r="G51" s="1"/>
      <c r="H51" s="169">
        <v>-1215</v>
      </c>
      <c r="J51" s="169">
        <v>0</v>
      </c>
    </row>
    <row r="52" spans="1:10" ht="19.5" customHeight="1" thickBot="1">
      <c r="A52" s="1"/>
      <c r="B52" s="113"/>
      <c r="C52" s="1"/>
      <c r="D52" s="1"/>
      <c r="E52" s="1"/>
      <c r="F52" s="1"/>
      <c r="G52" s="1"/>
      <c r="H52" s="174">
        <f>+H49+H50+H51</f>
        <v>9421</v>
      </c>
      <c r="J52" s="174">
        <f>+J49+J50+J51</f>
        <v>8612</v>
      </c>
    </row>
    <row r="53" spans="1:10" ht="15.75" thickTop="1">
      <c r="A53" s="1"/>
      <c r="B53" s="1"/>
      <c r="C53" s="1"/>
      <c r="D53" s="1"/>
      <c r="E53" s="1"/>
      <c r="F53" s="1"/>
      <c r="G53" s="1"/>
      <c r="H53" s="169"/>
      <c r="J53" s="169"/>
    </row>
    <row r="54" spans="1:10" ht="15">
      <c r="A54" s="1"/>
      <c r="B54" s="1"/>
      <c r="C54" s="1"/>
      <c r="D54" s="1"/>
      <c r="E54" s="1"/>
      <c r="F54" s="1"/>
      <c r="G54" s="1"/>
      <c r="H54" s="110"/>
      <c r="J54" s="110"/>
    </row>
    <row r="55" spans="1:10" ht="15">
      <c r="A55" s="1"/>
      <c r="B55" s="7" t="s">
        <v>213</v>
      </c>
      <c r="C55" s="1"/>
      <c r="D55" s="1"/>
      <c r="E55" s="1"/>
      <c r="F55" s="1"/>
      <c r="G55" s="1"/>
      <c r="H55" s="110"/>
      <c r="J55" s="110"/>
    </row>
    <row r="56" spans="1:10" ht="15">
      <c r="A56" s="1"/>
      <c r="B56" s="1"/>
      <c r="C56" s="1"/>
      <c r="D56" s="1"/>
      <c r="E56" s="1"/>
      <c r="F56" s="1"/>
      <c r="G56" s="1"/>
      <c r="H56" s="110"/>
      <c r="J56" s="110"/>
    </row>
    <row r="57" spans="1:10" ht="15">
      <c r="A57" s="1"/>
      <c r="H57" s="111"/>
      <c r="J57" s="111"/>
    </row>
    <row r="58" ht="15">
      <c r="A58" s="1"/>
    </row>
  </sheetData>
  <mergeCells count="6">
    <mergeCell ref="H9:J9"/>
    <mergeCell ref="A7:H7"/>
    <mergeCell ref="A2:H2"/>
    <mergeCell ref="A3:H3"/>
    <mergeCell ref="A5:H5"/>
    <mergeCell ref="A6:H6"/>
  </mergeCells>
  <printOptions/>
  <pageMargins left="0.75" right="0.75" top="1" bottom="1" header="0.5" footer="0.5"/>
  <pageSetup firstPageNumber="4" useFirstPageNumber="1" horizontalDpi="600" verticalDpi="600" orientation="portrait" paperSize="9" scale="95" r:id="rId1"/>
  <headerFooter alignWithMargins="0">
    <oddFooter>&amp;R4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03"/>
  <sheetViews>
    <sheetView tabSelected="1" workbookViewId="0" topLeftCell="A249">
      <selection activeCell="F263" sqref="F263"/>
    </sheetView>
  </sheetViews>
  <sheetFormatPr defaultColWidth="9.33203125" defaultRowHeight="12.75"/>
  <cols>
    <col min="1" max="1" width="6.66015625" style="0" customWidth="1"/>
    <col min="2" max="2" width="5.16015625" style="0" customWidth="1"/>
    <col min="3" max="3" width="5.5" style="0" customWidth="1"/>
    <col min="5" max="5" width="11.33203125" style="0" customWidth="1"/>
    <col min="6" max="6" width="13.5" style="0" customWidth="1"/>
    <col min="7" max="7" width="12.33203125" style="0" customWidth="1"/>
    <col min="8" max="8" width="3.5" style="0" customWidth="1"/>
    <col min="9" max="9" width="13.5" style="0" customWidth="1"/>
    <col min="10" max="10" width="3.5" style="0" customWidth="1"/>
    <col min="11" max="11" width="13.16015625" style="0" customWidth="1"/>
    <col min="12" max="12" width="3.83203125" style="0" customWidth="1"/>
    <col min="13" max="13" width="11.5" style="0" customWidth="1"/>
  </cols>
  <sheetData>
    <row r="1" spans="1:13" ht="15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5.75">
      <c r="A3" s="204" t="s">
        <v>129</v>
      </c>
      <c r="B3" s="204"/>
      <c r="C3" s="204"/>
      <c r="D3" s="204"/>
      <c r="E3" s="204"/>
      <c r="F3" s="204"/>
      <c r="G3" s="204"/>
      <c r="H3" s="204"/>
      <c r="I3" s="47"/>
      <c r="J3" s="47"/>
      <c r="K3" s="47"/>
      <c r="L3" s="47"/>
      <c r="M3" s="47"/>
    </row>
    <row r="4" spans="1:13" ht="12.75" customHeight="1">
      <c r="A4" s="205" t="s">
        <v>138</v>
      </c>
      <c r="B4" s="205"/>
      <c r="C4" s="205"/>
      <c r="D4" s="205"/>
      <c r="E4" s="205"/>
      <c r="F4" s="205"/>
      <c r="G4" s="205"/>
      <c r="H4" s="205"/>
      <c r="I4" s="47" t="s">
        <v>111</v>
      </c>
      <c r="J4" s="202" t="s">
        <v>230</v>
      </c>
      <c r="K4" s="203"/>
      <c r="L4" s="203"/>
      <c r="M4" s="203"/>
    </row>
    <row r="5" spans="1:13" ht="15" customHeight="1">
      <c r="A5" s="167"/>
      <c r="B5" s="107"/>
      <c r="C5" s="107"/>
      <c r="D5" s="107"/>
      <c r="E5" s="107"/>
      <c r="F5" s="107"/>
      <c r="G5" s="107"/>
      <c r="H5" s="107"/>
      <c r="I5" s="108"/>
      <c r="J5" s="108"/>
      <c r="K5" s="108"/>
      <c r="L5" s="108"/>
      <c r="M5" s="108"/>
    </row>
    <row r="6" spans="1:13" ht="12.75" customHeight="1">
      <c r="A6" s="68"/>
      <c r="B6" s="68"/>
      <c r="C6" s="68"/>
      <c r="D6" s="68"/>
      <c r="E6" s="68"/>
      <c r="F6" s="68"/>
      <c r="G6" s="68"/>
      <c r="H6" s="68"/>
      <c r="I6" s="47"/>
      <c r="J6" s="47"/>
      <c r="K6" s="47"/>
      <c r="L6" s="47"/>
      <c r="M6" s="47"/>
    </row>
    <row r="7" spans="1:13" ht="15.75">
      <c r="A7" s="48" t="s">
        <v>153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ht="15.7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5.75">
      <c r="A9" s="49" t="s">
        <v>157</v>
      </c>
      <c r="B9" s="49" t="s">
        <v>154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47"/>
    </row>
    <row r="10" spans="1:13" ht="15.75">
      <c r="A10" s="49"/>
      <c r="B10" s="49" t="s">
        <v>155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47"/>
    </row>
    <row r="11" spans="1:13" ht="15.75">
      <c r="A11" s="49"/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47"/>
    </row>
    <row r="12" spans="1:13" ht="15.75">
      <c r="A12" s="49"/>
      <c r="B12" s="49" t="s">
        <v>215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47"/>
    </row>
    <row r="13" spans="1:13" ht="15.75">
      <c r="A13" s="49"/>
      <c r="B13" s="49" t="s">
        <v>26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47"/>
    </row>
    <row r="14" spans="1:13" ht="15.75">
      <c r="A14" s="49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47"/>
    </row>
    <row r="15" spans="1:13" ht="15.75">
      <c r="A15" s="59"/>
      <c r="B15" s="49" t="s">
        <v>8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47"/>
    </row>
    <row r="16" spans="1:13" ht="15.75">
      <c r="A16" s="59"/>
      <c r="B16" s="49" t="s">
        <v>27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47"/>
    </row>
    <row r="17" spans="1:13" ht="15.75">
      <c r="A17" s="59"/>
      <c r="B17" s="49" t="s">
        <v>34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47"/>
    </row>
    <row r="18" spans="1:13" ht="15.75">
      <c r="A18" s="59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47"/>
    </row>
    <row r="19" spans="1:13" ht="15.75">
      <c r="A19" s="59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47"/>
    </row>
    <row r="20" spans="1:13" ht="15.75">
      <c r="A20" s="49" t="s">
        <v>158</v>
      </c>
      <c r="B20" s="51" t="s">
        <v>9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47"/>
    </row>
    <row r="21" spans="1:13" ht="15.75">
      <c r="A21" s="49"/>
      <c r="B21" s="51" t="s">
        <v>156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47"/>
    </row>
    <row r="22" spans="1:13" ht="15.75">
      <c r="A22" s="49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47"/>
    </row>
    <row r="23" spans="1:13" ht="15.75">
      <c r="A23" s="49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47"/>
    </row>
    <row r="24" spans="1:13" ht="15.75">
      <c r="A24" s="49" t="s">
        <v>159</v>
      </c>
      <c r="B24" s="49" t="s">
        <v>123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15.75">
      <c r="A25" s="59"/>
      <c r="B25" s="49" t="s">
        <v>10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15.75">
      <c r="A26" s="49"/>
      <c r="B26" s="49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ht="15.75">
      <c r="A27" s="49"/>
      <c r="B27" s="49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ht="15.75">
      <c r="A28" s="49" t="s">
        <v>220</v>
      </c>
      <c r="B28" s="47" t="s">
        <v>221</v>
      </c>
      <c r="C28" s="49" t="s">
        <v>263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5.75">
      <c r="A29" s="49"/>
      <c r="C29" s="49" t="s">
        <v>264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15.75">
      <c r="A30" s="49"/>
      <c r="B30" s="49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5.75">
      <c r="A31" s="49"/>
      <c r="B31" s="49" t="s">
        <v>222</v>
      </c>
      <c r="C31" s="47" t="s">
        <v>47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5.75">
      <c r="A32" s="49"/>
      <c r="B32" s="49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ht="15.75">
      <c r="A33" s="59"/>
      <c r="B33" s="49"/>
      <c r="C33" s="50"/>
      <c r="D33" s="50"/>
      <c r="E33" s="47"/>
      <c r="F33" s="47"/>
      <c r="G33" s="47"/>
      <c r="H33" s="47"/>
      <c r="I33" s="47"/>
      <c r="J33" s="47"/>
      <c r="K33" s="47"/>
      <c r="L33" s="47"/>
      <c r="M33" s="47"/>
    </row>
    <row r="34" spans="1:13" ht="15.75">
      <c r="A34" s="59" t="s">
        <v>160</v>
      </c>
      <c r="B34" s="49" t="s">
        <v>183</v>
      </c>
      <c r="C34" s="50"/>
      <c r="D34" s="47"/>
      <c r="E34" s="47"/>
      <c r="F34" s="47"/>
      <c r="G34" s="47"/>
      <c r="H34" s="50"/>
      <c r="I34" s="47"/>
      <c r="J34" s="47"/>
      <c r="L34" s="53"/>
      <c r="M34" s="47"/>
    </row>
    <row r="35" spans="1:13" ht="15.75">
      <c r="A35" s="59"/>
      <c r="B35" s="49" t="s">
        <v>48</v>
      </c>
      <c r="C35" s="50"/>
      <c r="D35" s="47"/>
      <c r="E35" s="47"/>
      <c r="F35" s="47"/>
      <c r="G35" s="47"/>
      <c r="H35" s="50"/>
      <c r="I35" s="47"/>
      <c r="J35" s="47"/>
      <c r="L35" s="53"/>
      <c r="M35" s="47"/>
    </row>
    <row r="36" spans="1:13" ht="15.75">
      <c r="A36" s="59"/>
      <c r="B36" s="49"/>
      <c r="C36" s="50"/>
      <c r="D36" s="47"/>
      <c r="E36" s="47"/>
      <c r="F36" s="47"/>
      <c r="G36" s="47"/>
      <c r="H36" s="50"/>
      <c r="I36" s="47"/>
      <c r="J36" s="47"/>
      <c r="L36" s="53"/>
      <c r="M36" s="47"/>
    </row>
    <row r="37" spans="1:13" ht="15.75">
      <c r="A37" s="164"/>
      <c r="B37" s="49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ht="15.75">
      <c r="A38" s="49" t="s">
        <v>161</v>
      </c>
      <c r="B38" s="47" t="s">
        <v>49</v>
      </c>
      <c r="C38" s="47"/>
      <c r="D38" s="47"/>
      <c r="E38" s="47"/>
      <c r="F38" s="47"/>
      <c r="G38" s="47"/>
      <c r="H38" s="58"/>
      <c r="I38" s="47"/>
      <c r="J38" s="47"/>
      <c r="K38" s="47"/>
      <c r="L38" s="47"/>
      <c r="M38" s="47"/>
    </row>
    <row r="39" spans="1:13" ht="15.75">
      <c r="A39" s="59"/>
      <c r="B39" s="47"/>
      <c r="C39" s="47"/>
      <c r="D39" s="47"/>
      <c r="E39" s="47"/>
      <c r="F39" s="47"/>
      <c r="G39" s="47"/>
      <c r="H39" s="58"/>
      <c r="I39" s="47"/>
      <c r="J39" s="47"/>
      <c r="K39" s="47"/>
      <c r="L39" s="47"/>
      <c r="M39" s="47"/>
    </row>
    <row r="40" spans="1:13" ht="15.75">
      <c r="A40" s="49"/>
      <c r="B40" s="49" t="s">
        <v>265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ht="15.75">
      <c r="A41" s="49"/>
      <c r="B41" s="49" t="s">
        <v>28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ht="15.75">
      <c r="A42" s="49"/>
      <c r="B42" s="49" t="s">
        <v>29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ht="15.75">
      <c r="A43" s="49"/>
      <c r="B43" s="49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8" spans="1:13" ht="15.75">
      <c r="A48" s="49"/>
      <c r="B48" s="49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1:13" ht="15.75">
      <c r="A49" s="49"/>
      <c r="B49" s="49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13" ht="15.75">
      <c r="A50" s="49"/>
      <c r="B50" s="49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1:13" ht="15.75">
      <c r="A51" s="49"/>
      <c r="B51" s="49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ht="15.75">
      <c r="A52" s="49"/>
      <c r="B52" s="49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1:13" ht="15.75">
      <c r="A53" s="49"/>
      <c r="B53" s="49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 ht="15.75">
      <c r="A54" s="49"/>
      <c r="B54" s="49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13" ht="15.75">
      <c r="A55" s="49"/>
      <c r="B55" s="49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1:13" ht="15.75">
      <c r="A56" s="49"/>
      <c r="B56" s="49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5.75">
      <c r="A57" s="49"/>
      <c r="B57" s="49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ht="15.75">
      <c r="A58" s="204" t="s">
        <v>129</v>
      </c>
      <c r="B58" s="204"/>
      <c r="C58" s="204"/>
      <c r="D58" s="204"/>
      <c r="E58" s="204"/>
      <c r="F58" s="204"/>
      <c r="G58" s="204"/>
      <c r="H58" s="204"/>
      <c r="I58" s="47"/>
      <c r="J58" s="47"/>
      <c r="L58" s="53"/>
      <c r="M58" s="47"/>
    </row>
    <row r="59" spans="1:13" ht="15.75">
      <c r="A59" s="205" t="s">
        <v>138</v>
      </c>
      <c r="B59" s="205"/>
      <c r="C59" s="205"/>
      <c r="D59" s="205"/>
      <c r="E59" s="205"/>
      <c r="F59" s="205"/>
      <c r="G59" s="205"/>
      <c r="H59" s="205"/>
      <c r="I59" s="47"/>
      <c r="J59" s="202" t="str">
        <f>J4</f>
        <v>Quarterly Report 31-10-2003</v>
      </c>
      <c r="K59" s="203"/>
      <c r="L59" s="203"/>
      <c r="M59" s="203"/>
    </row>
    <row r="60" spans="1:13" ht="15.75">
      <c r="A60" s="107"/>
      <c r="B60" s="107"/>
      <c r="C60" s="107"/>
      <c r="D60" s="107"/>
      <c r="E60" s="107"/>
      <c r="F60" s="107"/>
      <c r="G60" s="107"/>
      <c r="H60" s="107"/>
      <c r="I60" s="108"/>
      <c r="J60" s="108"/>
      <c r="K60" s="127"/>
      <c r="L60" s="128"/>
      <c r="M60" s="108"/>
    </row>
    <row r="61" spans="1:13" ht="15.75">
      <c r="A61" s="55"/>
      <c r="B61" s="49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1:13" ht="15.75">
      <c r="A62" s="48" t="s">
        <v>115</v>
      </c>
      <c r="B62" s="91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3" ht="15.75">
      <c r="A63" s="49"/>
      <c r="B63" s="49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13" ht="15.75">
      <c r="A64" s="49" t="s">
        <v>162</v>
      </c>
      <c r="B64" s="49" t="s">
        <v>50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13" ht="15.75">
      <c r="A65" s="49"/>
      <c r="B65" s="49"/>
      <c r="C65" s="47"/>
      <c r="D65" s="47"/>
      <c r="E65" s="47"/>
      <c r="F65" s="47"/>
      <c r="G65" s="47"/>
      <c r="H65" s="47"/>
      <c r="I65" s="47"/>
      <c r="J65" s="47"/>
      <c r="K65" s="53" t="s">
        <v>164</v>
      </c>
      <c r="L65" s="47"/>
      <c r="M65" s="47"/>
    </row>
    <row r="66" spans="1:13" ht="15.75">
      <c r="A66" s="49"/>
      <c r="C66" s="47"/>
      <c r="D66" s="47"/>
      <c r="E66" s="47"/>
      <c r="F66" s="47"/>
      <c r="G66" s="47"/>
      <c r="H66" s="47"/>
      <c r="I66" s="53" t="s">
        <v>163</v>
      </c>
      <c r="J66" s="47"/>
      <c r="K66" s="53" t="s">
        <v>165</v>
      </c>
      <c r="L66" s="47"/>
      <c r="M66" s="53" t="s">
        <v>149</v>
      </c>
    </row>
    <row r="67" spans="1:13" ht="15.75">
      <c r="A67" s="49"/>
      <c r="B67" s="109" t="s">
        <v>143</v>
      </c>
      <c r="C67" s="47"/>
      <c r="D67" s="47"/>
      <c r="E67" s="47"/>
      <c r="F67" s="47"/>
      <c r="G67" s="47"/>
      <c r="H67" s="47"/>
      <c r="I67" s="53" t="s">
        <v>146</v>
      </c>
      <c r="J67" s="47"/>
      <c r="K67" s="53" t="s">
        <v>146</v>
      </c>
      <c r="L67" s="47"/>
      <c r="M67" s="53" t="s">
        <v>146</v>
      </c>
    </row>
    <row r="68" spans="1:13" ht="15.75">
      <c r="A68" s="49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53"/>
    </row>
    <row r="69" spans="1:13" ht="15.75">
      <c r="A69" s="49"/>
      <c r="B69" s="49" t="s">
        <v>130</v>
      </c>
      <c r="C69" s="47"/>
      <c r="D69" s="47"/>
      <c r="E69" s="47"/>
      <c r="F69" s="47"/>
      <c r="G69" s="47"/>
      <c r="H69" s="47"/>
      <c r="I69" s="120">
        <v>84417</v>
      </c>
      <c r="J69" s="120"/>
      <c r="K69" s="120">
        <v>1475</v>
      </c>
      <c r="L69" s="120"/>
      <c r="M69" s="120">
        <f>SUM(I69:K69)</f>
        <v>85892</v>
      </c>
    </row>
    <row r="70" spans="1:13" ht="17.25" customHeight="1">
      <c r="A70" s="49"/>
      <c r="B70" s="49" t="s">
        <v>218</v>
      </c>
      <c r="C70" s="47"/>
      <c r="D70" s="47"/>
      <c r="E70" s="47"/>
      <c r="F70" s="47"/>
      <c r="G70" s="47"/>
      <c r="H70" s="47"/>
      <c r="I70" s="120">
        <v>0</v>
      </c>
      <c r="J70" s="120"/>
      <c r="K70" s="120">
        <v>-1475</v>
      </c>
      <c r="L70" s="120"/>
      <c r="M70" s="120">
        <f>SUM(I70:K70)</f>
        <v>-1475</v>
      </c>
    </row>
    <row r="71" spans="1:13" ht="17.25" customHeight="1" thickBot="1">
      <c r="A71" s="49"/>
      <c r="B71" s="49" t="s">
        <v>166</v>
      </c>
      <c r="C71" s="47"/>
      <c r="D71" s="47"/>
      <c r="E71" s="47"/>
      <c r="F71" s="47"/>
      <c r="G71" s="47"/>
      <c r="H71" s="47"/>
      <c r="I71" s="119">
        <f>SUM(I69:I70)</f>
        <v>84417</v>
      </c>
      <c r="J71" s="120"/>
      <c r="K71" s="119">
        <f>SUM(K69:K70)</f>
        <v>0</v>
      </c>
      <c r="L71" s="120"/>
      <c r="M71" s="119">
        <f>SUM(M69:M70)</f>
        <v>84417</v>
      </c>
    </row>
    <row r="72" spans="1:13" ht="16.5" thickTop="1">
      <c r="A72" s="49"/>
      <c r="B72" s="49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</row>
    <row r="73" spans="1:13" ht="15.75">
      <c r="A73" s="49"/>
      <c r="B73" s="49"/>
      <c r="C73" s="47"/>
      <c r="D73" s="47"/>
      <c r="E73" s="47"/>
      <c r="F73" s="47"/>
      <c r="G73" s="47"/>
      <c r="H73" s="47"/>
      <c r="I73" s="53"/>
      <c r="J73" s="47"/>
      <c r="L73" s="47"/>
      <c r="M73" s="53" t="s">
        <v>149</v>
      </c>
    </row>
    <row r="74" spans="1:13" ht="15.75">
      <c r="A74" s="49"/>
      <c r="B74" s="109" t="s">
        <v>223</v>
      </c>
      <c r="C74" s="47"/>
      <c r="D74" s="47"/>
      <c r="E74" s="47"/>
      <c r="F74" s="47"/>
      <c r="G74" s="47"/>
      <c r="H74" s="47"/>
      <c r="I74" s="53"/>
      <c r="J74" s="47"/>
      <c r="L74" s="47"/>
      <c r="M74" s="53" t="s">
        <v>146</v>
      </c>
    </row>
    <row r="75" spans="1:12" ht="15.75">
      <c r="A75" s="49"/>
      <c r="B75" s="109"/>
      <c r="C75" s="47"/>
      <c r="D75" s="47"/>
      <c r="E75" s="47"/>
      <c r="F75" s="47"/>
      <c r="G75" s="47"/>
      <c r="H75" s="47"/>
      <c r="I75" s="53"/>
      <c r="J75" s="47"/>
      <c r="L75" s="47"/>
    </row>
    <row r="76" spans="1:13" ht="15.75">
      <c r="A76" s="49"/>
      <c r="B76" s="49" t="s">
        <v>130</v>
      </c>
      <c r="G76" s="47"/>
      <c r="H76" s="47"/>
      <c r="I76" s="58"/>
      <c r="J76" s="58"/>
      <c r="L76" s="47"/>
      <c r="M76" s="124">
        <f>6055+1189</f>
        <v>7244</v>
      </c>
    </row>
    <row r="77" spans="1:13" ht="15.75">
      <c r="A77" s="49"/>
      <c r="B77" s="49" t="s">
        <v>167</v>
      </c>
      <c r="C77" s="47"/>
      <c r="D77" s="47"/>
      <c r="E77" s="47"/>
      <c r="F77" s="47"/>
      <c r="G77" s="47"/>
      <c r="H77" s="47"/>
      <c r="I77" s="58"/>
      <c r="J77" s="47"/>
      <c r="L77" s="47"/>
      <c r="M77" s="124">
        <v>-174</v>
      </c>
    </row>
    <row r="78" spans="1:13" ht="15.75">
      <c r="A78" s="49"/>
      <c r="B78" s="49" t="s">
        <v>168</v>
      </c>
      <c r="C78" s="47"/>
      <c r="D78" s="47"/>
      <c r="E78" s="47"/>
      <c r="F78" s="47"/>
      <c r="G78" s="47"/>
      <c r="H78" s="47"/>
      <c r="I78" s="58"/>
      <c r="J78" s="47"/>
      <c r="L78" s="47"/>
      <c r="M78" s="123">
        <f>+M76+M77</f>
        <v>7070</v>
      </c>
    </row>
    <row r="79" spans="1:13" ht="15.75">
      <c r="A79" s="49"/>
      <c r="B79" s="49" t="s">
        <v>142</v>
      </c>
      <c r="C79" s="47"/>
      <c r="D79" s="47"/>
      <c r="E79" s="47"/>
      <c r="F79" s="47"/>
      <c r="G79" s="47"/>
      <c r="H79" s="47"/>
      <c r="I79" s="58"/>
      <c r="J79" s="47"/>
      <c r="L79" s="47"/>
      <c r="M79" s="124">
        <v>-1</v>
      </c>
    </row>
    <row r="80" spans="1:13" ht="15.75">
      <c r="A80" s="49"/>
      <c r="B80" s="49" t="s">
        <v>169</v>
      </c>
      <c r="C80" s="47"/>
      <c r="D80" s="47"/>
      <c r="E80" s="47"/>
      <c r="F80" s="47"/>
      <c r="G80" s="47"/>
      <c r="H80" s="47"/>
      <c r="I80" s="58"/>
      <c r="J80" s="47"/>
      <c r="L80" s="47"/>
      <c r="M80" s="166">
        <v>135</v>
      </c>
    </row>
    <row r="81" spans="1:13" ht="15.75">
      <c r="A81" s="49"/>
      <c r="B81" s="49" t="s">
        <v>216</v>
      </c>
      <c r="C81" s="47"/>
      <c r="D81" s="47"/>
      <c r="E81" s="47"/>
      <c r="F81" s="47"/>
      <c r="G81" s="47"/>
      <c r="H81" s="47"/>
      <c r="I81" s="58"/>
      <c r="J81" s="47"/>
      <c r="L81" s="47"/>
      <c r="M81" s="124">
        <f>SUM(M78:M80)</f>
        <v>7204</v>
      </c>
    </row>
    <row r="82" spans="1:13" ht="15.75">
      <c r="A82" s="49"/>
      <c r="B82" s="49" t="s">
        <v>170</v>
      </c>
      <c r="C82" s="47"/>
      <c r="D82" s="47"/>
      <c r="E82" s="47"/>
      <c r="F82" s="47"/>
      <c r="G82" s="47"/>
      <c r="H82" s="47"/>
      <c r="I82" s="58"/>
      <c r="J82" s="47"/>
      <c r="L82" s="47"/>
      <c r="M82" s="124">
        <v>-1987</v>
      </c>
    </row>
    <row r="83" spans="1:13" ht="16.5" thickBot="1">
      <c r="A83" s="49"/>
      <c r="B83" s="49" t="s">
        <v>266</v>
      </c>
      <c r="C83" s="47"/>
      <c r="D83" s="47"/>
      <c r="E83" s="47"/>
      <c r="F83" s="47"/>
      <c r="G83" s="47"/>
      <c r="H83" s="47"/>
      <c r="I83" s="58"/>
      <c r="J83" s="47"/>
      <c r="L83" s="47"/>
      <c r="M83" s="119">
        <f>+M81+M82</f>
        <v>5217</v>
      </c>
    </row>
    <row r="84" spans="1:12" ht="16.5" thickTop="1">
      <c r="A84" s="49"/>
      <c r="B84" s="49"/>
      <c r="C84" s="47"/>
      <c r="D84" s="47"/>
      <c r="E84" s="47"/>
      <c r="F84" s="47"/>
      <c r="G84" s="47"/>
      <c r="H84" s="47"/>
      <c r="I84" s="58"/>
      <c r="J84" s="47"/>
      <c r="K84" s="124"/>
      <c r="L84" s="47"/>
    </row>
    <row r="85" spans="1:12" ht="15.75">
      <c r="A85" s="49"/>
      <c r="B85" s="49"/>
      <c r="C85" s="47"/>
      <c r="D85" s="47"/>
      <c r="E85" s="47"/>
      <c r="F85" s="47"/>
      <c r="G85" s="47"/>
      <c r="H85" s="47"/>
      <c r="I85" s="58"/>
      <c r="J85" s="47"/>
      <c r="K85" s="124"/>
      <c r="L85" s="47"/>
    </row>
    <row r="86" spans="1:13" ht="15.75">
      <c r="A86" s="49" t="s">
        <v>171</v>
      </c>
      <c r="B86" s="49" t="s">
        <v>32</v>
      </c>
      <c r="C86" s="47"/>
      <c r="D86" s="47"/>
      <c r="E86" s="47"/>
      <c r="F86" s="47"/>
      <c r="G86" s="47"/>
      <c r="H86" s="47"/>
      <c r="I86" s="58"/>
      <c r="J86" s="47"/>
      <c r="K86" s="58"/>
      <c r="L86" s="47"/>
      <c r="M86" s="58"/>
    </row>
    <row r="87" spans="1:13" ht="15.75">
      <c r="A87" s="49"/>
      <c r="B87" s="49" t="s">
        <v>31</v>
      </c>
      <c r="C87" s="47"/>
      <c r="D87" s="47"/>
      <c r="E87" s="47"/>
      <c r="F87" s="47"/>
      <c r="G87" s="47"/>
      <c r="H87" s="47"/>
      <c r="I87" s="58"/>
      <c r="J87" s="47"/>
      <c r="K87" s="58"/>
      <c r="L87" s="47"/>
      <c r="M87" s="58"/>
    </row>
    <row r="88" spans="1:13" ht="15.75">
      <c r="A88" s="49"/>
      <c r="B88" s="49"/>
      <c r="C88" s="47"/>
      <c r="D88" s="47"/>
      <c r="E88" s="47"/>
      <c r="F88" s="47"/>
      <c r="G88" s="47"/>
      <c r="H88" s="47"/>
      <c r="I88" s="58"/>
      <c r="J88" s="47"/>
      <c r="K88" s="58"/>
      <c r="L88" s="47"/>
      <c r="M88" s="58"/>
    </row>
    <row r="89" spans="1:13" ht="15.75">
      <c r="A89" s="49"/>
      <c r="B89" s="49"/>
      <c r="C89" s="47"/>
      <c r="D89" s="47"/>
      <c r="E89" s="47"/>
      <c r="F89" s="47"/>
      <c r="G89" s="47"/>
      <c r="H89" s="47"/>
      <c r="I89" s="58"/>
      <c r="J89" s="47"/>
      <c r="K89" s="58"/>
      <c r="L89" s="47"/>
      <c r="M89" s="58"/>
    </row>
    <row r="90" spans="1:2" ht="15.75">
      <c r="A90" s="49" t="s">
        <v>172</v>
      </c>
      <c r="B90" s="49" t="s">
        <v>2</v>
      </c>
    </row>
    <row r="91" spans="1:13" ht="15.75">
      <c r="A91" s="49"/>
      <c r="B91" s="49" t="s">
        <v>3</v>
      </c>
      <c r="C91" s="47"/>
      <c r="D91" s="47"/>
      <c r="E91" s="47"/>
      <c r="F91" s="47"/>
      <c r="G91" s="47"/>
      <c r="H91" s="47"/>
      <c r="I91" s="58"/>
      <c r="J91" s="47"/>
      <c r="K91" s="58"/>
      <c r="L91" s="47"/>
      <c r="M91" s="58"/>
    </row>
    <row r="92" spans="1:13" ht="15.75">
      <c r="A92" s="49"/>
      <c r="B92" s="49"/>
      <c r="C92" s="47"/>
      <c r="D92" s="47"/>
      <c r="E92" s="47"/>
      <c r="F92" s="47"/>
      <c r="G92" s="47"/>
      <c r="H92" s="47"/>
      <c r="I92" s="58"/>
      <c r="J92" s="47"/>
      <c r="K92" s="58"/>
      <c r="L92" s="47"/>
      <c r="M92" s="58"/>
    </row>
    <row r="93" spans="1:13" ht="15.75">
      <c r="A93" s="49"/>
      <c r="B93" s="49"/>
      <c r="C93" s="47"/>
      <c r="D93" s="47"/>
      <c r="E93" s="47"/>
      <c r="F93" s="47"/>
      <c r="G93" s="47"/>
      <c r="H93" s="47"/>
      <c r="I93" s="58"/>
      <c r="J93" s="47"/>
      <c r="K93" s="58"/>
      <c r="L93" s="47"/>
      <c r="M93" s="58"/>
    </row>
    <row r="94" spans="1:13" ht="15.75">
      <c r="A94" s="59" t="s">
        <v>173</v>
      </c>
      <c r="B94" s="49" t="s">
        <v>125</v>
      </c>
      <c r="C94" s="47"/>
      <c r="D94" s="47"/>
      <c r="E94" s="47"/>
      <c r="F94" s="47"/>
      <c r="G94" s="47"/>
      <c r="H94" s="47"/>
      <c r="I94" s="58"/>
      <c r="J94" s="47"/>
      <c r="K94" s="58"/>
      <c r="L94" s="47"/>
      <c r="M94" s="58"/>
    </row>
    <row r="95" spans="1:13" ht="15.75">
      <c r="A95" s="49"/>
      <c r="B95" s="49" t="s">
        <v>126</v>
      </c>
      <c r="C95" s="47"/>
      <c r="D95" s="47"/>
      <c r="E95" s="47"/>
      <c r="F95" s="47"/>
      <c r="G95" s="47"/>
      <c r="H95" s="47"/>
      <c r="I95" s="58"/>
      <c r="J95" s="47"/>
      <c r="K95" s="58"/>
      <c r="L95" s="47"/>
      <c r="M95" s="58"/>
    </row>
    <row r="96" spans="1:13" ht="15.75">
      <c r="A96" s="49"/>
      <c r="B96" s="49" t="s">
        <v>30</v>
      </c>
      <c r="D96" s="47"/>
      <c r="E96" s="47"/>
      <c r="F96" s="47"/>
      <c r="G96" s="47"/>
      <c r="H96" s="47"/>
      <c r="I96" s="58"/>
      <c r="J96" s="47"/>
      <c r="K96" s="58"/>
      <c r="L96" s="47"/>
      <c r="M96" s="58"/>
    </row>
    <row r="97" spans="1:13" ht="15.75">
      <c r="A97" s="49"/>
      <c r="B97" s="49"/>
      <c r="C97" s="47"/>
      <c r="D97" s="47"/>
      <c r="E97" s="47"/>
      <c r="F97" s="47"/>
      <c r="G97" s="47"/>
      <c r="H97" s="47"/>
      <c r="I97" s="58"/>
      <c r="J97" s="47"/>
      <c r="K97" s="58"/>
      <c r="L97" s="47"/>
      <c r="M97" s="58"/>
    </row>
    <row r="98" spans="1:13" ht="15.75">
      <c r="A98" s="49"/>
      <c r="B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</row>
    <row r="99" spans="1:13" ht="15" customHeight="1">
      <c r="A99" s="59" t="s">
        <v>174</v>
      </c>
      <c r="B99" s="47" t="s">
        <v>11</v>
      </c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</row>
    <row r="100" spans="1:13" ht="15" customHeight="1">
      <c r="A100" s="59"/>
      <c r="B100" s="47" t="s">
        <v>12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</row>
    <row r="101" spans="1:13" ht="15" customHeight="1">
      <c r="A101" s="59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1:13" ht="15" customHeight="1">
      <c r="A102" s="59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</row>
    <row r="103" spans="1:13" ht="15" customHeight="1">
      <c r="A103" s="59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</row>
    <row r="104" spans="1:13" ht="15" customHeight="1">
      <c r="A104" s="59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</row>
    <row r="105" spans="1:13" ht="15" customHeight="1">
      <c r="A105" s="59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1:13" ht="15" customHeight="1">
      <c r="A106" s="59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1:13" ht="15" customHeight="1">
      <c r="A107" s="59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</row>
    <row r="108" spans="1:13" ht="15" customHeight="1">
      <c r="A108" s="59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5" customHeight="1">
      <c r="A109" s="59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5" customHeight="1">
      <c r="A110" s="48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1:13" ht="9" customHeight="1">
      <c r="A111" s="48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1:13" ht="17.25" customHeight="1">
      <c r="A112" s="204" t="s">
        <v>129</v>
      </c>
      <c r="B112" s="204"/>
      <c r="C112" s="204"/>
      <c r="D112" s="204"/>
      <c r="E112" s="204"/>
      <c r="F112" s="204"/>
      <c r="G112" s="204"/>
      <c r="H112" s="204"/>
      <c r="I112" s="47"/>
      <c r="J112" s="47"/>
      <c r="L112" s="53"/>
      <c r="M112" s="47"/>
    </row>
    <row r="113" spans="1:13" ht="17.25" customHeight="1">
      <c r="A113" s="205" t="s">
        <v>138</v>
      </c>
      <c r="B113" s="205"/>
      <c r="C113" s="205"/>
      <c r="D113" s="205"/>
      <c r="E113" s="205"/>
      <c r="F113" s="205"/>
      <c r="G113" s="205"/>
      <c r="H113" s="205"/>
      <c r="I113" s="47"/>
      <c r="J113" s="202" t="str">
        <f>J4</f>
        <v>Quarterly Report 31-10-2003</v>
      </c>
      <c r="K113" s="203"/>
      <c r="L113" s="203"/>
      <c r="M113" s="203"/>
    </row>
    <row r="114" spans="1:13" ht="17.25" customHeight="1">
      <c r="A114" s="107"/>
      <c r="B114" s="107"/>
      <c r="C114" s="107"/>
      <c r="D114" s="107"/>
      <c r="E114" s="107"/>
      <c r="F114" s="107"/>
      <c r="G114" s="107"/>
      <c r="H114" s="107"/>
      <c r="I114" s="108"/>
      <c r="J114" s="108"/>
      <c r="K114" s="127"/>
      <c r="L114" s="128"/>
      <c r="M114" s="108"/>
    </row>
    <row r="115" spans="1:13" ht="17.25" customHeight="1">
      <c r="A115" s="68"/>
      <c r="B115" s="68"/>
      <c r="C115" s="68"/>
      <c r="D115" s="68"/>
      <c r="E115" s="68"/>
      <c r="F115" s="68"/>
      <c r="G115" s="68"/>
      <c r="H115" s="68"/>
      <c r="I115" s="47"/>
      <c r="J115" s="47"/>
      <c r="L115" s="53"/>
      <c r="M115" s="47"/>
    </row>
    <row r="116" spans="1:13" ht="17.25" customHeight="1">
      <c r="A116" s="48" t="s">
        <v>300</v>
      </c>
      <c r="B116" s="49"/>
      <c r="C116" s="47"/>
      <c r="D116" s="50"/>
      <c r="E116" s="47"/>
      <c r="F116" s="47"/>
      <c r="G116" s="47"/>
      <c r="H116" s="50"/>
      <c r="I116" s="47"/>
      <c r="J116" s="47"/>
      <c r="L116" s="53"/>
      <c r="M116" s="47"/>
    </row>
    <row r="117" spans="1:13" ht="17.25" customHeight="1">
      <c r="A117" s="48"/>
      <c r="B117" s="49"/>
      <c r="C117" s="47"/>
      <c r="D117" s="50"/>
      <c r="E117" s="47"/>
      <c r="F117" s="47"/>
      <c r="G117" s="47"/>
      <c r="H117" s="50"/>
      <c r="I117" s="47"/>
      <c r="J117" s="47"/>
      <c r="L117" s="53"/>
      <c r="M117" s="47"/>
    </row>
    <row r="118" spans="1:13" ht="17.25" customHeight="1">
      <c r="A118" s="49" t="s">
        <v>175</v>
      </c>
      <c r="B118" s="49" t="s">
        <v>93</v>
      </c>
      <c r="C118" s="47"/>
      <c r="D118" s="50"/>
      <c r="E118" s="47"/>
      <c r="F118" s="47"/>
      <c r="G118" s="47"/>
      <c r="H118" s="50"/>
      <c r="I118" s="47"/>
      <c r="J118" s="47"/>
      <c r="L118" s="53"/>
      <c r="M118" s="47"/>
    </row>
    <row r="119" spans="1:13" ht="17.25" customHeight="1">
      <c r="A119" s="48"/>
      <c r="B119" s="49" t="s">
        <v>74</v>
      </c>
      <c r="C119" s="47"/>
      <c r="D119" s="50"/>
      <c r="E119" s="47"/>
      <c r="F119" s="47"/>
      <c r="G119" s="47"/>
      <c r="H119" s="50"/>
      <c r="I119" s="47"/>
      <c r="J119" s="47"/>
      <c r="L119" s="53"/>
      <c r="M119" s="47"/>
    </row>
    <row r="120" spans="1:13" ht="17.25" customHeight="1">
      <c r="A120" s="48"/>
      <c r="B120" s="47" t="s">
        <v>96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</row>
    <row r="121" spans="1:13" ht="17.25" customHeight="1">
      <c r="A121" s="48"/>
      <c r="B121" s="47" t="s">
        <v>97</v>
      </c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</row>
    <row r="122" spans="1:13" ht="17.25" customHeight="1">
      <c r="A122" s="48"/>
      <c r="B122" s="47" t="s">
        <v>98</v>
      </c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</row>
    <row r="123" spans="1:13" ht="17.25" customHeight="1">
      <c r="A123" s="48"/>
      <c r="B123" s="47" t="s">
        <v>285</v>
      </c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</row>
    <row r="124" spans="1:13" ht="17.25" customHeight="1">
      <c r="A124" s="48"/>
      <c r="B124" s="47" t="s">
        <v>286</v>
      </c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</row>
    <row r="125" spans="1:13" ht="17.25" customHeight="1">
      <c r="A125" s="48"/>
      <c r="B125" s="47" t="s">
        <v>287</v>
      </c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</row>
    <row r="126" spans="1:13" ht="17.25" customHeight="1">
      <c r="A126" s="48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</row>
    <row r="127" spans="2:13" ht="17.25" customHeight="1">
      <c r="B127" s="47" t="s">
        <v>273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7.25" customHeight="1">
      <c r="A128" s="48"/>
      <c r="B128" s="47" t="s">
        <v>259</v>
      </c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</row>
    <row r="129" spans="1:13" ht="17.25" customHeight="1">
      <c r="A129" s="48"/>
      <c r="B129" s="47" t="s">
        <v>260</v>
      </c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</row>
    <row r="130" spans="1:13" ht="17.25" customHeight="1">
      <c r="A130" s="48"/>
      <c r="B130" s="47" t="s">
        <v>101</v>
      </c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</row>
    <row r="131" spans="1:13" ht="17.25" customHeight="1">
      <c r="A131" s="48"/>
      <c r="B131" s="47" t="s">
        <v>100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</row>
    <row r="132" spans="1:13" ht="17.25" customHeight="1">
      <c r="A132" s="48"/>
      <c r="B132" s="47" t="s">
        <v>99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</row>
    <row r="133" spans="1:13" ht="17.25" customHeight="1">
      <c r="A133" s="48"/>
      <c r="B133" s="47" t="s">
        <v>102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</row>
    <row r="134" spans="1:13" ht="17.25" customHeight="1">
      <c r="A134" s="48"/>
      <c r="B134" s="47" t="s">
        <v>103</v>
      </c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</row>
    <row r="135" spans="1:13" ht="17.25" customHeight="1">
      <c r="A135" s="48"/>
      <c r="B135" s="47" t="s">
        <v>104</v>
      </c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</row>
    <row r="136" ht="17.25" customHeight="1">
      <c r="A136" s="48"/>
    </row>
    <row r="137" spans="1:13" ht="17.25" customHeight="1">
      <c r="A137" s="49" t="s">
        <v>176</v>
      </c>
      <c r="B137" s="47" t="s">
        <v>267</v>
      </c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</row>
    <row r="138" spans="1:13" ht="17.25" customHeight="1">
      <c r="A138" s="49"/>
      <c r="B138" s="47" t="s">
        <v>268</v>
      </c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</row>
    <row r="139" spans="1:13" ht="17.25" customHeight="1">
      <c r="A139" s="49"/>
      <c r="B139" s="47" t="s">
        <v>69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</row>
    <row r="140" spans="1:13" ht="17.25" customHeight="1">
      <c r="A140" s="49"/>
      <c r="B140" s="47" t="s">
        <v>269</v>
      </c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</row>
    <row r="141" spans="1:13" ht="17.25" customHeight="1">
      <c r="A141" s="49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</row>
    <row r="142" spans="1:13" ht="17.25" customHeight="1">
      <c r="A142" s="49" t="s">
        <v>177</v>
      </c>
      <c r="B142" s="47" t="s">
        <v>35</v>
      </c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</row>
    <row r="143" spans="1:13" ht="17.25" customHeight="1">
      <c r="A143" s="164"/>
      <c r="B143" s="47" t="s">
        <v>225</v>
      </c>
      <c r="C143" s="47"/>
      <c r="D143" s="47"/>
      <c r="E143" s="47"/>
      <c r="F143" s="47"/>
      <c r="G143" s="47"/>
      <c r="H143" s="50"/>
      <c r="I143" s="47"/>
      <c r="J143" s="47"/>
      <c r="L143" s="53"/>
      <c r="M143" s="47"/>
    </row>
    <row r="144" spans="1:13" ht="17.25" customHeight="1">
      <c r="A144" s="164"/>
      <c r="B144" s="47"/>
      <c r="C144" s="47"/>
      <c r="D144" s="47"/>
      <c r="E144" s="47"/>
      <c r="F144" s="47"/>
      <c r="G144" s="47"/>
      <c r="H144" s="50"/>
      <c r="I144" s="47"/>
      <c r="J144" s="47"/>
      <c r="L144" s="53"/>
      <c r="M144" s="47"/>
    </row>
    <row r="145" spans="1:13" ht="17.25" customHeight="1">
      <c r="A145" s="49" t="s">
        <v>178</v>
      </c>
      <c r="B145" s="49" t="s">
        <v>51</v>
      </c>
      <c r="C145" s="47"/>
      <c r="D145" s="50"/>
      <c r="E145" s="47"/>
      <c r="F145" s="47"/>
      <c r="G145" s="47"/>
      <c r="H145" s="50"/>
      <c r="I145" s="47"/>
      <c r="J145" s="47"/>
      <c r="L145" s="53"/>
      <c r="M145" s="47"/>
    </row>
    <row r="146" spans="1:13" ht="17.25" customHeight="1">
      <c r="A146" s="49"/>
      <c r="B146" s="49"/>
      <c r="C146" s="47"/>
      <c r="D146" s="50"/>
      <c r="E146" s="47"/>
      <c r="F146" s="47"/>
      <c r="G146" s="47"/>
      <c r="H146" s="50"/>
      <c r="I146" s="47"/>
      <c r="J146" s="47"/>
      <c r="L146" s="53"/>
      <c r="M146" s="47"/>
    </row>
    <row r="147" spans="1:13" ht="17.25" customHeight="1">
      <c r="A147" s="49" t="s">
        <v>179</v>
      </c>
      <c r="B147" s="49" t="s">
        <v>52</v>
      </c>
      <c r="C147" s="47"/>
      <c r="D147" s="47"/>
      <c r="E147" s="47"/>
      <c r="F147" s="47"/>
      <c r="G147" s="47"/>
      <c r="H147" s="47"/>
      <c r="L147" s="53"/>
      <c r="M147" s="47"/>
    </row>
    <row r="148" spans="1:13" ht="10.5" customHeight="1">
      <c r="A148" s="49"/>
      <c r="B148" s="49"/>
      <c r="C148" s="47"/>
      <c r="D148" s="47"/>
      <c r="E148" s="47"/>
      <c r="F148" s="47"/>
      <c r="G148" s="47"/>
      <c r="H148" s="47"/>
      <c r="L148" s="53"/>
      <c r="M148" s="47"/>
    </row>
    <row r="149" spans="1:13" ht="17.25" customHeight="1">
      <c r="A149" s="49"/>
      <c r="B149" s="49"/>
      <c r="C149" s="47"/>
      <c r="D149" s="47"/>
      <c r="E149" s="49"/>
      <c r="F149" s="47"/>
      <c r="G149" s="47"/>
      <c r="H149" s="47"/>
      <c r="I149" s="53" t="s">
        <v>111</v>
      </c>
      <c r="J149" s="47"/>
      <c r="K149" s="53" t="s">
        <v>20</v>
      </c>
      <c r="L149" s="53"/>
      <c r="M149" s="47"/>
    </row>
    <row r="150" spans="1:13" ht="17.25" customHeight="1">
      <c r="A150" s="49"/>
      <c r="B150" s="47"/>
      <c r="C150" s="47"/>
      <c r="D150" s="47"/>
      <c r="E150" s="49"/>
      <c r="F150" s="47"/>
      <c r="G150" s="47"/>
      <c r="H150" s="47"/>
      <c r="I150" s="53" t="s">
        <v>137</v>
      </c>
      <c r="J150" s="47"/>
      <c r="K150" s="53" t="s">
        <v>36</v>
      </c>
      <c r="L150" s="53"/>
      <c r="M150" s="47"/>
    </row>
    <row r="151" spans="1:13" ht="17.25" customHeight="1">
      <c r="A151" s="49"/>
      <c r="B151" s="47"/>
      <c r="C151" s="47"/>
      <c r="D151" s="47"/>
      <c r="E151" s="49"/>
      <c r="F151" s="47"/>
      <c r="G151" s="47"/>
      <c r="H151" s="47"/>
      <c r="I151" s="53" t="s">
        <v>120</v>
      </c>
      <c r="J151" s="47"/>
      <c r="K151" s="53" t="s">
        <v>120</v>
      </c>
      <c r="L151" s="53"/>
      <c r="M151" s="47"/>
    </row>
    <row r="152" spans="1:13" ht="17.25" customHeight="1">
      <c r="A152" s="49"/>
      <c r="B152" s="47"/>
      <c r="C152" s="47"/>
      <c r="D152" s="47"/>
      <c r="E152" s="47"/>
      <c r="F152" s="47"/>
      <c r="G152" s="47"/>
      <c r="H152" s="47"/>
      <c r="I152" s="54" t="s">
        <v>227</v>
      </c>
      <c r="J152" s="47"/>
      <c r="K152" s="54" t="s">
        <v>227</v>
      </c>
      <c r="L152" s="53"/>
      <c r="M152" s="47"/>
    </row>
    <row r="153" spans="1:13" ht="17.25" customHeight="1">
      <c r="A153" s="49"/>
      <c r="B153" s="47" t="s">
        <v>219</v>
      </c>
      <c r="C153" s="47"/>
      <c r="D153" s="47"/>
      <c r="E153" s="47"/>
      <c r="F153" s="47"/>
      <c r="G153" s="47"/>
      <c r="H153" s="47"/>
      <c r="I153" s="55" t="s">
        <v>112</v>
      </c>
      <c r="J153" s="47"/>
      <c r="K153" s="55" t="s">
        <v>112</v>
      </c>
      <c r="L153" s="53"/>
      <c r="M153" s="47"/>
    </row>
    <row r="154" spans="1:13" ht="12" customHeight="1">
      <c r="A154" s="49"/>
      <c r="C154" s="47"/>
      <c r="D154" s="47"/>
      <c r="E154" s="47"/>
      <c r="F154" s="47"/>
      <c r="G154" s="47"/>
      <c r="H154" s="47"/>
      <c r="I154" s="47"/>
      <c r="J154" s="47"/>
      <c r="K154" s="47"/>
      <c r="L154" s="53"/>
      <c r="M154" s="47"/>
    </row>
    <row r="155" spans="1:13" ht="17.25" customHeight="1">
      <c r="A155" s="49"/>
      <c r="B155" s="49" t="s">
        <v>114</v>
      </c>
      <c r="C155" s="47"/>
      <c r="D155" s="47"/>
      <c r="E155" s="47"/>
      <c r="F155" s="49"/>
      <c r="G155" s="47"/>
      <c r="H155" s="47"/>
      <c r="I155" s="61">
        <f>1987-699</f>
        <v>1288</v>
      </c>
      <c r="J155" s="47"/>
      <c r="K155" s="61">
        <v>1987</v>
      </c>
      <c r="L155" s="53"/>
      <c r="M155" s="47"/>
    </row>
    <row r="156" spans="1:13" ht="17.25" customHeight="1">
      <c r="A156" s="49"/>
      <c r="B156" s="49" t="s">
        <v>128</v>
      </c>
      <c r="C156" s="47"/>
      <c r="D156" s="47"/>
      <c r="E156" s="50"/>
      <c r="F156" s="50"/>
      <c r="G156" s="50"/>
      <c r="H156" s="47"/>
      <c r="I156" s="63">
        <v>-5</v>
      </c>
      <c r="J156" s="47"/>
      <c r="K156" s="63">
        <v>-5</v>
      </c>
      <c r="L156" s="53"/>
      <c r="M156" s="47"/>
    </row>
    <row r="157" spans="1:13" ht="17.25" customHeight="1" thickBot="1">
      <c r="A157" s="49"/>
      <c r="B157" s="49"/>
      <c r="C157" s="47"/>
      <c r="D157" s="47"/>
      <c r="E157" s="50"/>
      <c r="F157" s="50"/>
      <c r="G157" s="50"/>
      <c r="H157" s="47"/>
      <c r="I157" s="62">
        <f>SUM(I155:I156)</f>
        <v>1283</v>
      </c>
      <c r="J157" s="47"/>
      <c r="K157" s="62">
        <f>SUM(K155:K156)</f>
        <v>1982</v>
      </c>
      <c r="L157" s="53"/>
      <c r="M157" s="47"/>
    </row>
    <row r="158" spans="1:13" ht="15" customHeight="1">
      <c r="A158" s="49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53"/>
      <c r="M158" s="47"/>
    </row>
    <row r="159" spans="1:13" ht="17.25" customHeight="1">
      <c r="A159" s="49" t="s">
        <v>180</v>
      </c>
      <c r="B159" s="49" t="s">
        <v>53</v>
      </c>
      <c r="D159" s="50"/>
      <c r="E159" s="47"/>
      <c r="F159" s="47"/>
      <c r="G159" s="47"/>
      <c r="H159" s="50"/>
      <c r="I159" s="47"/>
      <c r="J159" s="47"/>
      <c r="L159" s="53"/>
      <c r="M159" s="47"/>
    </row>
    <row r="160" spans="1:13" ht="17.25" customHeight="1">
      <c r="A160" s="49"/>
      <c r="B160" s="49" t="s">
        <v>21</v>
      </c>
      <c r="D160" s="50"/>
      <c r="E160" s="47"/>
      <c r="F160" s="47"/>
      <c r="G160" s="47"/>
      <c r="H160" s="50"/>
      <c r="I160" s="47"/>
      <c r="J160" s="47"/>
      <c r="L160" s="53"/>
      <c r="M160" s="47"/>
    </row>
    <row r="161" spans="1:13" ht="21.75" customHeight="1">
      <c r="A161" s="49"/>
      <c r="B161" s="49"/>
      <c r="C161" s="47"/>
      <c r="D161" s="50"/>
      <c r="E161" s="47"/>
      <c r="F161" s="47"/>
      <c r="G161" s="47"/>
      <c r="H161" s="50"/>
      <c r="I161" s="47"/>
      <c r="J161" s="47"/>
      <c r="L161" s="53"/>
      <c r="M161" s="47"/>
    </row>
    <row r="162" spans="1:13" ht="21.75" customHeight="1">
      <c r="A162" s="49"/>
      <c r="B162" s="49"/>
      <c r="C162" s="47"/>
      <c r="D162" s="50"/>
      <c r="E162" s="47"/>
      <c r="F162" s="47"/>
      <c r="G162" s="47"/>
      <c r="H162" s="50"/>
      <c r="I162" s="47"/>
      <c r="J162" s="47"/>
      <c r="L162" s="53"/>
      <c r="M162" s="47"/>
    </row>
    <row r="163" spans="1:13" ht="17.25" customHeight="1">
      <c r="A163" s="204" t="s">
        <v>129</v>
      </c>
      <c r="B163" s="204"/>
      <c r="C163" s="204"/>
      <c r="D163" s="204"/>
      <c r="E163" s="204"/>
      <c r="F163" s="204"/>
      <c r="G163" s="204"/>
      <c r="H163" s="204"/>
      <c r="I163" s="47"/>
      <c r="J163" s="47"/>
      <c r="L163" s="53"/>
      <c r="M163" s="47"/>
    </row>
    <row r="164" spans="1:13" ht="17.25" customHeight="1">
      <c r="A164" s="205" t="s">
        <v>138</v>
      </c>
      <c r="B164" s="205"/>
      <c r="C164" s="205"/>
      <c r="D164" s="205"/>
      <c r="E164" s="205"/>
      <c r="F164" s="205"/>
      <c r="G164" s="205"/>
      <c r="H164" s="205"/>
      <c r="I164" s="47"/>
      <c r="J164" s="202" t="str">
        <f>J4</f>
        <v>Quarterly Report 31-10-2003</v>
      </c>
      <c r="K164" s="203"/>
      <c r="L164" s="203"/>
      <c r="M164" s="203"/>
    </row>
    <row r="165" spans="1:13" ht="17.25" customHeight="1">
      <c r="A165" s="107"/>
      <c r="B165" s="107"/>
      <c r="C165" s="107"/>
      <c r="D165" s="107"/>
      <c r="E165" s="107"/>
      <c r="F165" s="107"/>
      <c r="G165" s="107"/>
      <c r="H165" s="107"/>
      <c r="I165" s="108"/>
      <c r="J165" s="108"/>
      <c r="K165" s="127"/>
      <c r="L165" s="128"/>
      <c r="M165" s="108"/>
    </row>
    <row r="166" spans="1:13" ht="13.5" customHeight="1">
      <c r="A166" s="55"/>
      <c r="B166" s="49"/>
      <c r="C166" s="47"/>
      <c r="D166" s="50"/>
      <c r="E166" s="47"/>
      <c r="F166" s="47"/>
      <c r="G166" s="47"/>
      <c r="H166" s="50"/>
      <c r="I166" s="47"/>
      <c r="J166" s="47"/>
      <c r="L166" s="53"/>
      <c r="M166" s="47"/>
    </row>
    <row r="167" spans="1:13" ht="17.25" customHeight="1">
      <c r="A167" s="48" t="s">
        <v>300</v>
      </c>
      <c r="B167" s="49"/>
      <c r="C167" s="47"/>
      <c r="D167" s="50"/>
      <c r="E167" s="47"/>
      <c r="F167" s="47"/>
      <c r="G167" s="47"/>
      <c r="H167" s="50"/>
      <c r="I167" s="47"/>
      <c r="J167" s="47"/>
      <c r="L167" s="53"/>
      <c r="M167" s="47"/>
    </row>
    <row r="168" spans="1:13" ht="17.25" customHeight="1">
      <c r="A168" s="48" t="s">
        <v>1</v>
      </c>
      <c r="B168" s="49"/>
      <c r="C168" s="47"/>
      <c r="D168" s="50"/>
      <c r="E168" s="47"/>
      <c r="F168" s="47"/>
      <c r="G168" s="47"/>
      <c r="H168" s="50"/>
      <c r="I168" s="47"/>
      <c r="J168" s="47"/>
      <c r="L168" s="53"/>
      <c r="M168" s="47"/>
    </row>
    <row r="169" ht="17.25" customHeight="1">
      <c r="M169" s="47"/>
    </row>
    <row r="170" spans="1:13" ht="17.25" customHeight="1">
      <c r="A170" s="49" t="s">
        <v>181</v>
      </c>
      <c r="B170" s="49" t="s">
        <v>54</v>
      </c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</row>
    <row r="171" spans="1:13" ht="15.75" customHeight="1">
      <c r="A171" s="49"/>
      <c r="B171" s="49"/>
      <c r="C171" s="47"/>
      <c r="D171" s="47"/>
      <c r="E171" s="47"/>
      <c r="F171" s="47"/>
      <c r="G171" s="47"/>
      <c r="H171" s="47"/>
      <c r="I171" s="47"/>
      <c r="J171" s="47"/>
      <c r="K171" s="53" t="s">
        <v>112</v>
      </c>
      <c r="L171" s="47"/>
      <c r="M171" s="47"/>
    </row>
    <row r="172" spans="1:13" ht="17.25" customHeight="1" thickBot="1">
      <c r="A172" s="49"/>
      <c r="B172" s="49"/>
      <c r="C172" s="47" t="s">
        <v>207</v>
      </c>
      <c r="D172" s="47"/>
      <c r="E172" s="47"/>
      <c r="F172" s="47"/>
      <c r="G172" s="47"/>
      <c r="H172" s="47"/>
      <c r="I172" s="47"/>
      <c r="J172" s="47"/>
      <c r="K172" s="65">
        <v>2156</v>
      </c>
      <c r="L172" s="47"/>
      <c r="M172" s="47"/>
    </row>
    <row r="173" spans="1:13" ht="17.25" customHeight="1" thickBot="1">
      <c r="A173" s="49"/>
      <c r="B173" s="49"/>
      <c r="C173" s="47" t="s">
        <v>208</v>
      </c>
      <c r="D173" s="47"/>
      <c r="E173" s="47"/>
      <c r="F173" s="47"/>
      <c r="G173" s="47"/>
      <c r="H173" s="47"/>
      <c r="I173" s="47"/>
      <c r="J173" s="47"/>
      <c r="K173" s="66">
        <v>2156</v>
      </c>
      <c r="L173" s="47"/>
      <c r="M173" s="47"/>
    </row>
    <row r="174" spans="1:13" ht="17.25" customHeight="1" thickBot="1">
      <c r="A174" s="49"/>
      <c r="B174" s="49"/>
      <c r="C174" s="47" t="s">
        <v>209</v>
      </c>
      <c r="D174" s="47"/>
      <c r="E174" s="47"/>
      <c r="F174" s="47"/>
      <c r="G174" s="47"/>
      <c r="H174" s="47"/>
      <c r="I174" s="47"/>
      <c r="J174" s="47"/>
      <c r="K174" s="65">
        <v>1507</v>
      </c>
      <c r="L174" s="47"/>
      <c r="M174" s="47"/>
    </row>
    <row r="175" spans="1:13" ht="14.25" customHeight="1">
      <c r="A175" s="49"/>
      <c r="B175" s="57"/>
      <c r="C175" s="58"/>
      <c r="D175" s="58"/>
      <c r="E175" s="47"/>
      <c r="F175" s="47"/>
      <c r="G175" s="47"/>
      <c r="H175" s="58"/>
      <c r="I175" s="47"/>
      <c r="J175" s="47"/>
      <c r="K175" s="47"/>
      <c r="M175" s="47"/>
    </row>
    <row r="176" spans="1:13" ht="17.25" customHeight="1">
      <c r="A176" s="49"/>
      <c r="B176" s="185" t="s">
        <v>55</v>
      </c>
      <c r="C176" s="47"/>
      <c r="D176" s="47"/>
      <c r="E176" s="58"/>
      <c r="F176" s="186"/>
      <c r="G176" s="47"/>
      <c r="H176" s="58"/>
      <c r="I176" s="47"/>
      <c r="J176" s="47"/>
      <c r="K176" s="47"/>
      <c r="M176" s="47"/>
    </row>
    <row r="177" spans="1:13" ht="9.75" customHeight="1">
      <c r="A177" s="49"/>
      <c r="B177" s="185"/>
      <c r="C177" s="47"/>
      <c r="D177" s="47"/>
      <c r="E177" s="58"/>
      <c r="F177" s="186"/>
      <c r="G177" s="47"/>
      <c r="H177" s="58"/>
      <c r="I177" s="47"/>
      <c r="J177" s="47"/>
      <c r="K177" s="47"/>
      <c r="M177" s="47"/>
    </row>
    <row r="178" spans="1:13" ht="17.25" customHeight="1">
      <c r="A178" s="49"/>
      <c r="B178" s="47"/>
      <c r="C178" s="47"/>
      <c r="D178" s="47"/>
      <c r="E178" s="58"/>
      <c r="F178" s="186"/>
      <c r="G178" s="47"/>
      <c r="H178" s="58"/>
      <c r="I178" s="47"/>
      <c r="J178" s="47"/>
      <c r="K178" s="53" t="s">
        <v>112</v>
      </c>
      <c r="L178" s="53"/>
      <c r="M178" s="47"/>
    </row>
    <row r="179" spans="1:13" ht="17.25" customHeight="1" thickBot="1">
      <c r="A179" s="49"/>
      <c r="B179" s="47"/>
      <c r="C179" s="58" t="s">
        <v>134</v>
      </c>
      <c r="D179" s="58"/>
      <c r="E179" s="47"/>
      <c r="F179" s="47"/>
      <c r="G179" s="47"/>
      <c r="H179" s="58"/>
      <c r="I179" s="47"/>
      <c r="J179" s="47"/>
      <c r="K179" s="65">
        <v>1000</v>
      </c>
      <c r="L179" s="56"/>
      <c r="M179" s="47"/>
    </row>
    <row r="180" spans="1:13" ht="17.25" customHeight="1" thickBot="1">
      <c r="A180" s="49"/>
      <c r="B180" s="47"/>
      <c r="C180" s="58" t="s">
        <v>135</v>
      </c>
      <c r="D180" s="58"/>
      <c r="E180" s="47"/>
      <c r="F180" s="47"/>
      <c r="G180" s="47"/>
      <c r="H180" s="58"/>
      <c r="I180" s="47"/>
      <c r="J180" s="47"/>
      <c r="K180" s="66">
        <v>1000</v>
      </c>
      <c r="L180" s="56"/>
      <c r="M180" s="47"/>
    </row>
    <row r="181" spans="1:13" ht="17.25" customHeight="1" thickBot="1">
      <c r="A181" s="49"/>
      <c r="B181" s="47"/>
      <c r="C181" s="58" t="s">
        <v>136</v>
      </c>
      <c r="D181" s="58"/>
      <c r="E181" s="47"/>
      <c r="F181" s="47"/>
      <c r="G181" s="47"/>
      <c r="H181" s="58"/>
      <c r="I181" s="47"/>
      <c r="J181" s="47"/>
      <c r="K181" s="65">
        <v>1093</v>
      </c>
      <c r="L181" s="56"/>
      <c r="M181" s="47"/>
    </row>
    <row r="182" spans="1:13" ht="17.25" customHeight="1">
      <c r="A182" s="49"/>
      <c r="B182" s="47"/>
      <c r="C182" s="47"/>
      <c r="D182" s="47"/>
      <c r="E182" s="47"/>
      <c r="F182" s="47"/>
      <c r="G182" s="47"/>
      <c r="H182" s="58"/>
      <c r="I182" s="47"/>
      <c r="J182" s="47"/>
      <c r="K182" s="47"/>
      <c r="L182" s="47"/>
      <c r="M182" s="47"/>
    </row>
    <row r="183" spans="1:13" ht="10.5" customHeight="1">
      <c r="A183" s="49"/>
      <c r="B183" s="47"/>
      <c r="C183" s="47"/>
      <c r="D183" s="47"/>
      <c r="E183" s="47"/>
      <c r="F183" s="47"/>
      <c r="G183" s="47"/>
      <c r="H183" s="58"/>
      <c r="I183" s="47"/>
      <c r="J183" s="47"/>
      <c r="K183" s="47"/>
      <c r="L183" s="47"/>
      <c r="M183" s="47"/>
    </row>
    <row r="184" spans="1:2" ht="15" customHeight="1">
      <c r="A184" s="49" t="s">
        <v>182</v>
      </c>
      <c r="B184" s="49" t="s">
        <v>67</v>
      </c>
    </row>
    <row r="185" spans="1:2" ht="15" customHeight="1">
      <c r="A185" s="49"/>
      <c r="B185" s="49" t="s">
        <v>274</v>
      </c>
    </row>
    <row r="186" spans="1:2" ht="15" customHeight="1">
      <c r="A186" s="49"/>
      <c r="B186" s="49" t="s">
        <v>109</v>
      </c>
    </row>
    <row r="187" spans="1:2" ht="15" customHeight="1">
      <c r="A187" s="49"/>
      <c r="B187" s="49" t="s">
        <v>105</v>
      </c>
    </row>
    <row r="188" spans="1:2" ht="15" customHeight="1">
      <c r="A188" s="49"/>
      <c r="B188" s="49" t="s">
        <v>75</v>
      </c>
    </row>
    <row r="189" spans="1:2" ht="15" customHeight="1">
      <c r="A189" s="49"/>
      <c r="B189" s="49" t="s">
        <v>280</v>
      </c>
    </row>
    <row r="190" spans="1:2" ht="15" customHeight="1">
      <c r="A190" s="49"/>
      <c r="B190" s="49" t="s">
        <v>106</v>
      </c>
    </row>
    <row r="191" spans="1:6" ht="15" customHeight="1">
      <c r="A191" s="49"/>
      <c r="B191" s="47" t="s">
        <v>278</v>
      </c>
      <c r="C191" s="47"/>
      <c r="D191" s="47"/>
      <c r="E191" s="47"/>
      <c r="F191" s="49"/>
    </row>
    <row r="192" spans="1:2" ht="15" customHeight="1">
      <c r="A192" s="49"/>
      <c r="B192" s="49" t="s">
        <v>284</v>
      </c>
    </row>
    <row r="193" spans="1:2" ht="15" customHeight="1">
      <c r="A193" s="49"/>
      <c r="B193" s="49" t="s">
        <v>279</v>
      </c>
    </row>
    <row r="194" spans="1:2" ht="15" customHeight="1">
      <c r="A194" s="49"/>
      <c r="B194" s="49"/>
    </row>
    <row r="195" spans="1:2" ht="15" customHeight="1">
      <c r="A195" s="49"/>
      <c r="B195" s="49" t="s">
        <v>76</v>
      </c>
    </row>
    <row r="196" spans="1:2" ht="15" customHeight="1">
      <c r="A196" s="49"/>
      <c r="B196" s="49" t="s">
        <v>77</v>
      </c>
    </row>
    <row r="197" spans="1:2" ht="15" customHeight="1">
      <c r="A197" s="49"/>
      <c r="B197" s="49" t="s">
        <v>78</v>
      </c>
    </row>
    <row r="198" spans="1:2" ht="15" customHeight="1">
      <c r="A198" s="49"/>
      <c r="B198" s="49" t="s">
        <v>79</v>
      </c>
    </row>
    <row r="199" spans="1:2" ht="15" customHeight="1">
      <c r="A199" s="49"/>
      <c r="B199" s="49" t="s">
        <v>94</v>
      </c>
    </row>
    <row r="200" spans="1:2" ht="15" customHeight="1">
      <c r="A200" s="49"/>
      <c r="B200" s="49"/>
    </row>
    <row r="201" spans="1:2" ht="15" customHeight="1">
      <c r="A201" s="49"/>
      <c r="B201" s="49" t="s">
        <v>282</v>
      </c>
    </row>
    <row r="202" spans="1:2" ht="15" customHeight="1">
      <c r="A202" s="49"/>
      <c r="B202" s="49" t="s">
        <v>281</v>
      </c>
    </row>
    <row r="203" spans="1:2" ht="15" customHeight="1">
      <c r="A203" s="49"/>
      <c r="B203" s="49" t="s">
        <v>107</v>
      </c>
    </row>
    <row r="204" spans="1:2" ht="15" customHeight="1">
      <c r="A204" s="49"/>
      <c r="B204" s="49" t="s">
        <v>108</v>
      </c>
    </row>
    <row r="205" spans="1:2" ht="15" customHeight="1">
      <c r="A205" s="49"/>
      <c r="B205" s="49" t="s">
        <v>80</v>
      </c>
    </row>
    <row r="206" spans="1:2" ht="15" customHeight="1">
      <c r="A206" s="49"/>
      <c r="B206" s="49"/>
    </row>
    <row r="207" spans="1:2" ht="15" customHeight="1">
      <c r="A207" s="49"/>
      <c r="B207" s="49" t="s">
        <v>283</v>
      </c>
    </row>
    <row r="208" spans="1:2" ht="15" customHeight="1">
      <c r="A208" s="49"/>
      <c r="B208" s="49" t="s">
        <v>81</v>
      </c>
    </row>
    <row r="209" spans="1:2" ht="15" customHeight="1">
      <c r="A209" s="49"/>
      <c r="B209" s="49" t="s">
        <v>82</v>
      </c>
    </row>
    <row r="210" spans="1:2" ht="15" customHeight="1">
      <c r="A210" s="49"/>
      <c r="B210" s="49"/>
    </row>
    <row r="211" spans="1:2" ht="15" customHeight="1">
      <c r="A211" s="49"/>
      <c r="B211" s="49" t="s">
        <v>95</v>
      </c>
    </row>
    <row r="212" spans="1:2" ht="15" customHeight="1">
      <c r="A212" s="49"/>
      <c r="B212" s="49" t="s">
        <v>84</v>
      </c>
    </row>
    <row r="213" spans="1:2" ht="15" customHeight="1">
      <c r="A213" s="49"/>
      <c r="B213" s="49" t="s">
        <v>83</v>
      </c>
    </row>
    <row r="214" spans="1:2" ht="15" customHeight="1">
      <c r="A214" s="49"/>
      <c r="B214" s="49"/>
    </row>
    <row r="215" spans="1:2" ht="15" customHeight="1">
      <c r="A215" s="49"/>
      <c r="B215" s="49"/>
    </row>
    <row r="216" spans="1:2" ht="15" customHeight="1">
      <c r="A216" s="49"/>
      <c r="B216" s="49"/>
    </row>
    <row r="217" spans="1:13" ht="15" customHeight="1">
      <c r="A217" s="204" t="s">
        <v>129</v>
      </c>
      <c r="B217" s="204"/>
      <c r="C217" s="204"/>
      <c r="D217" s="204"/>
      <c r="E217" s="204"/>
      <c r="F217" s="204"/>
      <c r="G217" s="204"/>
      <c r="H217" s="204"/>
      <c r="I217" s="47"/>
      <c r="J217" s="47"/>
      <c r="L217" s="53"/>
      <c r="M217" s="47"/>
    </row>
    <row r="218" spans="1:13" ht="15" customHeight="1">
      <c r="A218" s="205" t="s">
        <v>138</v>
      </c>
      <c r="B218" s="205"/>
      <c r="C218" s="205"/>
      <c r="D218" s="205"/>
      <c r="E218" s="205"/>
      <c r="F218" s="205"/>
      <c r="G218" s="205"/>
      <c r="H218" s="205"/>
      <c r="I218" s="47"/>
      <c r="J218" s="202" t="str">
        <f>J59</f>
        <v>Quarterly Report 31-10-2003</v>
      </c>
      <c r="K218" s="203"/>
      <c r="L218" s="203"/>
      <c r="M218" s="203"/>
    </row>
    <row r="219" spans="1:13" ht="15" customHeight="1">
      <c r="A219" s="107"/>
      <c r="B219" s="107"/>
      <c r="C219" s="107"/>
      <c r="D219" s="107"/>
      <c r="E219" s="107"/>
      <c r="F219" s="107"/>
      <c r="G219" s="107"/>
      <c r="H219" s="107"/>
      <c r="I219" s="108"/>
      <c r="J219" s="108"/>
      <c r="K219" s="127"/>
      <c r="L219" s="128"/>
      <c r="M219" s="108"/>
    </row>
    <row r="220" spans="1:13" ht="15" customHeight="1">
      <c r="A220" s="55"/>
      <c r="B220" s="49"/>
      <c r="C220" s="47"/>
      <c r="D220" s="50"/>
      <c r="E220" s="47"/>
      <c r="F220" s="47"/>
      <c r="G220" s="47"/>
      <c r="H220" s="50"/>
      <c r="I220" s="47"/>
      <c r="J220" s="47"/>
      <c r="L220" s="53"/>
      <c r="M220" s="47"/>
    </row>
    <row r="221" spans="1:13" ht="15" customHeight="1">
      <c r="A221" s="48" t="s">
        <v>300</v>
      </c>
      <c r="B221" s="49"/>
      <c r="C221" s="47"/>
      <c r="D221" s="50"/>
      <c r="E221" s="47"/>
      <c r="F221" s="47"/>
      <c r="G221" s="47"/>
      <c r="H221" s="50"/>
      <c r="I221" s="47"/>
      <c r="J221" s="47"/>
      <c r="L221" s="53"/>
      <c r="M221" s="47"/>
    </row>
    <row r="222" spans="1:13" ht="15" customHeight="1">
      <c r="A222" s="48" t="s">
        <v>1</v>
      </c>
      <c r="B222" s="49"/>
      <c r="C222" s="47"/>
      <c r="D222" s="50"/>
      <c r="E222" s="47"/>
      <c r="F222" s="47"/>
      <c r="G222" s="47"/>
      <c r="H222" s="50"/>
      <c r="I222" s="47"/>
      <c r="J222" s="47"/>
      <c r="L222" s="53"/>
      <c r="M222" s="47"/>
    </row>
    <row r="223" spans="1:2" ht="15" customHeight="1">
      <c r="A223" s="49"/>
      <c r="B223" s="49"/>
    </row>
    <row r="224" spans="1:2" ht="15" customHeight="1">
      <c r="A224" s="49" t="s">
        <v>182</v>
      </c>
      <c r="B224" s="49" t="s">
        <v>57</v>
      </c>
    </row>
    <row r="225" spans="1:11" ht="15" customHeight="1">
      <c r="A225" s="49"/>
      <c r="B225" s="64" t="s">
        <v>56</v>
      </c>
      <c r="C225" s="47" t="s">
        <v>270</v>
      </c>
      <c r="D225" s="47"/>
      <c r="E225" s="47"/>
      <c r="F225" s="47"/>
      <c r="G225" s="47"/>
      <c r="H225" s="47"/>
      <c r="I225" s="47"/>
      <c r="J225" s="47"/>
      <c r="K225" s="47"/>
    </row>
    <row r="226" spans="1:11" ht="15" customHeight="1">
      <c r="A226" s="49"/>
      <c r="B226" s="64" t="s">
        <v>58</v>
      </c>
      <c r="C226" s="47" t="s">
        <v>85</v>
      </c>
      <c r="D226" s="47"/>
      <c r="E226" s="47"/>
      <c r="F226" s="47"/>
      <c r="G226" s="47"/>
      <c r="H226" s="47"/>
      <c r="I226" s="47"/>
      <c r="J226" s="47"/>
      <c r="K226" s="47"/>
    </row>
    <row r="227" spans="1:11" ht="15" customHeight="1">
      <c r="A227" s="49"/>
      <c r="B227" s="49"/>
      <c r="C227" s="47" t="s">
        <v>86</v>
      </c>
      <c r="D227" s="47"/>
      <c r="E227" s="47"/>
      <c r="F227" s="47"/>
      <c r="G227" s="47"/>
      <c r="H227" s="47"/>
      <c r="I227" s="47"/>
      <c r="J227" s="47"/>
      <c r="K227" s="47"/>
    </row>
    <row r="228" spans="1:11" ht="15" customHeight="1">
      <c r="A228" s="49"/>
      <c r="B228" s="64" t="s">
        <v>59</v>
      </c>
      <c r="C228" s="47" t="s">
        <v>87</v>
      </c>
      <c r="D228" s="47"/>
      <c r="E228" s="47"/>
      <c r="F228" s="47"/>
      <c r="G228" s="47"/>
      <c r="H228" s="47"/>
      <c r="I228" s="47"/>
      <c r="J228" s="47"/>
      <c r="K228" s="47"/>
    </row>
    <row r="229" spans="1:11" ht="15" customHeight="1">
      <c r="A229" s="49"/>
      <c r="B229" s="49"/>
      <c r="C229" s="47" t="s">
        <v>88</v>
      </c>
      <c r="D229" s="47"/>
      <c r="E229" s="47"/>
      <c r="F229" s="47"/>
      <c r="G229" s="47"/>
      <c r="H229" s="47"/>
      <c r="I229" s="47"/>
      <c r="J229" s="47"/>
      <c r="K229" s="47"/>
    </row>
    <row r="230" spans="1:11" ht="15" customHeight="1">
      <c r="A230" s="49"/>
      <c r="B230" s="49"/>
      <c r="C230" s="47" t="s">
        <v>89</v>
      </c>
      <c r="D230" s="47"/>
      <c r="E230" s="47"/>
      <c r="F230" s="47"/>
      <c r="G230" s="47"/>
      <c r="H230" s="47"/>
      <c r="I230" s="47"/>
      <c r="J230" s="47"/>
      <c r="K230" s="47"/>
    </row>
    <row r="231" spans="1:11" ht="15" customHeight="1">
      <c r="A231" s="49"/>
      <c r="B231" s="49"/>
      <c r="C231" s="47" t="s">
        <v>90</v>
      </c>
      <c r="D231" s="47"/>
      <c r="E231" s="47"/>
      <c r="F231" s="47"/>
      <c r="G231" s="47"/>
      <c r="H231" s="47"/>
      <c r="I231" s="47"/>
      <c r="J231" s="47"/>
      <c r="K231" s="47"/>
    </row>
    <row r="232" spans="1:11" ht="15" customHeight="1">
      <c r="A232" s="49"/>
      <c r="B232" s="64" t="s">
        <v>60</v>
      </c>
      <c r="C232" s="47" t="s">
        <v>91</v>
      </c>
      <c r="D232" s="47"/>
      <c r="E232" s="47"/>
      <c r="F232" s="47"/>
      <c r="G232" s="47"/>
      <c r="H232" s="47"/>
      <c r="I232" s="47"/>
      <c r="J232" s="47"/>
      <c r="K232" s="47"/>
    </row>
    <row r="233" spans="1:11" ht="15" customHeight="1">
      <c r="A233" s="49"/>
      <c r="B233" s="49"/>
      <c r="C233" s="47" t="s">
        <v>92</v>
      </c>
      <c r="D233" s="47"/>
      <c r="E233" s="47"/>
      <c r="F233" s="47"/>
      <c r="G233" s="47"/>
      <c r="H233" s="47"/>
      <c r="I233" s="47"/>
      <c r="J233" s="47"/>
      <c r="K233" s="47"/>
    </row>
    <row r="234" spans="1:11" ht="15" customHeight="1">
      <c r="A234" s="49"/>
      <c r="B234" s="64" t="s">
        <v>61</v>
      </c>
      <c r="C234" s="47" t="s">
        <v>66</v>
      </c>
      <c r="D234" s="47"/>
      <c r="E234" s="47"/>
      <c r="F234" s="47"/>
      <c r="G234" s="47"/>
      <c r="H234" s="47"/>
      <c r="I234" s="47"/>
      <c r="J234" s="47"/>
      <c r="K234" s="47"/>
    </row>
    <row r="235" spans="1:11" ht="15" customHeight="1">
      <c r="A235" s="49"/>
      <c r="B235" s="49"/>
      <c r="C235" s="47" t="s">
        <v>65</v>
      </c>
      <c r="D235" s="47"/>
      <c r="E235" s="47"/>
      <c r="F235" s="47"/>
      <c r="G235" s="47"/>
      <c r="H235" s="47"/>
      <c r="I235" s="47"/>
      <c r="J235" s="47"/>
      <c r="K235" s="47"/>
    </row>
    <row r="236" spans="1:11" ht="15" customHeight="1">
      <c r="A236" s="49"/>
      <c r="B236" s="49" t="s">
        <v>62</v>
      </c>
      <c r="C236" s="47" t="s">
        <v>275</v>
      </c>
      <c r="D236" s="47"/>
      <c r="E236" s="47"/>
      <c r="F236" s="47"/>
      <c r="G236" s="47"/>
      <c r="H236" s="47"/>
      <c r="I236" s="47"/>
      <c r="J236" s="47"/>
      <c r="K236" s="47"/>
    </row>
    <row r="237" spans="1:11" ht="15" customHeight="1">
      <c r="A237" s="49"/>
      <c r="B237" s="49"/>
      <c r="C237" s="47"/>
      <c r="D237" s="47"/>
      <c r="E237" s="47"/>
      <c r="F237" s="47"/>
      <c r="G237" s="47"/>
      <c r="H237" s="47"/>
      <c r="I237" s="47"/>
      <c r="J237" s="47"/>
      <c r="K237" s="47"/>
    </row>
    <row r="238" spans="2:13" ht="15" customHeight="1">
      <c r="B238" s="47" t="s">
        <v>64</v>
      </c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</row>
    <row r="239" spans="2:13" ht="15" customHeight="1">
      <c r="B239" s="47" t="s">
        <v>63</v>
      </c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</row>
    <row r="240" spans="1:13" ht="15" customHeight="1">
      <c r="A240" s="49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</row>
    <row r="241" spans="1:13" ht="7.5" customHeight="1">
      <c r="A241" s="59"/>
      <c r="B241" s="59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</row>
    <row r="242" spans="1:13" ht="17.25" customHeight="1">
      <c r="A242" s="49" t="s">
        <v>184</v>
      </c>
      <c r="B242" s="59" t="s">
        <v>276</v>
      </c>
      <c r="C242" s="50"/>
      <c r="D242" s="47"/>
      <c r="E242" s="47"/>
      <c r="F242" s="47"/>
      <c r="G242" s="47"/>
      <c r="H242" s="50"/>
      <c r="I242" s="47"/>
      <c r="J242" s="47"/>
      <c r="L242" s="53"/>
      <c r="M242" s="47"/>
    </row>
    <row r="243" spans="1:13" ht="18" customHeight="1">
      <c r="A243" s="59"/>
      <c r="B243" s="59" t="s">
        <v>277</v>
      </c>
      <c r="C243" s="50"/>
      <c r="D243" s="47"/>
      <c r="E243" s="47"/>
      <c r="F243" s="47"/>
      <c r="G243" s="47"/>
      <c r="H243" s="50"/>
      <c r="I243" s="47"/>
      <c r="J243" s="47"/>
      <c r="L243" s="53"/>
      <c r="M243" s="47"/>
    </row>
    <row r="244" spans="1:13" ht="15" customHeight="1">
      <c r="A244" s="59"/>
      <c r="B244" s="59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</row>
    <row r="245" spans="1:13" ht="7.5" customHeight="1">
      <c r="A245" s="59"/>
      <c r="B245" s="59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</row>
    <row r="246" spans="1:13" ht="15" customHeight="1">
      <c r="A246" s="59" t="s">
        <v>185</v>
      </c>
      <c r="B246" s="49" t="s">
        <v>121</v>
      </c>
      <c r="C246" s="47"/>
      <c r="D246" s="47"/>
      <c r="E246" s="47"/>
      <c r="F246" s="47"/>
      <c r="G246" s="47"/>
      <c r="H246" s="50"/>
      <c r="I246" s="47"/>
      <c r="J246" s="60"/>
      <c r="K246" s="50"/>
      <c r="L246" s="50"/>
      <c r="M246" s="47"/>
    </row>
    <row r="247" spans="1:13" ht="6.75" customHeight="1">
      <c r="A247" s="59"/>
      <c r="B247" s="49"/>
      <c r="C247" s="47"/>
      <c r="D247" s="47"/>
      <c r="E247" s="47"/>
      <c r="F247" s="47"/>
      <c r="G247" s="47"/>
      <c r="H247" s="50"/>
      <c r="I247" s="47"/>
      <c r="J247" s="60"/>
      <c r="K247" s="50"/>
      <c r="L247" s="50"/>
      <c r="M247" s="47"/>
    </row>
    <row r="248" spans="1:13" ht="15" customHeight="1">
      <c r="A248" s="59"/>
      <c r="B248" s="49"/>
      <c r="C248" s="47"/>
      <c r="D248" s="47"/>
      <c r="E248" s="47"/>
      <c r="F248" s="47"/>
      <c r="G248" s="47"/>
      <c r="H248" s="50"/>
      <c r="I248" s="47"/>
      <c r="J248" s="60"/>
      <c r="K248" s="50"/>
      <c r="L248" s="50"/>
      <c r="M248" s="47"/>
    </row>
    <row r="249" spans="1:13" ht="15" customHeight="1">
      <c r="A249" s="49" t="s">
        <v>186</v>
      </c>
      <c r="B249" s="49" t="s">
        <v>187</v>
      </c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</row>
    <row r="250" spans="1:13" ht="15" customHeight="1">
      <c r="A250" s="165"/>
      <c r="B250" s="47" t="s">
        <v>188</v>
      </c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</row>
    <row r="251" spans="1:13" ht="12.75" customHeight="1">
      <c r="A251" s="49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</row>
    <row r="252" spans="1:13" ht="6.75" customHeight="1">
      <c r="A252" s="49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</row>
    <row r="253" spans="1:13" ht="15" customHeight="1">
      <c r="A253" s="59" t="s">
        <v>189</v>
      </c>
      <c r="B253" s="49" t="s">
        <v>294</v>
      </c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</row>
    <row r="254" spans="1:13" ht="15" customHeight="1">
      <c r="A254" s="59"/>
      <c r="B254" s="47" t="s">
        <v>295</v>
      </c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</row>
    <row r="255" spans="1:13" ht="15" customHeight="1">
      <c r="A255" s="59"/>
      <c r="B255" s="47" t="s">
        <v>298</v>
      </c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</row>
    <row r="256" spans="1:13" ht="15" customHeight="1">
      <c r="A256" s="59"/>
      <c r="B256" s="47" t="s">
        <v>296</v>
      </c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</row>
    <row r="257" spans="1:13" ht="15" customHeight="1">
      <c r="A257" s="59"/>
      <c r="B257" s="47" t="s">
        <v>297</v>
      </c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</row>
    <row r="258" spans="1:13" ht="15" customHeight="1">
      <c r="A258" s="59"/>
      <c r="B258" s="49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</row>
    <row r="259" spans="1:13" ht="15" customHeight="1">
      <c r="A259" s="59"/>
      <c r="B259" s="47" t="s">
        <v>290</v>
      </c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</row>
    <row r="260" spans="1:13" ht="15" customHeight="1">
      <c r="A260" s="59"/>
      <c r="B260" s="47" t="s">
        <v>221</v>
      </c>
      <c r="C260" s="47" t="s">
        <v>299</v>
      </c>
      <c r="D260" s="47"/>
      <c r="E260" s="47"/>
      <c r="F260" s="47"/>
      <c r="G260" s="47"/>
      <c r="H260" s="47"/>
      <c r="I260" s="47"/>
      <c r="J260" s="47"/>
      <c r="K260" s="47"/>
      <c r="L260" s="47"/>
      <c r="M260" s="47"/>
    </row>
    <row r="261" spans="1:13" ht="15" customHeight="1">
      <c r="A261" s="59"/>
      <c r="B261" s="47"/>
      <c r="C261" s="47" t="s">
        <v>291</v>
      </c>
      <c r="D261" s="47"/>
      <c r="E261" s="47"/>
      <c r="F261" s="47"/>
      <c r="G261" s="47"/>
      <c r="H261" s="47"/>
      <c r="I261" s="47"/>
      <c r="J261" s="47"/>
      <c r="K261" s="47"/>
      <c r="L261" s="47"/>
      <c r="M261" s="47"/>
    </row>
    <row r="262" spans="1:13" ht="15" customHeight="1">
      <c r="A262" s="59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</row>
    <row r="263" spans="1:13" ht="15" customHeight="1">
      <c r="A263" s="59"/>
      <c r="B263" s="47" t="s">
        <v>222</v>
      </c>
      <c r="C263" s="47" t="s">
        <v>292</v>
      </c>
      <c r="D263" s="47"/>
      <c r="E263" s="47"/>
      <c r="F263" s="47"/>
      <c r="G263" s="47"/>
      <c r="H263" s="47"/>
      <c r="I263" s="47"/>
      <c r="J263" s="47"/>
      <c r="K263" s="47"/>
      <c r="L263" s="47"/>
      <c r="M263" s="47"/>
    </row>
    <row r="264" spans="1:13" ht="15" customHeight="1">
      <c r="A264" s="59"/>
      <c r="B264" s="47"/>
      <c r="C264" s="47" t="s">
        <v>293</v>
      </c>
      <c r="D264" s="47"/>
      <c r="E264" s="47"/>
      <c r="F264" s="47"/>
      <c r="G264" s="47"/>
      <c r="H264" s="47"/>
      <c r="I264" s="47"/>
      <c r="J264" s="47"/>
      <c r="K264" s="47"/>
      <c r="L264" s="47"/>
      <c r="M264" s="47"/>
    </row>
    <row r="265" spans="1:13" ht="15" customHeight="1">
      <c r="A265" s="59"/>
      <c r="B265" s="49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</row>
    <row r="266" spans="1:13" ht="15" customHeight="1">
      <c r="A266" s="59"/>
      <c r="B266" s="49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</row>
    <row r="267" spans="1:13" ht="15" customHeight="1">
      <c r="A267" s="59"/>
      <c r="B267" s="49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</row>
    <row r="268" spans="1:13" ht="15" customHeight="1">
      <c r="A268" s="59"/>
      <c r="B268" s="49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</row>
    <row r="269" spans="1:13" ht="15" customHeight="1">
      <c r="A269" s="59"/>
      <c r="B269" s="49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</row>
    <row r="270" spans="1:13" ht="15" customHeight="1">
      <c r="A270" s="59"/>
      <c r="B270" s="49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</row>
    <row r="271" spans="1:13" ht="15" customHeight="1">
      <c r="A271" s="59"/>
      <c r="B271" s="49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</row>
    <row r="272" spans="1:13" ht="15" customHeight="1">
      <c r="A272" s="59"/>
      <c r="B272" s="49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</row>
    <row r="273" spans="1:13" ht="15" customHeight="1">
      <c r="A273" s="59"/>
      <c r="B273" s="49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</row>
    <row r="274" spans="1:13" ht="15" customHeight="1">
      <c r="A274" s="59"/>
      <c r="B274" s="49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</row>
    <row r="275" spans="1:13" ht="15" customHeight="1">
      <c r="A275" s="59"/>
      <c r="B275" s="49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</row>
    <row r="276" spans="1:13" ht="15" customHeight="1">
      <c r="A276" s="204" t="s">
        <v>129</v>
      </c>
      <c r="B276" s="204"/>
      <c r="C276" s="204"/>
      <c r="D276" s="204"/>
      <c r="E276" s="204"/>
      <c r="F276" s="204"/>
      <c r="G276" s="204"/>
      <c r="H276" s="204"/>
      <c r="I276" s="47"/>
      <c r="J276" s="47"/>
      <c r="L276" s="53"/>
      <c r="M276" s="47"/>
    </row>
    <row r="277" spans="1:13" ht="15" customHeight="1">
      <c r="A277" s="205" t="s">
        <v>138</v>
      </c>
      <c r="B277" s="205"/>
      <c r="C277" s="205"/>
      <c r="D277" s="205"/>
      <c r="E277" s="205"/>
      <c r="F277" s="205"/>
      <c r="G277" s="205"/>
      <c r="H277" s="205"/>
      <c r="I277" s="47"/>
      <c r="J277" s="202" t="str">
        <f>J59</f>
        <v>Quarterly Report 31-10-2003</v>
      </c>
      <c r="K277" s="203"/>
      <c r="L277" s="203"/>
      <c r="M277" s="203"/>
    </row>
    <row r="278" spans="1:13" ht="15" customHeight="1">
      <c r="A278" s="107"/>
      <c r="B278" s="107"/>
      <c r="C278" s="107"/>
      <c r="D278" s="107"/>
      <c r="E278" s="107"/>
      <c r="F278" s="107"/>
      <c r="G278" s="107"/>
      <c r="H278" s="107"/>
      <c r="I278" s="108"/>
      <c r="J278" s="108"/>
      <c r="K278" s="127"/>
      <c r="L278" s="128"/>
      <c r="M278" s="108"/>
    </row>
    <row r="279" spans="1:13" ht="15" customHeight="1">
      <c r="A279" s="55"/>
      <c r="B279" s="49"/>
      <c r="C279" s="47"/>
      <c r="D279" s="50"/>
      <c r="E279" s="47"/>
      <c r="F279" s="47"/>
      <c r="G279" s="47"/>
      <c r="H279" s="50"/>
      <c r="I279" s="47"/>
      <c r="J279" s="47"/>
      <c r="L279" s="53"/>
      <c r="M279" s="47"/>
    </row>
    <row r="280" spans="1:13" ht="15" customHeight="1">
      <c r="A280" s="48" t="s">
        <v>300</v>
      </c>
      <c r="B280" s="49"/>
      <c r="C280" s="47"/>
      <c r="D280" s="50"/>
      <c r="E280" s="47"/>
      <c r="F280" s="47"/>
      <c r="G280" s="47"/>
      <c r="H280" s="50"/>
      <c r="I280" s="47"/>
      <c r="J280" s="47"/>
      <c r="L280" s="53"/>
      <c r="M280" s="47"/>
    </row>
    <row r="281" spans="1:13" ht="15" customHeight="1">
      <c r="A281" s="48" t="s">
        <v>1</v>
      </c>
      <c r="B281" s="49"/>
      <c r="C281" s="47"/>
      <c r="D281" s="50"/>
      <c r="E281" s="47"/>
      <c r="F281" s="47"/>
      <c r="G281" s="47"/>
      <c r="H281" s="50"/>
      <c r="I281" s="47"/>
      <c r="J281" s="47"/>
      <c r="L281" s="53"/>
      <c r="M281" s="47"/>
    </row>
    <row r="282" spans="1:13" ht="15" customHeight="1">
      <c r="A282" s="49"/>
      <c r="B282" s="47"/>
      <c r="C282" s="47"/>
      <c r="D282" s="47"/>
      <c r="E282" s="50"/>
      <c r="F282" s="50"/>
      <c r="G282" s="50"/>
      <c r="H282" s="47"/>
      <c r="I282" s="47"/>
      <c r="J282" s="60"/>
      <c r="K282" s="50"/>
      <c r="L282" s="50"/>
      <c r="M282" s="47"/>
    </row>
    <row r="283" spans="1:13" ht="15" customHeight="1">
      <c r="A283" s="49" t="s">
        <v>190</v>
      </c>
      <c r="B283" s="47" t="s">
        <v>272</v>
      </c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</row>
    <row r="284" spans="1:13" ht="15" customHeight="1">
      <c r="A284" s="49"/>
      <c r="B284" s="47" t="s">
        <v>224</v>
      </c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</row>
    <row r="285" ht="15" customHeight="1">
      <c r="A285" s="164"/>
    </row>
    <row r="286" spans="1:13" ht="15" customHeight="1">
      <c r="A286" s="59"/>
      <c r="B286" s="125" t="s">
        <v>210</v>
      </c>
      <c r="G286" s="69" t="s">
        <v>139</v>
      </c>
      <c r="H286" s="34"/>
      <c r="I286" s="34"/>
      <c r="J286" s="33"/>
      <c r="K286" s="201" t="s">
        <v>39</v>
      </c>
      <c r="L286" s="201"/>
      <c r="M286" s="201"/>
    </row>
    <row r="287" spans="1:13" ht="15" customHeight="1">
      <c r="A287" s="59"/>
      <c r="G287" s="96" t="s">
        <v>227</v>
      </c>
      <c r="I287" s="96" t="s">
        <v>228</v>
      </c>
      <c r="J287" s="94"/>
      <c r="K287" s="97" t="str">
        <f>G287</f>
        <v>31/10/03</v>
      </c>
      <c r="M287" s="97" t="str">
        <f>I287</f>
        <v>31/10/02</v>
      </c>
    </row>
    <row r="288" spans="1:13" ht="15" customHeight="1">
      <c r="A288" s="59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</row>
    <row r="289" spans="1:13" ht="15" customHeight="1">
      <c r="A289" s="59"/>
      <c r="B289" s="47" t="s">
        <v>0</v>
      </c>
      <c r="C289" s="47"/>
      <c r="D289" s="47"/>
      <c r="E289" s="47"/>
      <c r="F289" s="47"/>
      <c r="G289" s="61">
        <f>+'P&amp;L'!G36</f>
        <v>2413</v>
      </c>
      <c r="H289" s="47"/>
      <c r="I289" s="61">
        <f>+'P&amp;L'!H36</f>
        <v>3987</v>
      </c>
      <c r="J289" s="47"/>
      <c r="K289" s="61">
        <f>+'P&amp;L'!K36</f>
        <v>3658</v>
      </c>
      <c r="L289" s="47"/>
      <c r="M289" s="61">
        <f>+'P&amp;L'!L36</f>
        <v>6460</v>
      </c>
    </row>
    <row r="290" spans="1:13" ht="15" customHeight="1">
      <c r="A290" s="59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</row>
    <row r="291" spans="1:13" ht="15" customHeight="1">
      <c r="A291" s="59"/>
      <c r="B291" s="47" t="s">
        <v>68</v>
      </c>
      <c r="C291" s="47"/>
      <c r="D291" s="47"/>
      <c r="E291" s="47"/>
      <c r="F291" s="47"/>
      <c r="G291" s="61">
        <v>166004</v>
      </c>
      <c r="H291" s="47"/>
      <c r="I291" s="61">
        <v>166004</v>
      </c>
      <c r="J291" s="47"/>
      <c r="K291" s="61">
        <v>166004</v>
      </c>
      <c r="L291" s="47"/>
      <c r="M291" s="61">
        <v>166004</v>
      </c>
    </row>
    <row r="292" spans="1:13" ht="15" customHeight="1">
      <c r="A292" s="59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</row>
    <row r="293" spans="1:13" ht="15" customHeight="1">
      <c r="A293" s="59"/>
      <c r="B293" s="47" t="s">
        <v>211</v>
      </c>
      <c r="C293" s="47"/>
      <c r="D293" s="47"/>
      <c r="E293" s="47"/>
      <c r="F293" s="47"/>
      <c r="G293" s="126">
        <f>+G289/G291*100</f>
        <v>1.4535794318209199</v>
      </c>
      <c r="H293" s="47"/>
      <c r="I293" s="126">
        <f>+I289/I291*100</f>
        <v>2.4017493554372185</v>
      </c>
      <c r="J293" s="47"/>
      <c r="K293" s="126">
        <f>+K289/K291*100</f>
        <v>2.20356135996723</v>
      </c>
      <c r="L293" s="47"/>
      <c r="M293" s="126">
        <f>+M289/M291*100</f>
        <v>3.8914724946386836</v>
      </c>
    </row>
    <row r="294" spans="1:13" ht="15" customHeight="1">
      <c r="A294" s="59"/>
      <c r="B294" s="47"/>
      <c r="C294" s="47"/>
      <c r="D294" s="47"/>
      <c r="E294" s="47"/>
      <c r="F294" s="47"/>
      <c r="G294" s="47" t="s">
        <v>110</v>
      </c>
      <c r="H294" s="47" t="s">
        <v>111</v>
      </c>
      <c r="I294" s="47"/>
      <c r="J294" s="47"/>
      <c r="K294" s="47"/>
      <c r="L294" s="47"/>
      <c r="M294" s="47"/>
    </row>
    <row r="295" spans="1:13" ht="15" customHeight="1">
      <c r="A295" s="59"/>
      <c r="B295" s="47" t="s">
        <v>288</v>
      </c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</row>
    <row r="296" spans="1:13" ht="15" customHeight="1">
      <c r="A296" s="59"/>
      <c r="B296" s="47" t="s">
        <v>289</v>
      </c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</row>
    <row r="297" spans="1:13" ht="15" customHeight="1">
      <c r="A297" s="59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</row>
    <row r="298" spans="1:13" ht="15" customHeight="1">
      <c r="A298" s="59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</row>
    <row r="299" spans="1:3" ht="15" customHeight="1">
      <c r="A299" s="164"/>
      <c r="B299" s="47" t="s">
        <v>194</v>
      </c>
      <c r="C299" s="47" t="s">
        <v>195</v>
      </c>
    </row>
    <row r="300" spans="1:13" ht="15" customHeight="1">
      <c r="A300" s="164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</row>
    <row r="301" spans="2:13" ht="15.75"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</row>
    <row r="302" spans="2:13" ht="15.75"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</row>
    <row r="303" spans="2:13" ht="15.75"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</row>
  </sheetData>
  <mergeCells count="19">
    <mergeCell ref="K286:M286"/>
    <mergeCell ref="A112:H112"/>
    <mergeCell ref="A113:H113"/>
    <mergeCell ref="A163:H163"/>
    <mergeCell ref="A164:H164"/>
    <mergeCell ref="A217:H217"/>
    <mergeCell ref="A218:H218"/>
    <mergeCell ref="J218:M218"/>
    <mergeCell ref="A276:H276"/>
    <mergeCell ref="A277:H277"/>
    <mergeCell ref="A3:H3"/>
    <mergeCell ref="A4:H4"/>
    <mergeCell ref="A58:H58"/>
    <mergeCell ref="A59:H59"/>
    <mergeCell ref="J277:M277"/>
    <mergeCell ref="J4:M4"/>
    <mergeCell ref="J59:M59"/>
    <mergeCell ref="J113:M113"/>
    <mergeCell ref="J164:M164"/>
  </mergeCells>
  <printOptions/>
  <pageMargins left="0.6" right="0.3" top="0.5" bottom="0.5" header="0.5" footer="0.5"/>
  <pageSetup firstPageNumber="5" useFirstPageNumber="1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Berjaya Group Berhad</cp:lastModifiedBy>
  <cp:lastPrinted>2003-12-04T10:08:58Z</cp:lastPrinted>
  <dcterms:created xsi:type="dcterms:W3CDTF">1999-12-03T07:39:59Z</dcterms:created>
  <dcterms:modified xsi:type="dcterms:W3CDTF">2003-12-04T10:26:11Z</dcterms:modified>
  <cp:category/>
  <cp:version/>
  <cp:contentType/>
  <cp:contentStatus/>
</cp:coreProperties>
</file>