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20" windowWidth="9135" windowHeight="4455" tabRatio="311" activeTab="0"/>
  </bookViews>
  <sheets>
    <sheet name="P&amp;L" sheetId="1" r:id="rId1"/>
    <sheet name="BS" sheetId="2" r:id="rId2"/>
    <sheet name="NOTES" sheetId="3" r:id="rId3"/>
  </sheets>
  <definedNames>
    <definedName name="_xlnm.Print_Area" localSheetId="1">'BS'!$A$1:$J$55</definedName>
    <definedName name="_xlnm.Print_Area" localSheetId="2">'NOTES'!$A$1:$K$210</definedName>
    <definedName name="_xlnm.Print_Area" localSheetId="0">'P&amp;L'!$A$1:$M$127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<sst xmlns="http://schemas.openxmlformats.org/spreadsheetml/2006/main" count="370" uniqueCount="248">
  <si>
    <t>Listing Department</t>
  </si>
  <si>
    <t>KUALA LUMPUR STOCK EXCHANGE</t>
  </si>
  <si>
    <t>9th Floor Exchange Square</t>
  </si>
  <si>
    <t>Bukit Kewangan</t>
  </si>
  <si>
    <t xml:space="preserve"> </t>
  </si>
  <si>
    <t>CONSOLIDATED INCOME STATEMENT</t>
  </si>
  <si>
    <t>INDIVIDUAL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</si>
  <si>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</si>
  <si>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</si>
  <si>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</si>
  <si>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</si>
  <si>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</si>
  <si>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</si>
  <si>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</si>
  <si>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</si>
  <si>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</si>
  <si>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>1</t>
  </si>
  <si>
    <t>(a)</t>
  </si>
  <si>
    <t>(b)</t>
  </si>
  <si>
    <t>Investment income</t>
  </si>
  <si>
    <t>(c)</t>
  </si>
  <si>
    <t>Other income including interest income</t>
  </si>
  <si>
    <t>2</t>
  </si>
  <si>
    <t xml:space="preserve">    income tax, minority interests and</t>
  </si>
  <si>
    <t xml:space="preserve">    extraordinary items</t>
  </si>
  <si>
    <t>Depreciation and amortisation</t>
  </si>
  <si>
    <t>(d)</t>
  </si>
  <si>
    <t>Exceptional items</t>
  </si>
  <si>
    <t xml:space="preserve">    interests and extraordinary items</t>
  </si>
  <si>
    <t>(f)</t>
  </si>
  <si>
    <t xml:space="preserve">    companies</t>
  </si>
  <si>
    <t>CONSOLIDATED INCOME STATEMENT (CONTINUED)</t>
  </si>
  <si>
    <t>(g)</t>
  </si>
  <si>
    <t>Profit before taxation, minority</t>
  </si>
  <si>
    <t>(h)</t>
  </si>
  <si>
    <t>(i)</t>
  </si>
  <si>
    <t xml:space="preserve">     deducting minority interests</t>
  </si>
  <si>
    <t>(ii)  Less : minority interests</t>
  </si>
  <si>
    <t>(j)</t>
  </si>
  <si>
    <t>(k)</t>
  </si>
  <si>
    <t>(i)  Extraordinary items</t>
  </si>
  <si>
    <t>(iii)  Extraordinary items attributable</t>
  </si>
  <si>
    <t xml:space="preserve">       to members of the company</t>
  </si>
  <si>
    <t>(l)</t>
  </si>
  <si>
    <t xml:space="preserve">     of the company</t>
  </si>
  <si>
    <t>3</t>
  </si>
  <si>
    <t>CONSOLIDATED BALANCE SHEET</t>
  </si>
  <si>
    <t>AS AT</t>
  </si>
  <si>
    <t>END OF</t>
  </si>
  <si>
    <t>FINANCIAL</t>
  </si>
  <si>
    <t>YEAR END</t>
  </si>
  <si>
    <t>4</t>
  </si>
  <si>
    <t>Current Assets</t>
  </si>
  <si>
    <t>Cash and Bank Balances</t>
  </si>
  <si>
    <t>Current Liabilities</t>
  </si>
  <si>
    <t>Short Term Borrowings</t>
  </si>
  <si>
    <t>Proposed Dividend</t>
  </si>
  <si>
    <t>Net Current Assets</t>
  </si>
  <si>
    <t>Share Capital</t>
  </si>
  <si>
    <t>Reserves</t>
  </si>
  <si>
    <t>Share Premium</t>
  </si>
  <si>
    <t>Retained Profits</t>
  </si>
  <si>
    <t>Minority Interests</t>
  </si>
  <si>
    <t>NOTES</t>
  </si>
  <si>
    <t>Current year provision</t>
  </si>
  <si>
    <t>NOTES (CONTINUED)</t>
  </si>
  <si>
    <t>Total assets</t>
  </si>
  <si>
    <t>employed</t>
  </si>
  <si>
    <t>19</t>
  </si>
  <si>
    <t>20</t>
  </si>
  <si>
    <t>21</t>
  </si>
  <si>
    <t xml:space="preserve">Shareholders' Funds </t>
  </si>
  <si>
    <t>check</t>
  </si>
  <si>
    <t>(audited)</t>
  </si>
  <si>
    <t>%</t>
  </si>
  <si>
    <t>50200 Kuala Lumpur</t>
  </si>
  <si>
    <t>Associated Companies</t>
  </si>
  <si>
    <t>Reserve on Consolidation</t>
  </si>
  <si>
    <t xml:space="preserve"> - In Malaysia</t>
  </si>
  <si>
    <t>Primary Basis - By Activities</t>
  </si>
  <si>
    <t>The quarterly financial statements have been prepared using the same accounting policies and methods</t>
  </si>
  <si>
    <t>+/(-)</t>
  </si>
  <si>
    <t>Net tangible assets per share (sen)</t>
  </si>
  <si>
    <t>ended</t>
  </si>
  <si>
    <t>Group borrowings and debt securities:</t>
  </si>
  <si>
    <t>There were no financial instruments with off balance sheet risk as at the date of this announcement.</t>
  </si>
  <si>
    <t>There was no pending material litigation as at the date of this announcement.</t>
  </si>
  <si>
    <t>CUMULATIVE QUARTERS</t>
  </si>
  <si>
    <t>-</t>
  </si>
  <si>
    <t>Net assets per share (sen)</t>
  </si>
  <si>
    <t>Other debtors</t>
  </si>
  <si>
    <t>c.c. Securities Commission</t>
  </si>
  <si>
    <t>Our principal business operations are not significantly affected by any seasonal or cyclical factors except</t>
  </si>
  <si>
    <t>N/A</t>
  </si>
  <si>
    <t>N/A - Not Applicable</t>
  </si>
  <si>
    <t xml:space="preserve">  Short term borrowings</t>
  </si>
  <si>
    <t>There were no issuance and repayment of debts and equity securities, share buy-backs, share cancellation,</t>
  </si>
  <si>
    <t xml:space="preserve">     for preference dividends, if any :</t>
  </si>
  <si>
    <t xml:space="preserve">     above after deducting any provision </t>
  </si>
  <si>
    <t>2001.</t>
  </si>
  <si>
    <t>There were no material changes in the composition of the Group up to the date of this announcement</t>
  </si>
  <si>
    <t xml:space="preserve">including business combination, acquisition or disposal of subsidiaries and long term investments, </t>
  </si>
  <si>
    <t>GOLD COIN (MALAYSIA) BERHAD</t>
  </si>
  <si>
    <t>(i)  Basic (based on 41,501,170</t>
  </si>
  <si>
    <t xml:space="preserve">      {2000: 41,501,170} ordinary</t>
  </si>
  <si>
    <t xml:space="preserve">       shares in issue) (sen)</t>
  </si>
  <si>
    <t xml:space="preserve">(ii)  Fully diluted </t>
  </si>
  <si>
    <t>31/12/00</t>
  </si>
  <si>
    <t>Property, Plant and Equipment</t>
  </si>
  <si>
    <t>Inventories</t>
  </si>
  <si>
    <t>Trade Debtors</t>
  </si>
  <si>
    <t>Deposits with Licensed Banks</t>
  </si>
  <si>
    <t>Trade Creditors</t>
  </si>
  <si>
    <t>Other Creditors</t>
  </si>
  <si>
    <t>Provision for Taxation</t>
  </si>
  <si>
    <t>Other Reserves</t>
  </si>
  <si>
    <t>Long Term Loans</t>
  </si>
  <si>
    <t>Provision for Retirement Benefits</t>
  </si>
  <si>
    <t>Hire Purchase Creditors</t>
  </si>
  <si>
    <t>restructuring and discontinuing operations except for the completion of the disposal by the Company to</t>
  </si>
  <si>
    <t xml:space="preserve">Gold Coin Investment Pte Ltd of its entire equity interest in all its subsidiary and associated companies </t>
  </si>
  <si>
    <t>announced on 14 February 2001.</t>
  </si>
  <si>
    <t>Feed &amp; wheat flour</t>
  </si>
  <si>
    <t>Trading</t>
  </si>
  <si>
    <t>On 8 February 2001, the Board of Directors of the Company had announced the receipt of a Notice of</t>
  </si>
  <si>
    <t xml:space="preserve">Deferred </t>
  </si>
  <si>
    <t>Under/(over) provision in prior years</t>
  </si>
  <si>
    <t>Investment holding</t>
  </si>
  <si>
    <t>Profit before</t>
  </si>
  <si>
    <t>taxation</t>
  </si>
  <si>
    <t>Acquiree companies</t>
  </si>
  <si>
    <t>Rentas Padu Sdn Bhd</t>
  </si>
  <si>
    <t>Dayadil Sdn Bhd</t>
  </si>
  <si>
    <t>Bumisuci Sdn Bhd</t>
  </si>
  <si>
    <t>Ishandal Sdn Bhd</t>
  </si>
  <si>
    <t>for the turnover for the feed and flour business which tends to increase near local festive seasons.</t>
  </si>
  <si>
    <t>There were no material contingent liabilities at the date of this announcement.</t>
  </si>
  <si>
    <t>On 17 May 2001, the Company announced its receipt of an offer from Bland to buy 50% interest in Rentas</t>
  </si>
  <si>
    <t>Padu Sdn Bhd ("RPSB") and 100% interest in Dayadil Sdn Bhd, Bumisuci Sdn Bhd and Ishandal Sdn Bhd</t>
  </si>
  <si>
    <t>(collectively known as "Acquiree Companies") for a total cash consideration of RM118.75 million. On the</t>
  </si>
  <si>
    <t>interest in RPSB for a total cash consideration of RM43.75 million. The Acquiree Companies together with</t>
  </si>
  <si>
    <t>Vendor</t>
  </si>
  <si>
    <t>Bland</t>
  </si>
  <si>
    <t>HTSB</t>
  </si>
  <si>
    <t>equity interest</t>
  </si>
  <si>
    <t>% effective</t>
  </si>
  <si>
    <t>held in NASB</t>
  </si>
  <si>
    <t>Purchase</t>
  </si>
  <si>
    <t>consideration</t>
  </si>
  <si>
    <t>Effective no. of</t>
  </si>
  <si>
    <t>ordinary shares</t>
  </si>
  <si>
    <t>same day, another offer from Hornbill Timur Sdn Bhd ("HTSB") was received to buy the remaining 50%</t>
  </si>
  <si>
    <t>- Unsecured and denominated in Ringgit Malaysia</t>
  </si>
  <si>
    <t>other than Sabah Flour and Feed Mills Sdn Bhd for a total cash consideration of RM104,000,000 as</t>
  </si>
  <si>
    <t>owned by Portal Access Sdn Bhd ("PASB") and parties acting in concert with it, at a cash offer price of</t>
  </si>
  <si>
    <t>RM5.53 per share, following the completion of the sale of 19,001,000 ordinary shares, representing 45.78%</t>
  </si>
  <si>
    <t>Conditional Mandatory Offer ("Offer") from Berjaya Land Berhad ("Bland"), extending the Offer to all the</t>
  </si>
  <si>
    <t>other shareholders of the Company to acquire the remaining 22,500,170 shares of the Company, not already</t>
  </si>
  <si>
    <t xml:space="preserve">As at the closing date of the Offer on 8 May 2001, Bland received a total acceptances of 10,722,827 </t>
  </si>
  <si>
    <t xml:space="preserve">ordinary shares, representing 25.84% of the total issued and paid-up share capital of the Company. </t>
  </si>
  <si>
    <t>Therefore, Bland together with its subsidiaries has more than 50% equity interest in the Company. In view</t>
  </si>
  <si>
    <t>Berhad.</t>
  </si>
  <si>
    <t xml:space="preserve">of this, the Company is now a subsidiary of Bland and its ultimate holding company is Berjaya Group </t>
  </si>
  <si>
    <t>this new business division will contribute positively to the results of the Group particularly in the second half</t>
  </si>
  <si>
    <t>of the financial year.</t>
  </si>
  <si>
    <t>16 August 2001</t>
  </si>
  <si>
    <t>30/06/01</t>
  </si>
  <si>
    <t>30/06/00</t>
  </si>
  <si>
    <t>The exceptional item for the 6 months ended 30 June 2001 arose from the disposal by the Company of all</t>
  </si>
  <si>
    <t>its equity interest in its subsidiary and associated companies other than Sabah Flour and Feed Mills Sdn</t>
  </si>
  <si>
    <t>second quarter ended 30 June 2001.</t>
  </si>
  <si>
    <t>The taxation charge for the financial period ended 30 June 2001 is detailed as follows:</t>
  </si>
  <si>
    <t>2nd Quarter</t>
  </si>
  <si>
    <t>Quarters</t>
  </si>
  <si>
    <t>There was no extraordinary item for the second quarter and financial period ended 30 June 2001.</t>
  </si>
  <si>
    <t>For the second quarter and the financial period ended 30 June 2001, there were no gains on disposal of</t>
  </si>
  <si>
    <t>(a) There were no acquisition or disposal of quoted securities in the second quarter and the financial period</t>
  </si>
  <si>
    <t xml:space="preserve">      ended 30 June 2001.</t>
  </si>
  <si>
    <t>(b) The Company does not hold any quoted investments in the financial period ended 30 June 2001.</t>
  </si>
  <si>
    <t>8 (i)</t>
  </si>
  <si>
    <t>There is no material subsequent event for the financial period ended 30 June 2001.</t>
  </si>
  <si>
    <t>shares held as treasury shares and resale of treasury shares for the financial period ended 30 June 2001.</t>
  </si>
  <si>
    <t>Barring unforeseen circumstances, the Directors anticipate that the results for the remaining quarters will be</t>
  </si>
  <si>
    <t xml:space="preserve">satisfactory. </t>
  </si>
  <si>
    <t>There is no profit forecast or profit guarantee for the financial period ended 30 June 2001.</t>
  </si>
  <si>
    <t>The Board does not recommend the payment of any dividend for the financial quarter ended 30 June</t>
  </si>
  <si>
    <t>Revenue</t>
  </si>
  <si>
    <t>Profit before finance cost, depreciation</t>
  </si>
  <si>
    <t xml:space="preserve">    and amortisation, exceptional items,</t>
  </si>
  <si>
    <t>Finance cost</t>
  </si>
  <si>
    <t>Profit before exceptional items</t>
  </si>
  <si>
    <t>Profit before income tax, minority</t>
  </si>
  <si>
    <t>Share of profits of associated</t>
  </si>
  <si>
    <t>(i)  Profit after income tax before</t>
  </si>
  <si>
    <t>Income tax</t>
  </si>
  <si>
    <t>Preacquisition profit</t>
  </si>
  <si>
    <t>Net profit from ordinary activities</t>
  </si>
  <si>
    <t xml:space="preserve">     attributable to members of the</t>
  </si>
  <si>
    <t xml:space="preserve">     company</t>
  </si>
  <si>
    <t>Net profit attributable to members</t>
  </si>
  <si>
    <t>(m)</t>
  </si>
  <si>
    <t xml:space="preserve">Net Earnings per share based on 2(m) </t>
  </si>
  <si>
    <t>The disproportionate tax charge for the Group is due to certain expenses being disallowed for tax purposes.</t>
  </si>
  <si>
    <t>properties or on disposal of unquoted investments.</t>
  </si>
  <si>
    <t>Bhd (as mentioned in Note 7 below) to Gold Coin Investments Ltd. There is no exceptional item for the</t>
  </si>
  <si>
    <t xml:space="preserve">  (ii)</t>
  </si>
  <si>
    <t>With the proposed acquisition of NASB as mentioned in Note 8(ii) above, the Directors are confident that</t>
  </si>
  <si>
    <t>Segmental revenue, profit before taxation and total assets employed as at 30 June 2001 were as follows:</t>
  </si>
  <si>
    <t xml:space="preserve">UNAUDITED CONSOLIDATED RESULTS </t>
  </si>
  <si>
    <t>FOR THE SECOND QUARTER ENDED 30 JUNE 2001</t>
  </si>
  <si>
    <t>Cumulative</t>
  </si>
  <si>
    <t>equity interest in the Company by Gold Coin Investments Pte Ltd to PASB.</t>
  </si>
  <si>
    <t xml:space="preserve">UNAUDITED ON CONSOLIDATED RESULTS </t>
  </si>
  <si>
    <t xml:space="preserve">quarter ended  31 March 2001. The decrease was due to the consolidation of only one subsidiary company </t>
  </si>
  <si>
    <t>The Group achieved a turnover of RM27.2 million and a pretax profit of RM1.71 million in the second</t>
  </si>
  <si>
    <t>quarter ended  30 June 2001, a decrease of 79.2% and 87.9% respectively as compared to the preceding</t>
  </si>
  <si>
    <t>Exceptional items - investment holding</t>
  </si>
  <si>
    <t>in the current quarter whereas in the preceding quarter the results of these subsidiaries disposed of were</t>
  </si>
  <si>
    <t>consolidated up to the date of disposal (as stated in Note 7 above).</t>
  </si>
  <si>
    <t>For the first half year under review, the Group achieved a turnover of RM158.2 million and pretax profit of</t>
  </si>
  <si>
    <t>RM15.8 million as compared to the previous year's corresponding period of RM578.6 million and RM10.1</t>
  </si>
  <si>
    <t>million respectively. The decrease in turnover was mainly due to the deconsolidation of all subsidiary and</t>
  </si>
  <si>
    <t>associated companies except Sabah Flour and Feed Mills Sdn Bhd after the completion of divestment as</t>
  </si>
  <si>
    <t>mentioned in Note 7 above. The increase in the pretax profit was mainly due to the exceptional gain of</t>
  </si>
  <si>
    <t>RM8.4 million made on disposal of subsidiary and associated companies completed in the current financial</t>
  </si>
  <si>
    <t>period.</t>
  </si>
  <si>
    <t>The group's turnover and pretax profit for the second quarter ended 30 June 2001 showed a decrease of</t>
  </si>
  <si>
    <t>90.9% and 58.8% respectively as compared to the preceding year corresponding quarter. As mentioned in</t>
  </si>
  <si>
    <t>Note 7, the Group now has only one subsidiary company to consolidate and consequently lower results were</t>
  </si>
  <si>
    <t>recorded.</t>
  </si>
  <si>
    <t>the offer by HTSB to acquire the balance 50% equity interest in RPSB (with an aggregate purchase price</t>
  </si>
  <si>
    <t>representing 130,000 ordinary shares of RM1.00 each. Tabulated below are the details of the proposed</t>
  </si>
  <si>
    <t>acquisitions:</t>
  </si>
  <si>
    <t>in NASB</t>
  </si>
  <si>
    <t>The Company has received the approval from Foreign Investment Committee for the above acquisitions on</t>
  </si>
  <si>
    <t>the Company at their respective Extraordinary General Meetings to be convened.</t>
  </si>
  <si>
    <t>of RM162.5 million) represent an effective equity interest of 65% in Natural Avenue Sdn Bhd ("NASB"),</t>
  </si>
  <si>
    <t>of computation as compared with the most recent annual financial statements.</t>
  </si>
  <si>
    <t>Following the completion of the Mandatory General Offer by Berjaya Land Berhad (see Note 8 (i) below),</t>
  </si>
  <si>
    <t>the Company has changed its financial year end from December to April in order to be co-terminous with</t>
  </si>
  <si>
    <t>the financial year end of its holding company, Berjaya Land Berhad. Thus, the new financial year end will</t>
  </si>
  <si>
    <t>As mentioned in Note 15 above, the lower results has also been affected by the lower interest yield earned</t>
  </si>
  <si>
    <t xml:space="preserve">11 August 2001. The proposed acquisitions are now pending the approvals of the shareholders of Bland and </t>
  </si>
  <si>
    <t>be on 30 April 2002 and as such the current financial period will cover 16 months.</t>
  </si>
  <si>
    <t>cash of which RM166.5 million is placed out as deposits with licensed banks deriving relatively low interest</t>
  </si>
  <si>
    <t>yield. As such, with the current prevailing interest rate, the earnings of the Group has been affected.</t>
  </si>
  <si>
    <t>from its funds placed with the licensed banks.</t>
  </si>
  <si>
    <t xml:space="preserve">In addition, with the completion of the divestment of these subsidiaries the Company's main asset is now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</si>
</sst>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_);_(* \(#,##0.0\);_(* &quot;-&quot;??_);_(@_)"/>
    <numFmt numFmtId="168" formatCode="_(* #,##0_);_(* \(#,##0\);_(* &quot;-&quot;??_);_(@_)"/>
    <numFmt numFmtId="169" formatCode="0_);\(0\)"/>
    <numFmt numFmtId="170" formatCode="mm/dd/yy"/>
    <numFmt numFmtId="171" formatCode="dd\-mmm\-yy"/>
    <numFmt numFmtId="172" formatCode="_(* #,##0.0_);_(* \(#,##0.0\);_(* &quot;-&quot;?_);_(@_)"/>
    <numFmt numFmtId="173" formatCode="0.00_);\(0.00\)"/>
  </numFmts>
  <fonts count="1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Helv"/>
      <family val="0"/>
    </font>
    <font>
      <sz val="11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centerContinuous"/>
    </xf>
    <xf numFmtId="165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5" fillId="0" borderId="0" xfId="0" applyNumberFormat="1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1" xfId="0" applyFont="1" applyBorder="1" applyAlignment="1" applyProtection="1">
      <alignment horizontal="centerContinuous"/>
      <protection/>
    </xf>
    <xf numFmtId="0" fontId="5" fillId="0" borderId="2" xfId="0" applyFont="1" applyBorder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Continuous"/>
      <protection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center"/>
      <protection/>
    </xf>
    <xf numFmtId="168" fontId="5" fillId="0" borderId="4" xfId="15" applyNumberFormat="1" applyFont="1" applyBorder="1" applyAlignment="1" applyProtection="1">
      <alignment/>
      <protection/>
    </xf>
    <xf numFmtId="168" fontId="5" fillId="0" borderId="0" xfId="15" applyNumberFormat="1" applyFont="1" applyBorder="1" applyAlignment="1" applyProtection="1">
      <alignment/>
      <protection/>
    </xf>
    <xf numFmtId="168" fontId="5" fillId="0" borderId="0" xfId="15" applyNumberFormat="1" applyFont="1" applyAlignment="1">
      <alignment/>
    </xf>
    <xf numFmtId="168" fontId="5" fillId="0" borderId="4" xfId="15" applyNumberFormat="1" applyFont="1" applyBorder="1" applyAlignment="1" applyProtection="1">
      <alignment horizontal="right"/>
      <protection/>
    </xf>
    <xf numFmtId="168" fontId="5" fillId="0" borderId="0" xfId="15" applyNumberFormat="1" applyFont="1" applyBorder="1" applyAlignment="1" applyProtection="1">
      <alignment horizontal="right"/>
      <protection/>
    </xf>
    <xf numFmtId="168" fontId="5" fillId="0" borderId="0" xfId="15" applyNumberFormat="1" applyFont="1" applyAlignment="1" applyProtection="1">
      <alignment/>
      <protection/>
    </xf>
    <xf numFmtId="168" fontId="5" fillId="0" borderId="0" xfId="15" applyNumberFormat="1" applyFont="1" applyAlignment="1" applyProtection="1">
      <alignment horizontal="right"/>
      <protection/>
    </xf>
    <xf numFmtId="168" fontId="5" fillId="0" borderId="5" xfId="15" applyNumberFormat="1" applyFont="1" applyBorder="1" applyAlignment="1" applyProtection="1">
      <alignment horizontal="right"/>
      <protection/>
    </xf>
    <xf numFmtId="168" fontId="5" fillId="0" borderId="5" xfId="15" applyNumberFormat="1" applyFont="1" applyBorder="1" applyAlignment="1" applyProtection="1">
      <alignment/>
      <protection/>
    </xf>
    <xf numFmtId="168" fontId="5" fillId="0" borderId="0" xfId="15" applyNumberFormat="1" applyFont="1" applyAlignment="1">
      <alignment horizontal="centerContinuous"/>
    </xf>
    <xf numFmtId="168" fontId="5" fillId="0" borderId="0" xfId="15" applyNumberFormat="1" applyFont="1" applyAlignment="1" applyProtection="1">
      <alignment/>
      <protection/>
    </xf>
    <xf numFmtId="168" fontId="5" fillId="0" borderId="0" xfId="15" applyNumberFormat="1" applyFont="1" applyAlignment="1">
      <alignment/>
    </xf>
    <xf numFmtId="168" fontId="5" fillId="0" borderId="5" xfId="15" applyNumberFormat="1" applyFont="1" applyBorder="1" applyAlignment="1" applyProtection="1">
      <alignment/>
      <protection/>
    </xf>
    <xf numFmtId="168" fontId="5" fillId="0" borderId="0" xfId="15" applyNumberFormat="1" applyFont="1" applyBorder="1" applyAlignment="1" applyProtection="1">
      <alignment/>
      <protection/>
    </xf>
    <xf numFmtId="168" fontId="5" fillId="0" borderId="6" xfId="15" applyNumberFormat="1" applyFont="1" applyBorder="1" applyAlignment="1" applyProtection="1">
      <alignment/>
      <protection/>
    </xf>
    <xf numFmtId="0" fontId="5" fillId="0" borderId="0" xfId="0" applyFont="1" applyAlignment="1" applyProtection="1" quotePrefix="1">
      <alignment horizontal="center"/>
      <protection/>
    </xf>
    <xf numFmtId="0" fontId="5" fillId="0" borderId="0" xfId="0" applyFont="1" applyAlignment="1">
      <alignment horizontal="center"/>
    </xf>
    <xf numFmtId="166" fontId="7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 horizontal="left"/>
    </xf>
    <xf numFmtId="164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 quotePrefix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168" fontId="5" fillId="0" borderId="4" xfId="15" applyNumberFormat="1" applyFont="1" applyBorder="1" applyAlignment="1" applyProtection="1">
      <alignment horizontal="center"/>
      <protection/>
    </xf>
    <xf numFmtId="168" fontId="5" fillId="0" borderId="0" xfId="15" applyNumberFormat="1" applyFont="1" applyBorder="1" applyAlignment="1" applyProtection="1">
      <alignment horizontal="center"/>
      <protection/>
    </xf>
    <xf numFmtId="168" fontId="5" fillId="0" borderId="6" xfId="15" applyNumberFormat="1" applyFont="1" applyBorder="1" applyAlignment="1" applyProtection="1">
      <alignment horizontal="center"/>
      <protection/>
    </xf>
    <xf numFmtId="0" fontId="7" fillId="0" borderId="0" xfId="0" applyFont="1" applyAlignment="1">
      <alignment horizontal="centerContinuous"/>
    </xf>
    <xf numFmtId="168" fontId="5" fillId="0" borderId="6" xfId="15" applyNumberFormat="1" applyFont="1" applyBorder="1" applyAlignment="1">
      <alignment/>
    </xf>
    <xf numFmtId="168" fontId="5" fillId="0" borderId="0" xfId="0" applyNumberFormat="1" applyFont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 applyProtection="1" quotePrefix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 quotePrefix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168" fontId="5" fillId="0" borderId="0" xfId="15" applyNumberFormat="1" applyFont="1" applyBorder="1" applyAlignment="1">
      <alignment/>
    </xf>
    <xf numFmtId="168" fontId="5" fillId="0" borderId="8" xfId="15" applyNumberFormat="1" applyFont="1" applyBorder="1" applyAlignment="1">
      <alignment/>
    </xf>
    <xf numFmtId="168" fontId="5" fillId="0" borderId="8" xfId="15" applyNumberFormat="1" applyFont="1" applyBorder="1" applyAlignment="1" applyProtection="1">
      <alignment/>
      <protection/>
    </xf>
    <xf numFmtId="168" fontId="5" fillId="0" borderId="10" xfId="15" applyNumberFormat="1" applyFont="1" applyBorder="1" applyAlignment="1" applyProtection="1">
      <alignment/>
      <protection/>
    </xf>
    <xf numFmtId="168" fontId="5" fillId="0" borderId="11" xfId="15" applyNumberFormat="1" applyFont="1" applyBorder="1" applyAlignment="1" applyProtection="1">
      <alignment/>
      <protection/>
    </xf>
    <xf numFmtId="168" fontId="5" fillId="0" borderId="10" xfId="15" applyNumberFormat="1" applyFont="1" applyBorder="1" applyAlignment="1" applyProtection="1" quotePrefix="1">
      <alignment horizontal="right"/>
      <protection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43" fontId="5" fillId="0" borderId="0" xfId="15" applyNumberFormat="1" applyFont="1" applyBorder="1" applyAlignment="1" applyProtection="1">
      <alignment/>
      <protection/>
    </xf>
    <xf numFmtId="43" fontId="5" fillId="0" borderId="0" xfId="15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Border="1" applyAlignment="1">
      <alignment horizontal="centerContinuous"/>
    </xf>
    <xf numFmtId="0" fontId="7" fillId="0" borderId="12" xfId="0" applyFont="1" applyBorder="1" applyAlignment="1" applyProtection="1">
      <alignment horizontal="centerContinuous"/>
      <protection/>
    </xf>
    <xf numFmtId="0" fontId="5" fillId="0" borderId="13" xfId="0" applyFont="1" applyBorder="1" applyAlignment="1">
      <alignment/>
    </xf>
    <xf numFmtId="0" fontId="5" fillId="0" borderId="13" xfId="0" applyFont="1" applyBorder="1" applyAlignment="1" quotePrefix="1">
      <alignment horizontal="center"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168" fontId="5" fillId="0" borderId="0" xfId="0" applyNumberFormat="1" applyFont="1" applyBorder="1" applyAlignment="1">
      <alignment/>
    </xf>
    <xf numFmtId="0" fontId="5" fillId="0" borderId="7" xfId="0" applyFont="1" applyBorder="1" applyAlignment="1" applyProtection="1">
      <alignment horizontal="center"/>
      <protection/>
    </xf>
    <xf numFmtId="0" fontId="5" fillId="0" borderId="16" xfId="0" applyFont="1" applyBorder="1" applyAlignment="1">
      <alignment horizontal="centerContinuous"/>
    </xf>
    <xf numFmtId="0" fontId="5" fillId="0" borderId="13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43" fontId="5" fillId="0" borderId="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0" fontId="9" fillId="0" borderId="0" xfId="0" applyFont="1" applyAlignment="1">
      <alignment horizontal="center"/>
    </xf>
    <xf numFmtId="168" fontId="5" fillId="0" borderId="5" xfId="15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43" fontId="5" fillId="0" borderId="0" xfId="15" applyNumberFormat="1" applyFont="1" applyBorder="1" applyAlignment="1" applyProtection="1" quotePrefix="1">
      <alignment horizontal="center"/>
      <protection/>
    </xf>
    <xf numFmtId="43" fontId="5" fillId="0" borderId="15" xfId="15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>
      <alignment/>
    </xf>
    <xf numFmtId="43" fontId="5" fillId="0" borderId="0" xfId="0" applyNumberFormat="1" applyFont="1" applyBorder="1" applyAlignment="1">
      <alignment horizontal="center"/>
    </xf>
    <xf numFmtId="43" fontId="5" fillId="0" borderId="15" xfId="0" applyNumberFormat="1" applyFont="1" applyBorder="1" applyAlignment="1">
      <alignment horizontal="center"/>
    </xf>
    <xf numFmtId="43" fontId="5" fillId="0" borderId="6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168" fontId="5" fillId="0" borderId="0" xfId="15" applyNumberFormat="1" applyFont="1" applyAlignment="1" applyProtection="1">
      <alignment horizontal="left" indent="1"/>
      <protection/>
    </xf>
    <xf numFmtId="171" fontId="5" fillId="0" borderId="0" xfId="0" applyNumberFormat="1" applyFont="1" applyAlignment="1">
      <alignment/>
    </xf>
    <xf numFmtId="1" fontId="2" fillId="0" borderId="0" xfId="15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37" fontId="2" fillId="0" borderId="4" xfId="15" applyNumberFormat="1" applyFont="1" applyBorder="1" applyAlignment="1" applyProtection="1">
      <alignment horizontal="right"/>
      <protection/>
    </xf>
    <xf numFmtId="37" fontId="2" fillId="0" borderId="0" xfId="15" applyNumberFormat="1" applyFont="1" applyAlignment="1">
      <alignment horizontal="right"/>
    </xf>
    <xf numFmtId="37" fontId="5" fillId="0" borderId="0" xfId="0" applyNumberFormat="1" applyFont="1" applyBorder="1" applyAlignment="1" applyProtection="1">
      <alignment/>
      <protection/>
    </xf>
    <xf numFmtId="37" fontId="5" fillId="0" borderId="6" xfId="0" applyNumberFormat="1" applyFont="1" applyBorder="1" applyAlignment="1" applyProtection="1">
      <alignment/>
      <protection/>
    </xf>
    <xf numFmtId="37" fontId="5" fillId="0" borderId="17" xfId="0" applyNumberFormat="1" applyFont="1" applyBorder="1" applyAlignment="1">
      <alignment/>
    </xf>
    <xf numFmtId="167" fontId="5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right"/>
    </xf>
    <xf numFmtId="0" fontId="5" fillId="0" borderId="0" xfId="0" applyFont="1" applyBorder="1" applyAlignment="1" applyProtection="1">
      <alignment horizontal="left"/>
      <protection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68" fontId="5" fillId="0" borderId="0" xfId="15" applyNumberFormat="1" applyFont="1" applyAlignment="1" applyProtection="1">
      <alignment horizontal="center"/>
      <protection/>
    </xf>
    <xf numFmtId="0" fontId="5" fillId="0" borderId="0" xfId="0" applyFont="1" applyBorder="1" applyAlignment="1" applyProtection="1" quotePrefix="1">
      <alignment horizontal="left"/>
      <protection/>
    </xf>
    <xf numFmtId="0" fontId="5" fillId="0" borderId="18" xfId="0" applyFont="1" applyBorder="1" applyAlignment="1">
      <alignment horizontal="centerContinuous"/>
    </xf>
    <xf numFmtId="37" fontId="5" fillId="0" borderId="0" xfId="0" applyNumberFormat="1" applyFont="1" applyAlignment="1">
      <alignment horizontal="right"/>
    </xf>
    <xf numFmtId="39" fontId="5" fillId="0" borderId="15" xfId="0" applyNumberFormat="1" applyFont="1" applyBorder="1" applyAlignment="1">
      <alignment horizontal="center"/>
    </xf>
    <xf numFmtId="39" fontId="5" fillId="0" borderId="0" xfId="15" applyNumberFormat="1" applyFont="1" applyAlignment="1">
      <alignment/>
    </xf>
    <xf numFmtId="39" fontId="5" fillId="0" borderId="0" xfId="0" applyNumberFormat="1" applyFont="1" applyBorder="1" applyAlignment="1">
      <alignment horizontal="center"/>
    </xf>
    <xf numFmtId="39" fontId="5" fillId="0" borderId="0" xfId="15" applyNumberFormat="1" applyFont="1" applyBorder="1" applyAlignment="1" applyProtection="1">
      <alignment horizontal="center"/>
      <protection/>
    </xf>
    <xf numFmtId="39" fontId="5" fillId="0" borderId="6" xfId="15" applyNumberFormat="1" applyFont="1" applyBorder="1" applyAlignment="1">
      <alignment/>
    </xf>
    <xf numFmtId="39" fontId="5" fillId="0" borderId="6" xfId="0" applyNumberFormat="1" applyFont="1" applyBorder="1" applyAlignment="1">
      <alignment horizontal="center"/>
    </xf>
    <xf numFmtId="39" fontId="0" fillId="0" borderId="0" xfId="0" applyNumberFormat="1" applyAlignment="1">
      <alignment/>
    </xf>
    <xf numFmtId="39" fontId="5" fillId="0" borderId="0" xfId="0" applyNumberFormat="1" applyFont="1" applyBorder="1" applyAlignment="1">
      <alignment/>
    </xf>
    <xf numFmtId="39" fontId="5" fillId="0" borderId="0" xfId="0" applyNumberFormat="1" applyFont="1" applyAlignment="1">
      <alignment/>
    </xf>
    <xf numFmtId="39" fontId="5" fillId="0" borderId="0" xfId="0" applyNumberFormat="1" applyFont="1" applyAlignment="1">
      <alignment/>
    </xf>
    <xf numFmtId="39" fontId="5" fillId="0" borderId="16" xfId="0" applyNumberFormat="1" applyFont="1" applyBorder="1" applyAlignment="1">
      <alignment horizontal="centerContinuous"/>
    </xf>
    <xf numFmtId="39" fontId="5" fillId="0" borderId="13" xfId="0" applyNumberFormat="1" applyFont="1" applyBorder="1" applyAlignment="1" applyProtection="1">
      <alignment horizontal="center"/>
      <protection/>
    </xf>
    <xf numFmtId="39" fontId="5" fillId="0" borderId="13" xfId="0" applyNumberFormat="1" applyFont="1" applyBorder="1" applyAlignment="1" quotePrefix="1">
      <alignment horizontal="center"/>
    </xf>
    <xf numFmtId="39" fontId="5" fillId="0" borderId="14" xfId="0" applyNumberFormat="1" applyFont="1" applyBorder="1" applyAlignment="1" quotePrefix="1">
      <alignment horizontal="center"/>
    </xf>
    <xf numFmtId="39" fontId="5" fillId="0" borderId="0" xfId="15" applyNumberFormat="1" applyFont="1" applyAlignment="1">
      <alignment horizontal="centerContinuous"/>
    </xf>
    <xf numFmtId="39" fontId="5" fillId="0" borderId="0" xfId="15" applyNumberFormat="1" applyFont="1" applyBorder="1" applyAlignment="1">
      <alignment/>
    </xf>
    <xf numFmtId="0" fontId="5" fillId="0" borderId="0" xfId="0" applyFont="1" applyAlignment="1">
      <alignment horizontal="right"/>
    </xf>
    <xf numFmtId="43" fontId="5" fillId="0" borderId="4" xfId="15" applyNumberFormat="1" applyFont="1" applyBorder="1" applyAlignment="1" applyProtection="1">
      <alignment horizontal="center"/>
      <protection/>
    </xf>
    <xf numFmtId="43" fontId="5" fillId="0" borderId="4" xfId="15" applyNumberFormat="1" applyFont="1" applyBorder="1" applyAlignment="1" applyProtection="1">
      <alignment horizontal="right"/>
      <protection/>
    </xf>
    <xf numFmtId="2" fontId="5" fillId="0" borderId="4" xfId="15" applyNumberFormat="1" applyFont="1" applyBorder="1" applyAlignment="1" applyProtection="1">
      <alignment horizontal="right"/>
      <protection/>
    </xf>
    <xf numFmtId="168" fontId="0" fillId="0" borderId="0" xfId="0" applyNumberFormat="1" applyAlignment="1">
      <alignment/>
    </xf>
    <xf numFmtId="168" fontId="5" fillId="0" borderId="15" xfId="15" applyNumberFormat="1" applyFont="1" applyBorder="1" applyAlignment="1" applyProtection="1">
      <alignment horizontal="center"/>
      <protection/>
    </xf>
    <xf numFmtId="168" fontId="5" fillId="0" borderId="19" xfId="15" applyNumberFormat="1" applyFont="1" applyBorder="1" applyAlignment="1" applyProtection="1">
      <alignment/>
      <protection/>
    </xf>
    <xf numFmtId="37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17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168" fontId="5" fillId="0" borderId="0" xfId="0" applyNumberFormat="1" applyFont="1" applyBorder="1" applyAlignment="1" applyProtection="1">
      <alignment/>
      <protection/>
    </xf>
    <xf numFmtId="168" fontId="5" fillId="0" borderId="6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37" fontId="5" fillId="0" borderId="0" xfId="0" applyNumberFormat="1" applyFont="1" applyAlignment="1">
      <alignment horizontal="right"/>
    </xf>
    <xf numFmtId="37" fontId="5" fillId="0" borderId="17" xfId="0" applyNumberFormat="1" applyFont="1" applyBorder="1" applyAlignment="1">
      <alignment horizontal="right"/>
    </xf>
    <xf numFmtId="39" fontId="5" fillId="0" borderId="0" xfId="0" applyNumberFormat="1" applyFont="1" applyAlignment="1">
      <alignment horizontal="right"/>
    </xf>
    <xf numFmtId="39" fontId="5" fillId="0" borderId="17" xfId="0" applyNumberFormat="1" applyFont="1" applyBorder="1" applyAlignment="1">
      <alignment horizontal="right"/>
    </xf>
    <xf numFmtId="168" fontId="5" fillId="0" borderId="21" xfId="15" applyNumberFormat="1" applyFont="1" applyBorder="1" applyAlignment="1" applyProtection="1">
      <alignment/>
      <protection/>
    </xf>
    <xf numFmtId="0" fontId="5" fillId="0" borderId="0" xfId="0" applyFont="1" applyAlignment="1" quotePrefix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7" fillId="0" borderId="12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 quotePrefix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"/>
  <sheetViews>
    <sheetView tabSelected="1" workbookViewId="0" topLeftCell="A1">
      <selection activeCell="D8" sqref="D8"/>
    </sheetView>
  </sheetViews>
  <sheetFormatPr defaultColWidth="11.33203125" defaultRowHeight="12.75"/>
  <cols>
    <col min="1" max="1" width="1.66796875" style="9" customWidth="1"/>
    <col min="2" max="2" width="4.16015625" style="9" customWidth="1"/>
    <col min="3" max="3" width="12.5" style="9" customWidth="1"/>
    <col min="4" max="4" width="11.33203125" style="9" customWidth="1"/>
    <col min="5" max="5" width="14.66015625" style="9" customWidth="1"/>
    <col min="6" max="6" width="14.16015625" style="9" customWidth="1"/>
    <col min="7" max="8" width="15.16015625" style="9" customWidth="1"/>
    <col min="9" max="9" width="1.0078125" style="9" customWidth="1"/>
    <col min="10" max="10" width="14.5" style="9" customWidth="1"/>
    <col min="11" max="11" width="15.83203125" style="9" customWidth="1"/>
    <col min="12" max="12" width="1.0078125" style="9" customWidth="1"/>
    <col min="13" max="13" width="12.33203125" style="9" customWidth="1"/>
    <col min="14" max="14" width="11.16015625" style="9" customWidth="1"/>
    <col min="15" max="16384" width="11.33203125" style="9" customWidth="1"/>
  </cols>
  <sheetData>
    <row r="1" spans="1:10" s="40" customFormat="1" ht="15">
      <c r="A1" s="38"/>
      <c r="B1" s="39"/>
      <c r="D1" s="39"/>
      <c r="E1" s="41"/>
      <c r="I1" s="37"/>
      <c r="J1" s="42"/>
    </row>
    <row r="2" ht="15">
      <c r="L2" s="10"/>
    </row>
    <row r="3" spans="1:13" ht="15">
      <c r="A3" s="4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>
      <c r="A4" s="49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ht="15" customHeight="1">
      <c r="L6" s="7"/>
    </row>
    <row r="7" ht="15" customHeight="1">
      <c r="L7" s="7"/>
    </row>
    <row r="8" spans="7:8" ht="15" customHeight="1">
      <c r="G8" s="106"/>
      <c r="H8" s="106"/>
    </row>
    <row r="9" ht="13.5" customHeight="1">
      <c r="A9" s="11" t="s">
        <v>165</v>
      </c>
    </row>
    <row r="10" ht="9" customHeight="1">
      <c r="J10" s="10"/>
    </row>
    <row r="11" ht="13.5" customHeight="1">
      <c r="A11" s="12" t="s">
        <v>0</v>
      </c>
    </row>
    <row r="12" ht="13.5" customHeight="1">
      <c r="A12" s="12" t="s">
        <v>1</v>
      </c>
    </row>
    <row r="13" ht="13.5" customHeight="1">
      <c r="A13" s="12" t="s">
        <v>2</v>
      </c>
    </row>
    <row r="14" spans="1:11" ht="13.5" customHeight="1">
      <c r="A14" s="12" t="s">
        <v>3</v>
      </c>
      <c r="K14" s="12" t="s">
        <v>4</v>
      </c>
    </row>
    <row r="15" ht="13.5" customHeight="1">
      <c r="A15" s="12" t="s">
        <v>75</v>
      </c>
    </row>
    <row r="16" ht="9" customHeight="1"/>
    <row r="17" ht="13.5" customHeight="1">
      <c r="A17" s="12"/>
    </row>
    <row r="18" ht="9" customHeight="1"/>
    <row r="19" spans="1:10" ht="13.5" customHeight="1">
      <c r="A19" s="43" t="s">
        <v>102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3.5" customHeight="1">
      <c r="A20" s="44" t="s">
        <v>208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13.5" customHeight="1">
      <c r="A21" s="45" t="s">
        <v>209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 ht="10.5" customHeight="1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3.5" customHeight="1">
      <c r="A23" s="43" t="s">
        <v>5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ht="13.5" customHeight="1">
      <c r="A24" s="43"/>
      <c r="B24" s="3"/>
      <c r="C24" s="3"/>
      <c r="D24" s="3"/>
      <c r="E24" s="3"/>
      <c r="F24" s="3"/>
      <c r="G24" s="3"/>
      <c r="H24" s="3"/>
      <c r="I24" s="3"/>
      <c r="J24" s="3"/>
    </row>
    <row r="25" spans="10:13" ht="10.5" customHeight="1">
      <c r="J25" s="67"/>
      <c r="K25" s="67"/>
      <c r="L25" s="67"/>
      <c r="M25" s="67"/>
    </row>
    <row r="26" spans="1:13" ht="13.5" customHeight="1">
      <c r="A26" s="6"/>
      <c r="B26" s="6"/>
      <c r="C26" s="6"/>
      <c r="D26" s="6"/>
      <c r="E26" s="6"/>
      <c r="F26" s="73" t="s">
        <v>6</v>
      </c>
      <c r="G26" s="84"/>
      <c r="H26" s="84"/>
      <c r="J26" s="164" t="s">
        <v>87</v>
      </c>
      <c r="K26" s="165"/>
      <c r="L26" s="165"/>
      <c r="M26" s="166"/>
    </row>
    <row r="27" spans="1:13" ht="13.5" customHeight="1">
      <c r="A27" s="6"/>
      <c r="B27" s="6"/>
      <c r="C27" s="6"/>
      <c r="D27" s="6"/>
      <c r="E27" s="6"/>
      <c r="F27" s="56" t="s">
        <v>7</v>
      </c>
      <c r="G27" s="13" t="s">
        <v>8</v>
      </c>
      <c r="H27" s="85"/>
      <c r="I27" s="13"/>
      <c r="J27" s="83" t="s">
        <v>7</v>
      </c>
      <c r="K27" s="13" t="s">
        <v>8</v>
      </c>
      <c r="L27" s="67"/>
      <c r="M27" s="74"/>
    </row>
    <row r="28" spans="1:13" ht="13.5" customHeight="1">
      <c r="A28" s="6"/>
      <c r="B28" s="6"/>
      <c r="C28" s="6"/>
      <c r="D28" s="6"/>
      <c r="E28" s="6"/>
      <c r="F28" s="56" t="s">
        <v>9</v>
      </c>
      <c r="G28" s="13" t="s">
        <v>9</v>
      </c>
      <c r="H28" s="85"/>
      <c r="I28" s="13"/>
      <c r="J28" s="56" t="s">
        <v>9</v>
      </c>
      <c r="K28" s="13" t="s">
        <v>9</v>
      </c>
      <c r="L28" s="67"/>
      <c r="M28" s="74"/>
    </row>
    <row r="29" spans="1:13" ht="13.5" customHeight="1">
      <c r="A29" s="6"/>
      <c r="B29" s="6"/>
      <c r="C29" s="6"/>
      <c r="D29" s="6"/>
      <c r="E29" s="6"/>
      <c r="F29" s="56" t="s">
        <v>10</v>
      </c>
      <c r="G29" s="13" t="s">
        <v>11</v>
      </c>
      <c r="H29" s="85"/>
      <c r="I29" s="13"/>
      <c r="J29" s="56" t="s">
        <v>12</v>
      </c>
      <c r="K29" s="13" t="s">
        <v>11</v>
      </c>
      <c r="L29" s="67"/>
      <c r="M29" s="74"/>
    </row>
    <row r="30" spans="1:13" ht="13.5" customHeight="1">
      <c r="A30" s="6"/>
      <c r="B30" s="6"/>
      <c r="C30" s="6"/>
      <c r="D30" s="6"/>
      <c r="E30" s="6"/>
      <c r="F30" s="52"/>
      <c r="G30" s="13" t="s">
        <v>13</v>
      </c>
      <c r="H30" s="85"/>
      <c r="I30" s="13"/>
      <c r="J30" s="52"/>
      <c r="K30" s="13" t="s">
        <v>13</v>
      </c>
      <c r="L30" s="67"/>
      <c r="M30" s="74"/>
    </row>
    <row r="31" spans="1:13" ht="13.5" customHeight="1">
      <c r="A31" s="6"/>
      <c r="B31" s="6"/>
      <c r="C31" s="6"/>
      <c r="D31" s="6"/>
      <c r="E31" s="6"/>
      <c r="F31" s="52"/>
      <c r="G31" s="13" t="s">
        <v>10</v>
      </c>
      <c r="H31" s="85"/>
      <c r="I31" s="13"/>
      <c r="J31" s="52"/>
      <c r="K31" s="13" t="s">
        <v>14</v>
      </c>
      <c r="L31" s="67"/>
      <c r="M31" s="74"/>
    </row>
    <row r="32" spans="1:13" ht="13.5" customHeight="1">
      <c r="A32" s="6"/>
      <c r="B32" s="6"/>
      <c r="C32" s="6"/>
      <c r="D32" s="6"/>
      <c r="E32" s="6"/>
      <c r="F32" s="57" t="s">
        <v>166</v>
      </c>
      <c r="G32" s="55" t="s">
        <v>167</v>
      </c>
      <c r="H32" s="75" t="s">
        <v>81</v>
      </c>
      <c r="I32" s="13"/>
      <c r="J32" s="57" t="s">
        <v>166</v>
      </c>
      <c r="K32" s="55" t="s">
        <v>167</v>
      </c>
      <c r="L32" s="67"/>
      <c r="M32" s="75" t="s">
        <v>81</v>
      </c>
    </row>
    <row r="33" spans="1:13" ht="13.5" customHeight="1">
      <c r="A33" s="6"/>
      <c r="B33" s="6"/>
      <c r="C33" s="6"/>
      <c r="D33" s="6"/>
      <c r="E33" s="6"/>
      <c r="F33" s="58" t="s">
        <v>15</v>
      </c>
      <c r="G33" s="59" t="s">
        <v>15</v>
      </c>
      <c r="H33" s="76" t="s">
        <v>74</v>
      </c>
      <c r="I33" s="13"/>
      <c r="J33" s="58" t="s">
        <v>15</v>
      </c>
      <c r="K33" s="59" t="s">
        <v>15</v>
      </c>
      <c r="L33" s="66"/>
      <c r="M33" s="76" t="s">
        <v>74</v>
      </c>
    </row>
    <row r="34" spans="1:12" ht="12" customHeight="1">
      <c r="A34" s="6"/>
      <c r="B34" s="6"/>
      <c r="C34" s="6"/>
      <c r="D34" s="6"/>
      <c r="E34" s="6"/>
      <c r="L34" s="6"/>
    </row>
    <row r="35" spans="1:13" ht="15.75" thickBot="1">
      <c r="A35" s="12" t="s">
        <v>16</v>
      </c>
      <c r="B35" s="12" t="s">
        <v>17</v>
      </c>
      <c r="C35" s="12" t="s">
        <v>186</v>
      </c>
      <c r="D35" s="40"/>
      <c r="E35" s="6"/>
      <c r="F35" s="20">
        <f>+J35-131013</f>
        <v>27228</v>
      </c>
      <c r="G35" s="46">
        <v>298977</v>
      </c>
      <c r="H35" s="123">
        <f>(+F35-G35)/G35*100</f>
        <v>-90.89294494225308</v>
      </c>
      <c r="I35" s="21"/>
      <c r="J35" s="20">
        <v>158241</v>
      </c>
      <c r="K35" s="46">
        <v>578649</v>
      </c>
      <c r="L35" s="81"/>
      <c r="M35" s="101">
        <f>(+J35-K35)/K35*100</f>
        <v>-72.65337017777617</v>
      </c>
    </row>
    <row r="36" spans="1:12" ht="8.25" customHeight="1" thickTop="1">
      <c r="A36" s="6"/>
      <c r="B36" s="6"/>
      <c r="C36" s="6"/>
      <c r="D36" s="6"/>
      <c r="E36" s="6"/>
      <c r="F36" s="22"/>
      <c r="G36" s="22"/>
      <c r="H36" s="124"/>
      <c r="I36" s="22"/>
      <c r="J36" s="22"/>
      <c r="K36" s="22"/>
      <c r="L36" s="6"/>
    </row>
    <row r="37" spans="1:13" ht="15.75" thickBot="1">
      <c r="A37" s="6"/>
      <c r="B37" s="12" t="s">
        <v>18</v>
      </c>
      <c r="C37" s="12" t="s">
        <v>19</v>
      </c>
      <c r="D37" s="6"/>
      <c r="E37" s="6"/>
      <c r="F37" s="23">
        <v>0</v>
      </c>
      <c r="G37" s="46">
        <v>0</v>
      </c>
      <c r="H37" s="101" t="s">
        <v>93</v>
      </c>
      <c r="I37" s="24"/>
      <c r="J37" s="23">
        <v>0</v>
      </c>
      <c r="K37" s="46">
        <v>0</v>
      </c>
      <c r="L37" s="81"/>
      <c r="M37" s="101" t="s">
        <v>93</v>
      </c>
    </row>
    <row r="38" spans="1:12" ht="8.25" customHeight="1" thickTop="1">
      <c r="A38" s="6"/>
      <c r="B38" s="6"/>
      <c r="C38" s="6"/>
      <c r="D38" s="6"/>
      <c r="E38" s="6"/>
      <c r="F38" s="22"/>
      <c r="G38" s="22"/>
      <c r="H38" s="124"/>
      <c r="I38" s="22"/>
      <c r="J38" s="22"/>
      <c r="K38" s="22"/>
      <c r="L38" s="6"/>
    </row>
    <row r="39" spans="1:13" ht="15.75" thickBot="1">
      <c r="A39" s="6"/>
      <c r="B39" s="12" t="s">
        <v>20</v>
      </c>
      <c r="C39" s="12" t="s">
        <v>21</v>
      </c>
      <c r="D39" s="6"/>
      <c r="E39" s="6"/>
      <c r="F39" s="20">
        <f>+J39-655</f>
        <v>1183</v>
      </c>
      <c r="G39" s="46">
        <v>201</v>
      </c>
      <c r="H39" s="123">
        <f>(+F39-G39)/G39*100</f>
        <v>488.5572139303482</v>
      </c>
      <c r="I39" s="21"/>
      <c r="J39" s="20">
        <f>1825+13</f>
        <v>1838</v>
      </c>
      <c r="K39" s="46">
        <v>376</v>
      </c>
      <c r="L39" s="81"/>
      <c r="M39" s="101">
        <f>(+J39-K39)/K39*100</f>
        <v>388.82978723404256</v>
      </c>
    </row>
    <row r="40" spans="1:12" ht="13.5" customHeight="1" thickTop="1">
      <c r="A40" s="12" t="s">
        <v>4</v>
      </c>
      <c r="D40" s="6"/>
      <c r="E40" s="6"/>
      <c r="F40" s="22"/>
      <c r="G40" s="22"/>
      <c r="H40" s="124"/>
      <c r="I40" s="22"/>
      <c r="J40" s="22"/>
      <c r="K40" s="22"/>
      <c r="L40" s="6"/>
    </row>
    <row r="41" spans="1:12" ht="13.5" customHeight="1">
      <c r="A41" s="6">
        <v>2</v>
      </c>
      <c r="B41" s="12" t="s">
        <v>17</v>
      </c>
      <c r="C41" s="12" t="s">
        <v>187</v>
      </c>
      <c r="D41" s="6"/>
      <c r="E41" s="6"/>
      <c r="F41" s="22"/>
      <c r="G41" s="22"/>
      <c r="H41" s="124"/>
      <c r="I41" s="22"/>
      <c r="J41" s="22"/>
      <c r="K41" s="22"/>
      <c r="L41" s="6"/>
    </row>
    <row r="42" spans="1:12" ht="13.5" customHeight="1">
      <c r="A42" s="6"/>
      <c r="B42" s="6"/>
      <c r="C42" s="12" t="s">
        <v>188</v>
      </c>
      <c r="D42" s="6"/>
      <c r="E42" s="6"/>
      <c r="F42" s="22"/>
      <c r="G42" s="22"/>
      <c r="H42" s="124"/>
      <c r="I42" s="22"/>
      <c r="J42" s="22"/>
      <c r="K42" s="22"/>
      <c r="L42" s="6"/>
    </row>
    <row r="43" spans="1:12" ht="13.5" customHeight="1">
      <c r="A43" s="6"/>
      <c r="B43" s="6"/>
      <c r="C43" s="12" t="s">
        <v>23</v>
      </c>
      <c r="D43" s="6"/>
      <c r="E43" s="6"/>
      <c r="F43" s="22"/>
      <c r="G43" s="22"/>
      <c r="H43" s="124"/>
      <c r="I43" s="22"/>
      <c r="J43" s="22"/>
      <c r="K43" s="22"/>
      <c r="L43" s="6"/>
    </row>
    <row r="44" spans="1:13" ht="13.5" customHeight="1">
      <c r="A44" s="6"/>
      <c r="B44" s="6"/>
      <c r="C44" s="12" t="s">
        <v>24</v>
      </c>
      <c r="D44" s="6"/>
      <c r="E44" s="6"/>
      <c r="F44" s="25">
        <f>J44-7470</f>
        <v>2103.5</v>
      </c>
      <c r="G44" s="47">
        <v>8196</v>
      </c>
      <c r="H44" s="125">
        <f>(+F44-G44)/G44*100</f>
        <v>-74.33504148365057</v>
      </c>
      <c r="I44" s="25"/>
      <c r="J44" s="105">
        <f>7539+383+1751+13-112.5</f>
        <v>9573.5</v>
      </c>
      <c r="K44" s="47">
        <v>18619</v>
      </c>
      <c r="L44" s="6"/>
      <c r="M44" s="100">
        <f>(+J44-K44)/K44*100</f>
        <v>-48.58209356034159</v>
      </c>
    </row>
    <row r="45" spans="1:12" ht="8.25" customHeight="1">
      <c r="A45" s="6"/>
      <c r="B45" s="6"/>
      <c r="C45" s="6"/>
      <c r="D45" s="6"/>
      <c r="E45" s="6"/>
      <c r="F45" s="22"/>
      <c r="G45" s="47"/>
      <c r="H45" s="126"/>
      <c r="I45" s="22"/>
      <c r="J45" s="22"/>
      <c r="K45" s="22"/>
      <c r="L45" s="6"/>
    </row>
    <row r="46" spans="1:13" ht="15">
      <c r="A46" s="6"/>
      <c r="B46" s="12" t="s">
        <v>18</v>
      </c>
      <c r="C46" s="12" t="s">
        <v>189</v>
      </c>
      <c r="D46" s="6"/>
      <c r="E46" s="6"/>
      <c r="F46" s="25">
        <f>J46+383</f>
        <v>-13</v>
      </c>
      <c r="G46" s="47">
        <v>-913</v>
      </c>
      <c r="H46" s="125">
        <f>(+F46-G46)/G46*100</f>
        <v>-98.57612267250822</v>
      </c>
      <c r="I46" s="26"/>
      <c r="J46" s="25">
        <f>-383-13</f>
        <v>-396</v>
      </c>
      <c r="K46" s="47">
        <v>-2147</v>
      </c>
      <c r="L46" s="6"/>
      <c r="M46" s="100">
        <f>(+J46-K46)/K46*100</f>
        <v>-81.5556590591523</v>
      </c>
    </row>
    <row r="47" spans="1:12" ht="8.25" customHeight="1">
      <c r="A47" s="6"/>
      <c r="B47" s="6"/>
      <c r="C47" s="6"/>
      <c r="D47" s="6"/>
      <c r="E47" s="6"/>
      <c r="F47" s="22"/>
      <c r="G47" s="47"/>
      <c r="H47" s="126"/>
      <c r="I47" s="22"/>
      <c r="J47" s="22"/>
      <c r="K47" s="22"/>
      <c r="L47" s="6"/>
    </row>
    <row r="48" spans="1:13" ht="15">
      <c r="A48" s="6"/>
      <c r="B48" s="12" t="s">
        <v>20</v>
      </c>
      <c r="C48" s="12" t="s">
        <v>25</v>
      </c>
      <c r="D48" s="6"/>
      <c r="E48" s="6"/>
      <c r="F48" s="25">
        <f>J48+1368</f>
        <v>-383</v>
      </c>
      <c r="G48" s="47">
        <v>-3283</v>
      </c>
      <c r="H48" s="125">
        <f>(+F48-G48)/G48*100</f>
        <v>-88.3338409990862</v>
      </c>
      <c r="I48" s="25"/>
      <c r="J48" s="25">
        <v>-1751</v>
      </c>
      <c r="K48" s="47">
        <v>-6563</v>
      </c>
      <c r="L48" s="6"/>
      <c r="M48" s="100">
        <f>(+J48-K48)/K48*100</f>
        <v>-73.32012799024837</v>
      </c>
    </row>
    <row r="49" spans="1:13" ht="8.25" customHeight="1">
      <c r="A49" s="6"/>
      <c r="B49" s="6"/>
      <c r="C49" s="6"/>
      <c r="D49" s="6"/>
      <c r="E49" s="6"/>
      <c r="F49" s="50"/>
      <c r="G49" s="50"/>
      <c r="H49" s="127"/>
      <c r="I49" s="22"/>
      <c r="J49" s="50"/>
      <c r="K49" s="50"/>
      <c r="L49" s="80"/>
      <c r="M49" s="66"/>
    </row>
    <row r="50" spans="1:12" ht="13.5" customHeight="1">
      <c r="A50" s="6"/>
      <c r="B50" s="6"/>
      <c r="D50" s="6"/>
      <c r="E50" s="6"/>
      <c r="F50" s="22"/>
      <c r="G50" s="22"/>
      <c r="H50" s="124"/>
      <c r="I50" s="22"/>
      <c r="J50" s="22"/>
      <c r="K50" s="22"/>
      <c r="L50" s="6"/>
    </row>
    <row r="51" spans="1:13" ht="13.5" customHeight="1">
      <c r="A51" s="6"/>
      <c r="B51" s="6"/>
      <c r="C51" s="40" t="s">
        <v>190</v>
      </c>
      <c r="D51" s="6"/>
      <c r="E51" s="6"/>
      <c r="F51" s="22">
        <f>SUM(F44:F49)</f>
        <v>1707.5</v>
      </c>
      <c r="G51" s="22">
        <f>SUM(G44:G49)</f>
        <v>4000</v>
      </c>
      <c r="H51" s="125">
        <f>(+F51-G51)/G51*100</f>
        <v>-57.3125</v>
      </c>
      <c r="I51" s="22"/>
      <c r="J51" s="22">
        <f>SUM(J44:J49)</f>
        <v>7426.5</v>
      </c>
      <c r="K51" s="22">
        <f>SUM(K44:K49)</f>
        <v>9909</v>
      </c>
      <c r="L51" s="6"/>
      <c r="M51" s="100">
        <f>(+J51-K51)/K51*100</f>
        <v>-25.0529821374508</v>
      </c>
    </row>
    <row r="52" spans="1:12" ht="13.5" customHeight="1">
      <c r="A52" s="6"/>
      <c r="B52" s="6"/>
      <c r="C52" s="40"/>
      <c r="D52" s="6"/>
      <c r="E52" s="6"/>
      <c r="F52" s="22"/>
      <c r="G52" s="22"/>
      <c r="H52" s="124"/>
      <c r="I52" s="22"/>
      <c r="J52" s="22"/>
      <c r="K52" s="22"/>
      <c r="L52" s="6"/>
    </row>
    <row r="53" spans="1:13" ht="15">
      <c r="A53" s="6"/>
      <c r="B53" s="12" t="s">
        <v>26</v>
      </c>
      <c r="C53" s="12" t="s">
        <v>27</v>
      </c>
      <c r="D53" s="6"/>
      <c r="E53" s="6"/>
      <c r="F53" s="27">
        <f>J53-8352</f>
        <v>0</v>
      </c>
      <c r="G53" s="48">
        <v>0</v>
      </c>
      <c r="H53" s="102" t="s">
        <v>93</v>
      </c>
      <c r="I53" s="24"/>
      <c r="J53" s="27">
        <v>8352</v>
      </c>
      <c r="K53" s="95">
        <v>0</v>
      </c>
      <c r="L53" s="80"/>
      <c r="M53" s="102" t="s">
        <v>93</v>
      </c>
    </row>
    <row r="54" spans="1:12" ht="8.25" customHeight="1">
      <c r="A54" s="6"/>
      <c r="B54" s="6"/>
      <c r="C54" s="6"/>
      <c r="D54" s="6"/>
      <c r="E54" s="6"/>
      <c r="F54" s="22"/>
      <c r="G54" s="22"/>
      <c r="H54" s="124"/>
      <c r="I54" s="22"/>
      <c r="J54" s="22"/>
      <c r="K54" s="22"/>
      <c r="L54" s="6"/>
    </row>
    <row r="55" spans="1:13" ht="13.5" customHeight="1">
      <c r="A55" s="6"/>
      <c r="B55" s="6"/>
      <c r="C55" s="12" t="s">
        <v>191</v>
      </c>
      <c r="D55" s="6"/>
      <c r="E55" s="6"/>
      <c r="F55" s="22"/>
      <c r="G55" s="22"/>
      <c r="H55" s="124"/>
      <c r="I55" s="22"/>
      <c r="J55" s="22"/>
      <c r="K55" s="22"/>
      <c r="L55" s="72"/>
      <c r="M55" s="67"/>
    </row>
    <row r="56" spans="3:13" ht="12.75" customHeight="1">
      <c r="C56" s="18" t="s">
        <v>28</v>
      </c>
      <c r="F56" s="25">
        <f>+F51+F53</f>
        <v>1707.5</v>
      </c>
      <c r="G56" s="25">
        <f>+G51+G53</f>
        <v>4000</v>
      </c>
      <c r="H56" s="125">
        <f>(+F56-G56)/G56*100</f>
        <v>-57.3125</v>
      </c>
      <c r="I56" s="25"/>
      <c r="J56" s="25">
        <f>+J51+J53</f>
        <v>15778.5</v>
      </c>
      <c r="K56" s="25">
        <f>+K51+K53</f>
        <v>9909</v>
      </c>
      <c r="L56" s="67"/>
      <c r="M56" s="100">
        <f>(+J56-K56)/K56*100</f>
        <v>59.23402966999697</v>
      </c>
    </row>
    <row r="57" spans="1:11" ht="8.25" customHeight="1">
      <c r="A57" s="6"/>
      <c r="F57" s="22"/>
      <c r="G57" s="47"/>
      <c r="H57" s="126"/>
      <c r="I57" s="22"/>
      <c r="J57" s="22"/>
      <c r="K57" s="22"/>
    </row>
    <row r="58" spans="1:11" ht="13.5" customHeight="1">
      <c r="A58" s="6"/>
      <c r="B58" s="12" t="s">
        <v>29</v>
      </c>
      <c r="C58" s="12" t="s">
        <v>192</v>
      </c>
      <c r="F58" s="22"/>
      <c r="G58" s="47"/>
      <c r="H58" s="126"/>
      <c r="I58" s="22"/>
      <c r="J58" s="22"/>
      <c r="K58" s="22"/>
    </row>
    <row r="59" spans="3:13" ht="13.5" customHeight="1">
      <c r="C59" s="12" t="s">
        <v>30</v>
      </c>
      <c r="F59" s="28">
        <v>0</v>
      </c>
      <c r="G59" s="48">
        <v>141</v>
      </c>
      <c r="H59" s="128">
        <f>(+F59-G59)/G59*100</f>
        <v>-100</v>
      </c>
      <c r="I59" s="21"/>
      <c r="J59" s="28">
        <v>0</v>
      </c>
      <c r="K59" s="95">
        <v>169</v>
      </c>
      <c r="L59" s="66"/>
      <c r="M59" s="102">
        <f>(+J59-K59)/K59*100</f>
        <v>-100</v>
      </c>
    </row>
    <row r="60" spans="6:11" ht="8.25" customHeight="1">
      <c r="F60" s="22"/>
      <c r="G60" s="22"/>
      <c r="H60" s="124"/>
      <c r="I60" s="22"/>
      <c r="J60" s="22"/>
      <c r="K60" s="22"/>
    </row>
    <row r="61" spans="1:13" ht="13.5" customHeight="1">
      <c r="A61"/>
      <c r="B61"/>
      <c r="C61"/>
      <c r="D61"/>
      <c r="E61"/>
      <c r="F61" s="143" t="s">
        <v>4</v>
      </c>
      <c r="G61" s="143"/>
      <c r="H61" s="129"/>
      <c r="I61"/>
      <c r="J61" s="143"/>
      <c r="K61" s="143"/>
      <c r="L61"/>
      <c r="M61"/>
    </row>
    <row r="62" spans="7:8" ht="13.5" customHeight="1">
      <c r="G62" s="67"/>
      <c r="H62" s="130"/>
    </row>
    <row r="63" ht="15" customHeight="1">
      <c r="H63" s="131"/>
    </row>
    <row r="64" ht="15" customHeight="1">
      <c r="H64" s="131"/>
    </row>
    <row r="65" ht="15" customHeight="1">
      <c r="H65" s="131"/>
    </row>
    <row r="66" ht="15" customHeight="1">
      <c r="H66" s="131"/>
    </row>
    <row r="67" ht="15" customHeight="1">
      <c r="H67" s="131"/>
    </row>
    <row r="68" ht="15" customHeight="1">
      <c r="H68" s="131"/>
    </row>
    <row r="69" ht="15" customHeight="1">
      <c r="H69" s="131"/>
    </row>
    <row r="70" ht="15" customHeight="1">
      <c r="H70" s="131"/>
    </row>
    <row r="71" ht="15" customHeight="1">
      <c r="H71" s="131"/>
    </row>
    <row r="72" spans="1:10" ht="13.5" customHeight="1">
      <c r="A72" s="43" t="s">
        <v>102</v>
      </c>
      <c r="B72" s="3"/>
      <c r="C72" s="3"/>
      <c r="D72" s="3"/>
      <c r="E72" s="3"/>
      <c r="F72" s="3"/>
      <c r="G72" s="3"/>
      <c r="H72" s="132"/>
      <c r="I72" s="3"/>
      <c r="J72" s="3"/>
    </row>
    <row r="73" spans="1:10" ht="13.5" customHeight="1">
      <c r="A73" s="44" t="s">
        <v>208</v>
      </c>
      <c r="B73" s="3"/>
      <c r="C73" s="3"/>
      <c r="D73" s="3"/>
      <c r="E73" s="3"/>
      <c r="F73" s="3"/>
      <c r="G73" s="3"/>
      <c r="H73" s="132"/>
      <c r="I73" s="3"/>
      <c r="J73" s="3"/>
    </row>
    <row r="74" spans="1:10" ht="13.5" customHeight="1">
      <c r="A74" s="45" t="s">
        <v>209</v>
      </c>
      <c r="B74" s="3"/>
      <c r="C74" s="3"/>
      <c r="D74" s="3"/>
      <c r="E74" s="3"/>
      <c r="F74" s="3"/>
      <c r="G74" s="3"/>
      <c r="H74" s="132"/>
      <c r="I74" s="3"/>
      <c r="J74" s="3"/>
    </row>
    <row r="75" spans="1:10" ht="13.5" customHeight="1">
      <c r="A75" s="43"/>
      <c r="B75" s="3"/>
      <c r="C75" s="3"/>
      <c r="D75" s="3"/>
      <c r="E75" s="3"/>
      <c r="F75" s="3"/>
      <c r="G75" s="3"/>
      <c r="H75" s="132"/>
      <c r="I75" s="3"/>
      <c r="J75" s="3"/>
    </row>
    <row r="76" ht="10.5" customHeight="1">
      <c r="H76" s="131"/>
    </row>
    <row r="77" spans="1:8" ht="13.5" customHeight="1">
      <c r="A77" s="43" t="s">
        <v>31</v>
      </c>
      <c r="H77" s="131"/>
    </row>
    <row r="78" ht="10.5" customHeight="1">
      <c r="H78" s="131"/>
    </row>
    <row r="79" spans="1:13" ht="13.5" customHeight="1">
      <c r="A79" s="6"/>
      <c r="B79" s="6"/>
      <c r="C79" s="6"/>
      <c r="D79" s="6"/>
      <c r="E79" s="6"/>
      <c r="F79" s="73" t="s">
        <v>6</v>
      </c>
      <c r="G79" s="121"/>
      <c r="H79" s="133"/>
      <c r="I79" s="67"/>
      <c r="J79" s="164" t="s">
        <v>87</v>
      </c>
      <c r="K79" s="165"/>
      <c r="L79" s="165"/>
      <c r="M79" s="166"/>
    </row>
    <row r="80" spans="1:13" ht="13.5" customHeight="1">
      <c r="A80" s="6"/>
      <c r="B80" s="6"/>
      <c r="C80" s="6"/>
      <c r="D80" s="6"/>
      <c r="E80" s="6"/>
      <c r="F80" s="56" t="s">
        <v>7</v>
      </c>
      <c r="G80" s="13" t="s">
        <v>8</v>
      </c>
      <c r="H80" s="134"/>
      <c r="I80" s="13"/>
      <c r="J80" s="56" t="s">
        <v>7</v>
      </c>
      <c r="K80" s="13" t="s">
        <v>8</v>
      </c>
      <c r="L80" s="67"/>
      <c r="M80" s="74"/>
    </row>
    <row r="81" spans="1:13" ht="13.5" customHeight="1">
      <c r="A81" s="6"/>
      <c r="B81" s="6"/>
      <c r="C81" s="6"/>
      <c r="D81" s="6"/>
      <c r="E81" s="6"/>
      <c r="F81" s="56" t="s">
        <v>9</v>
      </c>
      <c r="G81" s="13" t="s">
        <v>9</v>
      </c>
      <c r="H81" s="134"/>
      <c r="I81" s="13"/>
      <c r="J81" s="56" t="s">
        <v>9</v>
      </c>
      <c r="K81" s="13" t="s">
        <v>9</v>
      </c>
      <c r="L81" s="67"/>
      <c r="M81" s="74"/>
    </row>
    <row r="82" spans="1:13" ht="13.5" customHeight="1">
      <c r="A82" s="6"/>
      <c r="B82" s="6"/>
      <c r="C82" s="6"/>
      <c r="D82" s="6"/>
      <c r="E82" s="6"/>
      <c r="F82" s="56" t="s">
        <v>10</v>
      </c>
      <c r="G82" s="13" t="s">
        <v>11</v>
      </c>
      <c r="H82" s="134"/>
      <c r="I82" s="13"/>
      <c r="J82" s="56" t="s">
        <v>12</v>
      </c>
      <c r="K82" s="13" t="s">
        <v>11</v>
      </c>
      <c r="L82" s="67"/>
      <c r="M82" s="74"/>
    </row>
    <row r="83" spans="1:13" ht="13.5" customHeight="1">
      <c r="A83" s="6"/>
      <c r="B83" s="6"/>
      <c r="C83" s="6"/>
      <c r="D83" s="6"/>
      <c r="E83" s="6"/>
      <c r="F83" s="52"/>
      <c r="G83" s="13" t="s">
        <v>13</v>
      </c>
      <c r="H83" s="134"/>
      <c r="I83" s="13"/>
      <c r="J83" s="52"/>
      <c r="K83" s="13" t="s">
        <v>13</v>
      </c>
      <c r="L83" s="67"/>
      <c r="M83" s="74"/>
    </row>
    <row r="84" spans="1:13" ht="13.5" customHeight="1">
      <c r="A84" s="6"/>
      <c r="B84" s="6"/>
      <c r="C84" s="6"/>
      <c r="D84" s="6"/>
      <c r="E84" s="6"/>
      <c r="F84" s="52"/>
      <c r="G84" s="13" t="s">
        <v>10</v>
      </c>
      <c r="H84" s="134"/>
      <c r="I84" s="13"/>
      <c r="J84" s="52"/>
      <c r="K84" s="13" t="s">
        <v>14</v>
      </c>
      <c r="L84" s="67"/>
      <c r="M84" s="74"/>
    </row>
    <row r="85" spans="1:13" ht="13.5" customHeight="1">
      <c r="A85" s="6"/>
      <c r="B85" s="6"/>
      <c r="C85" s="6"/>
      <c r="D85" s="6"/>
      <c r="E85" s="6"/>
      <c r="F85" s="57" t="s">
        <v>166</v>
      </c>
      <c r="G85" s="55" t="s">
        <v>167</v>
      </c>
      <c r="H85" s="135" t="s">
        <v>81</v>
      </c>
      <c r="I85" s="13"/>
      <c r="J85" s="57" t="s">
        <v>166</v>
      </c>
      <c r="K85" s="55" t="s">
        <v>167</v>
      </c>
      <c r="L85" s="67"/>
      <c r="M85" s="75" t="s">
        <v>81</v>
      </c>
    </row>
    <row r="86" spans="1:13" ht="13.5" customHeight="1">
      <c r="A86" s="6"/>
      <c r="B86" s="6"/>
      <c r="C86" s="6"/>
      <c r="D86" s="6"/>
      <c r="E86" s="6"/>
      <c r="F86" s="58" t="s">
        <v>15</v>
      </c>
      <c r="G86" s="59" t="s">
        <v>15</v>
      </c>
      <c r="H86" s="136" t="s">
        <v>74</v>
      </c>
      <c r="I86" s="13"/>
      <c r="J86" s="58" t="s">
        <v>15</v>
      </c>
      <c r="K86" s="59" t="s">
        <v>15</v>
      </c>
      <c r="L86" s="66"/>
      <c r="M86" s="76" t="s">
        <v>74</v>
      </c>
    </row>
    <row r="87" ht="9" customHeight="1">
      <c r="H87" s="131"/>
    </row>
    <row r="88" spans="1:13" ht="13.5" customHeight="1">
      <c r="A88" s="12" t="s">
        <v>22</v>
      </c>
      <c r="B88" s="14" t="s">
        <v>32</v>
      </c>
      <c r="C88" s="14" t="s">
        <v>33</v>
      </c>
      <c r="D88" s="2"/>
      <c r="E88" s="2"/>
      <c r="F88" s="29"/>
      <c r="G88" s="29"/>
      <c r="H88" s="137"/>
      <c r="I88" s="29"/>
      <c r="J88" s="29"/>
      <c r="K88" s="29"/>
      <c r="L88" s="2"/>
      <c r="M88" s="3"/>
    </row>
    <row r="89" spans="2:13" ht="13.5" customHeight="1">
      <c r="B89" s="3"/>
      <c r="C89" s="14" t="s">
        <v>28</v>
      </c>
      <c r="D89" s="2"/>
      <c r="E89" s="2"/>
      <c r="F89" s="30">
        <f>F56+F59</f>
        <v>1707.5</v>
      </c>
      <c r="G89" s="30">
        <f>G56+G59</f>
        <v>4141</v>
      </c>
      <c r="H89" s="125">
        <f>(+F89-G89)/G89*100</f>
        <v>-58.76599855107462</v>
      </c>
      <c r="I89" s="119" t="s">
        <v>4</v>
      </c>
      <c r="J89" s="30">
        <f>J56+J59</f>
        <v>15778.5</v>
      </c>
      <c r="K89" s="30">
        <f>K56+K59</f>
        <v>10078</v>
      </c>
      <c r="L89" s="118" t="s">
        <v>4</v>
      </c>
      <c r="M89" s="100">
        <f>(+J89-K89)/K89*100</f>
        <v>56.56380234173447</v>
      </c>
    </row>
    <row r="90" spans="2:13" ht="8.25" customHeight="1">
      <c r="B90" s="3"/>
      <c r="C90" s="3"/>
      <c r="D90" s="3"/>
      <c r="E90" s="3"/>
      <c r="F90" s="31"/>
      <c r="G90" s="47"/>
      <c r="H90" s="126"/>
      <c r="I90" s="31"/>
      <c r="J90" s="31"/>
      <c r="K90" s="31"/>
      <c r="L90" s="3"/>
      <c r="M90" s="91"/>
    </row>
    <row r="91" spans="2:13" ht="15">
      <c r="B91" s="14" t="s">
        <v>34</v>
      </c>
      <c r="C91" s="14" t="s">
        <v>194</v>
      </c>
      <c r="D91" s="3"/>
      <c r="E91" s="3"/>
      <c r="F91" s="32">
        <f>J91+1602</f>
        <v>-693</v>
      </c>
      <c r="G91" s="48">
        <v>-1761</v>
      </c>
      <c r="H91" s="128">
        <f>(+F91-G91)/G91*100</f>
        <v>-60.6473594548552</v>
      </c>
      <c r="I91" s="33"/>
      <c r="J91" s="32">
        <v>-2295</v>
      </c>
      <c r="K91" s="95">
        <v>-4521</v>
      </c>
      <c r="L91" s="79"/>
      <c r="M91" s="102">
        <f>(+J91-K91)/K91*100</f>
        <v>-49.23689449236895</v>
      </c>
    </row>
    <row r="92" spans="8:13" ht="8.25" customHeight="1">
      <c r="H92" s="131"/>
      <c r="M92" s="92"/>
    </row>
    <row r="93" spans="2:13" ht="13.5" customHeight="1">
      <c r="B93" s="12" t="s">
        <v>35</v>
      </c>
      <c r="C93" s="12" t="s">
        <v>193</v>
      </c>
      <c r="H93" s="131"/>
      <c r="M93" s="92"/>
    </row>
    <row r="94" spans="3:13" ht="13.5" customHeight="1">
      <c r="C94" s="12" t="s">
        <v>36</v>
      </c>
      <c r="F94" s="25">
        <f>F89+F91</f>
        <v>1014.5</v>
      </c>
      <c r="G94" s="25">
        <f>G89+G91</f>
        <v>2380</v>
      </c>
      <c r="H94" s="125">
        <f>(+F94-G94)/G94*100</f>
        <v>-57.37394957983193</v>
      </c>
      <c r="I94" s="25"/>
      <c r="J94" s="25">
        <f>J89+J91</f>
        <v>13483.5</v>
      </c>
      <c r="K94" s="25">
        <f>K89+K91</f>
        <v>5557</v>
      </c>
      <c r="M94" s="100">
        <f>(+J94-K94)/K94*100</f>
        <v>142.63991362245815</v>
      </c>
    </row>
    <row r="95" spans="6:13" ht="13.5" customHeight="1">
      <c r="F95" s="22"/>
      <c r="G95" s="22"/>
      <c r="H95" s="124"/>
      <c r="I95" s="22"/>
      <c r="J95" s="22"/>
      <c r="K95" s="22"/>
      <c r="M95" s="92"/>
    </row>
    <row r="96" spans="3:13" ht="15">
      <c r="C96" s="12" t="s">
        <v>37</v>
      </c>
      <c r="F96" s="21">
        <f>J96+107</f>
        <v>0</v>
      </c>
      <c r="G96" s="47">
        <v>-313</v>
      </c>
      <c r="H96" s="125">
        <f>(+F96-G96)/G96*100</f>
        <v>-100</v>
      </c>
      <c r="I96" s="24"/>
      <c r="J96" s="21">
        <v>-107</v>
      </c>
      <c r="K96" s="47">
        <v>341</v>
      </c>
      <c r="L96" s="67"/>
      <c r="M96" s="100">
        <f>(+J96-K96)/K96*100</f>
        <v>-131.3782991202346</v>
      </c>
    </row>
    <row r="97" spans="3:13" ht="15">
      <c r="C97" s="12"/>
      <c r="F97" s="21"/>
      <c r="G97" s="47"/>
      <c r="H97" s="125"/>
      <c r="I97" s="24"/>
      <c r="J97" s="21"/>
      <c r="K97" s="47"/>
      <c r="L97" s="67"/>
      <c r="M97" s="100"/>
    </row>
    <row r="98" spans="2:13" ht="15">
      <c r="B98" s="68" t="s">
        <v>38</v>
      </c>
      <c r="C98" s="12" t="s">
        <v>195</v>
      </c>
      <c r="F98" s="34">
        <v>0</v>
      </c>
      <c r="G98" s="48">
        <v>0</v>
      </c>
      <c r="H98" s="128" t="s">
        <v>93</v>
      </c>
      <c r="I98" s="24"/>
      <c r="J98" s="34">
        <v>0</v>
      </c>
      <c r="K98" s="48">
        <v>0</v>
      </c>
      <c r="L98" s="66"/>
      <c r="M98" s="102" t="s">
        <v>93</v>
      </c>
    </row>
    <row r="99" spans="3:13" ht="9.75" customHeight="1">
      <c r="C99" s="12"/>
      <c r="F99" s="21"/>
      <c r="G99" s="47"/>
      <c r="H99" s="125"/>
      <c r="I99" s="24"/>
      <c r="J99" s="21"/>
      <c r="K99" s="47"/>
      <c r="L99" s="67"/>
      <c r="M99" s="100"/>
    </row>
    <row r="100" spans="2:13" ht="15">
      <c r="B100" s="68" t="s">
        <v>39</v>
      </c>
      <c r="C100" s="12" t="s">
        <v>196</v>
      </c>
      <c r="F100" s="21"/>
      <c r="G100" s="47"/>
      <c r="H100" s="125"/>
      <c r="I100" s="24"/>
      <c r="J100" s="21"/>
      <c r="K100" s="47"/>
      <c r="L100" s="67"/>
      <c r="M100" s="100"/>
    </row>
    <row r="101" spans="2:13" ht="13.5" customHeight="1">
      <c r="B101" s="12" t="s">
        <v>4</v>
      </c>
      <c r="C101" s="12" t="s">
        <v>197</v>
      </c>
      <c r="F101" s="22"/>
      <c r="G101" s="22"/>
      <c r="H101" s="124"/>
      <c r="I101" s="22"/>
      <c r="J101" s="22"/>
      <c r="K101" s="22"/>
      <c r="M101" s="92"/>
    </row>
    <row r="102" spans="3:13" ht="13.5" customHeight="1">
      <c r="C102" s="12" t="s">
        <v>198</v>
      </c>
      <c r="F102" s="25">
        <f>F94+F96+F98</f>
        <v>1014.5</v>
      </c>
      <c r="G102" s="25">
        <f>G94+G96+G98</f>
        <v>2067</v>
      </c>
      <c r="H102" s="125">
        <f>(+F102-G102)/G102*100</f>
        <v>-50.91920657958394</v>
      </c>
      <c r="I102" s="25"/>
      <c r="J102" s="25">
        <f>J94+J96+J98</f>
        <v>13376.5</v>
      </c>
      <c r="K102" s="25">
        <f>K94+K96+K98</f>
        <v>5898</v>
      </c>
      <c r="M102" s="100">
        <f>(+J102-K102)/K102*100</f>
        <v>126.79721939640555</v>
      </c>
    </row>
    <row r="103" spans="6:13" ht="8.25" customHeight="1">
      <c r="F103" s="22"/>
      <c r="G103" s="60"/>
      <c r="H103" s="138"/>
      <c r="I103" s="22"/>
      <c r="J103" s="22"/>
      <c r="K103" s="22"/>
      <c r="M103" s="92"/>
    </row>
    <row r="104" spans="2:13" ht="15">
      <c r="B104" s="12" t="s">
        <v>43</v>
      </c>
      <c r="C104" s="12" t="s">
        <v>40</v>
      </c>
      <c r="F104" s="26">
        <v>0</v>
      </c>
      <c r="G104" s="47">
        <v>0</v>
      </c>
      <c r="H104" s="125" t="s">
        <v>93</v>
      </c>
      <c r="I104" s="26"/>
      <c r="J104" s="26">
        <v>0</v>
      </c>
      <c r="K104" s="47" t="s">
        <v>88</v>
      </c>
      <c r="M104" s="100" t="s">
        <v>93</v>
      </c>
    </row>
    <row r="105" spans="6:13" ht="8.25" customHeight="1">
      <c r="F105" s="22"/>
      <c r="G105" s="60"/>
      <c r="H105" s="131"/>
      <c r="I105" s="22"/>
      <c r="J105" s="22"/>
      <c r="K105" s="22"/>
      <c r="M105" s="51"/>
    </row>
    <row r="106" spans="3:13" ht="15">
      <c r="C106" s="12" t="s">
        <v>37</v>
      </c>
      <c r="F106" s="26">
        <v>0</v>
      </c>
      <c r="G106" s="47">
        <v>0</v>
      </c>
      <c r="H106" s="125" t="s">
        <v>93</v>
      </c>
      <c r="I106" s="26"/>
      <c r="J106" s="26">
        <v>0</v>
      </c>
      <c r="K106" s="47" t="s">
        <v>88</v>
      </c>
      <c r="M106" s="100" t="s">
        <v>93</v>
      </c>
    </row>
    <row r="107" spans="6:13" ht="8.25" customHeight="1">
      <c r="F107" s="22"/>
      <c r="G107" s="22"/>
      <c r="H107" s="131"/>
      <c r="I107" s="22"/>
      <c r="J107" s="22"/>
      <c r="K107" s="22"/>
      <c r="M107" s="51"/>
    </row>
    <row r="108" spans="3:13" ht="13.5" customHeight="1">
      <c r="C108" s="18" t="s">
        <v>41</v>
      </c>
      <c r="F108" s="22"/>
      <c r="G108" s="22"/>
      <c r="H108" s="131"/>
      <c r="I108" s="22"/>
      <c r="J108" s="22"/>
      <c r="K108" s="22"/>
      <c r="M108" s="51"/>
    </row>
    <row r="109" spans="3:13" ht="13.5" customHeight="1">
      <c r="C109" s="18" t="s">
        <v>42</v>
      </c>
      <c r="F109" s="27">
        <v>0</v>
      </c>
      <c r="G109" s="48">
        <v>0</v>
      </c>
      <c r="H109" s="128" t="s">
        <v>93</v>
      </c>
      <c r="I109" s="24"/>
      <c r="J109" s="27">
        <v>0</v>
      </c>
      <c r="K109" s="95" t="s">
        <v>88</v>
      </c>
      <c r="L109" s="66"/>
      <c r="M109" s="102" t="s">
        <v>93</v>
      </c>
    </row>
    <row r="110" spans="6:11" ht="8.25" customHeight="1">
      <c r="F110" s="22"/>
      <c r="G110" s="22"/>
      <c r="H110" s="124"/>
      <c r="I110" s="22"/>
      <c r="J110" s="22"/>
      <c r="K110" s="22"/>
    </row>
    <row r="111" spans="2:11" ht="13.5" customHeight="1">
      <c r="B111" s="155" t="s">
        <v>200</v>
      </c>
      <c r="C111" s="18" t="s">
        <v>199</v>
      </c>
      <c r="F111" s="22"/>
      <c r="G111" s="22"/>
      <c r="H111" s="124"/>
      <c r="I111" s="22"/>
      <c r="J111" s="22"/>
      <c r="K111" s="22"/>
    </row>
    <row r="112" spans="3:13" ht="13.5" customHeight="1" thickBot="1">
      <c r="C112" s="18" t="s">
        <v>44</v>
      </c>
      <c r="F112" s="20">
        <f>SUM(F102:F109)</f>
        <v>1014.5</v>
      </c>
      <c r="G112" s="20">
        <f>SUM(G102:G109)</f>
        <v>2067</v>
      </c>
      <c r="H112" s="123">
        <f>(+F112-G112)/G112*100</f>
        <v>-50.91920657958394</v>
      </c>
      <c r="I112" s="21"/>
      <c r="J112" s="20">
        <f>SUM(J102:J109)</f>
        <v>13376.5</v>
      </c>
      <c r="K112" s="20">
        <f>SUM(K102:K109)</f>
        <v>5898</v>
      </c>
      <c r="L112" s="78"/>
      <c r="M112" s="101">
        <f>(+J112-K112)/K112*100</f>
        <v>126.79721939640555</v>
      </c>
    </row>
    <row r="113" ht="8.25" customHeight="1" thickTop="1">
      <c r="H113" s="131"/>
    </row>
    <row r="114" spans="1:8" ht="13.5" customHeight="1">
      <c r="A114" s="12" t="s">
        <v>45</v>
      </c>
      <c r="B114" s="12" t="s">
        <v>17</v>
      </c>
      <c r="C114" s="12" t="s">
        <v>201</v>
      </c>
      <c r="H114" s="131"/>
    </row>
    <row r="115" spans="3:8" ht="13.5" customHeight="1">
      <c r="C115" s="18" t="s">
        <v>98</v>
      </c>
      <c r="H115" s="131"/>
    </row>
    <row r="116" spans="3:8" ht="13.5" customHeight="1">
      <c r="C116" s="18" t="s">
        <v>97</v>
      </c>
      <c r="H116" s="131"/>
    </row>
    <row r="117" ht="8.25" customHeight="1">
      <c r="H117" s="131"/>
    </row>
    <row r="118" spans="3:8" ht="13.5" customHeight="1">
      <c r="C118" s="12" t="s">
        <v>103</v>
      </c>
      <c r="H118" s="131"/>
    </row>
    <row r="119" spans="3:8" ht="13.5" customHeight="1">
      <c r="C119" s="18" t="s">
        <v>104</v>
      </c>
      <c r="H119" s="131"/>
    </row>
    <row r="120" spans="3:13" ht="13.5" customHeight="1" thickBot="1">
      <c r="C120" s="18" t="s">
        <v>105</v>
      </c>
      <c r="F120" s="141">
        <v>2.45</v>
      </c>
      <c r="G120" s="142">
        <v>4.98</v>
      </c>
      <c r="H120" s="123">
        <f>(+F120-G120)/G120*100</f>
        <v>-50.80321285140562</v>
      </c>
      <c r="I120"/>
      <c r="J120" s="140">
        <v>32.2</v>
      </c>
      <c r="K120" s="142">
        <v>14.21</v>
      </c>
      <c r="L120" s="77"/>
      <c r="M120" s="101">
        <f>(+J120-K120)/K120*100</f>
        <v>126.60098522167489</v>
      </c>
    </row>
    <row r="121" spans="3:5" ht="13.5" customHeight="1" thickTop="1">
      <c r="C121" s="18"/>
      <c r="E121" s="9" t="s">
        <v>4</v>
      </c>
    </row>
    <row r="122" spans="3:13" ht="13.5" customHeight="1" thickBot="1">
      <c r="C122" s="167" t="s">
        <v>106</v>
      </c>
      <c r="D122" s="168"/>
      <c r="E122" s="168"/>
      <c r="F122" s="98" t="s">
        <v>93</v>
      </c>
      <c r="G122" s="144" t="s">
        <v>93</v>
      </c>
      <c r="H122" s="144" t="s">
        <v>93</v>
      </c>
      <c r="I122" s="96"/>
      <c r="J122" s="98" t="s">
        <v>93</v>
      </c>
      <c r="K122" s="144" t="s">
        <v>93</v>
      </c>
      <c r="L122" s="144" t="s">
        <v>4</v>
      </c>
      <c r="M122" s="144" t="s">
        <v>93</v>
      </c>
    </row>
    <row r="123" spans="3:13" ht="11.25" customHeight="1" thickTop="1">
      <c r="C123" s="18"/>
      <c r="F123" s="97"/>
      <c r="G123" s="47"/>
      <c r="H123" s="47"/>
      <c r="I123"/>
      <c r="J123" s="69"/>
      <c r="K123" s="70"/>
      <c r="M123" s="36"/>
    </row>
    <row r="124" ht="11.25" customHeight="1">
      <c r="C124" s="104"/>
    </row>
    <row r="125" ht="15">
      <c r="C125" s="103" t="s">
        <v>94</v>
      </c>
    </row>
    <row r="126" ht="15">
      <c r="C126" s="104"/>
    </row>
    <row r="127" ht="15">
      <c r="C127" s="104"/>
    </row>
    <row r="128" ht="15">
      <c r="C128" s="103"/>
    </row>
    <row r="131" ht="15">
      <c r="N131" s="9" t="s">
        <v>4</v>
      </c>
    </row>
    <row r="132" spans="6:11" ht="15">
      <c r="F132" s="22"/>
      <c r="K132" s="22"/>
    </row>
    <row r="133" spans="6:11" ht="15">
      <c r="F133" s="60"/>
      <c r="K133" s="60"/>
    </row>
    <row r="134" spans="6:11" ht="15">
      <c r="F134" s="60"/>
      <c r="G134" s="67"/>
      <c r="H134" s="67"/>
      <c r="I134" s="67"/>
      <c r="J134" s="67"/>
      <c r="K134" s="60"/>
    </row>
    <row r="135" spans="6:11" ht="15">
      <c r="F135" s="67"/>
      <c r="G135" s="67"/>
      <c r="H135" s="67"/>
      <c r="I135" s="67"/>
      <c r="J135" s="67"/>
      <c r="K135" s="67"/>
    </row>
    <row r="136" spans="6:11" ht="15">
      <c r="F136" s="67"/>
      <c r="G136" s="67"/>
      <c r="H136" s="67"/>
      <c r="I136" s="67"/>
      <c r="J136" s="67"/>
      <c r="K136" s="67"/>
    </row>
    <row r="137" spans="6:11" ht="15">
      <c r="F137" s="67"/>
      <c r="G137" s="67"/>
      <c r="H137" s="67"/>
      <c r="I137" s="67"/>
      <c r="J137" s="67"/>
      <c r="K137" s="67"/>
    </row>
    <row r="138" spans="6:11" ht="15">
      <c r="F138" s="67"/>
      <c r="G138" s="67"/>
      <c r="H138" s="67"/>
      <c r="I138" s="67"/>
      <c r="J138" s="67"/>
      <c r="K138" s="67"/>
    </row>
    <row r="139" spans="6:11" ht="15">
      <c r="F139" s="82"/>
      <c r="G139" s="67"/>
      <c r="H139" s="67"/>
      <c r="I139" s="67"/>
      <c r="J139" s="67"/>
      <c r="K139" s="67"/>
    </row>
    <row r="140" spans="6:11" ht="15">
      <c r="F140" s="67"/>
      <c r="G140" s="67"/>
      <c r="H140" s="67"/>
      <c r="I140" s="67"/>
      <c r="J140" s="67"/>
      <c r="K140" s="67"/>
    </row>
    <row r="141" spans="6:11" ht="15">
      <c r="F141" s="67"/>
      <c r="G141" s="67"/>
      <c r="H141" s="67"/>
      <c r="I141" s="67"/>
      <c r="J141" s="67"/>
      <c r="K141" s="67"/>
    </row>
    <row r="142" spans="6:11" ht="15">
      <c r="F142" s="67"/>
      <c r="G142" s="67"/>
      <c r="H142" s="67"/>
      <c r="I142" s="67"/>
      <c r="J142" s="67"/>
      <c r="K142" s="67"/>
    </row>
    <row r="143" spans="6:11" ht="15">
      <c r="F143" s="67"/>
      <c r="G143" s="67"/>
      <c r="H143" s="67"/>
      <c r="I143" s="67"/>
      <c r="J143" s="67"/>
      <c r="K143" s="67"/>
    </row>
    <row r="144" spans="6:11" ht="15">
      <c r="F144" s="67"/>
      <c r="G144" s="67"/>
      <c r="H144" s="67"/>
      <c r="I144" s="67"/>
      <c r="J144" s="67"/>
      <c r="K144" s="67"/>
    </row>
    <row r="145" spans="6:11" ht="15">
      <c r="F145" s="67"/>
      <c r="G145" s="67"/>
      <c r="H145" s="67"/>
      <c r="I145" s="67"/>
      <c r="J145" s="67"/>
      <c r="K145" s="67"/>
    </row>
    <row r="146" spans="6:11" ht="15">
      <c r="F146" s="67"/>
      <c r="G146" s="67"/>
      <c r="H146" s="67"/>
      <c r="I146" s="67"/>
      <c r="J146" s="67"/>
      <c r="K146" s="90"/>
    </row>
  </sheetData>
  <mergeCells count="3">
    <mergeCell ref="J26:M26"/>
    <mergeCell ref="J79:M79"/>
    <mergeCell ref="C122:E122"/>
  </mergeCells>
  <printOptions/>
  <pageMargins left="0.6" right="0.24" top="0.25" bottom="0.26" header="0.22" footer="0.22"/>
  <pageSetup firstPageNumber="1" useFirstPageNumber="1" horizontalDpi="300" verticalDpi="300" orientation="portrait" scale="8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13"/>
  <sheetViews>
    <sheetView workbookViewId="0" topLeftCell="A1">
      <selection activeCell="C1" sqref="C1"/>
    </sheetView>
  </sheetViews>
  <sheetFormatPr defaultColWidth="11.33203125" defaultRowHeight="12.75"/>
  <cols>
    <col min="1" max="1" width="3.33203125" style="9" customWidth="1"/>
    <col min="2" max="2" width="4.33203125" style="9" customWidth="1"/>
    <col min="3" max="3" width="12.5" style="9" customWidth="1"/>
    <col min="4" max="4" width="11.33203125" style="9" customWidth="1"/>
    <col min="5" max="5" width="17.33203125" style="9" customWidth="1"/>
    <col min="6" max="6" width="16.66015625" style="9" customWidth="1"/>
    <col min="7" max="7" width="2.66015625" style="9" customWidth="1"/>
    <col min="8" max="8" width="16.66015625" style="9" customWidth="1"/>
    <col min="9" max="9" width="2.66015625" style="9" customWidth="1"/>
    <col min="10" max="10" width="16.5" style="9" customWidth="1"/>
    <col min="11" max="16384" width="11.33203125" style="9" customWidth="1"/>
  </cols>
  <sheetData>
    <row r="1" spans="1:10" ht="15" customHeight="1">
      <c r="A1" s="4"/>
      <c r="B1" s="5"/>
      <c r="C1" s="6"/>
      <c r="D1" s="5"/>
      <c r="E1" s="7"/>
      <c r="F1" s="6"/>
      <c r="G1" s="6"/>
      <c r="H1" s="6"/>
      <c r="I1" s="8"/>
      <c r="J1" s="6"/>
    </row>
    <row r="2" spans="1:10" ht="15" customHeight="1">
      <c r="A2" s="4"/>
      <c r="B2" s="5"/>
      <c r="C2" s="6"/>
      <c r="D2" s="5"/>
      <c r="E2" s="7"/>
      <c r="F2" s="6"/>
      <c r="G2" s="6"/>
      <c r="H2" s="6"/>
      <c r="I2" s="8"/>
      <c r="J2" s="6"/>
    </row>
    <row r="3" spans="1:10" ht="15" customHeight="1">
      <c r="A3" s="4"/>
      <c r="B3" s="5"/>
      <c r="C3" s="6"/>
      <c r="D3" s="5"/>
      <c r="E3" s="7"/>
      <c r="F3" s="6"/>
      <c r="G3" s="6"/>
      <c r="H3" s="6"/>
      <c r="I3" s="8"/>
      <c r="J3" s="6"/>
    </row>
    <row r="4" ht="15" customHeight="1"/>
    <row r="5" ht="15" customHeight="1"/>
    <row r="6" spans="1:10" ht="13.5" customHeight="1">
      <c r="A6" s="43" t="s">
        <v>102</v>
      </c>
      <c r="B6" s="3"/>
      <c r="C6" s="3"/>
      <c r="D6" s="3"/>
      <c r="E6" s="3"/>
      <c r="J6" s="1"/>
    </row>
    <row r="7" spans="1:5" ht="13.5" customHeight="1">
      <c r="A7" s="44" t="s">
        <v>208</v>
      </c>
      <c r="B7" s="3"/>
      <c r="C7" s="3"/>
      <c r="D7" s="3"/>
      <c r="E7" s="3"/>
    </row>
    <row r="8" spans="1:5" ht="13.5" customHeight="1">
      <c r="A8" s="45" t="s">
        <v>209</v>
      </c>
      <c r="B8" s="3"/>
      <c r="C8" s="3"/>
      <c r="D8" s="3"/>
      <c r="E8" s="3"/>
    </row>
    <row r="9" spans="1:5" ht="10.5" customHeight="1">
      <c r="A9" s="3"/>
      <c r="B9" s="3"/>
      <c r="C9" s="3"/>
      <c r="D9" s="3"/>
      <c r="E9" s="3"/>
    </row>
    <row r="10" spans="1:10" ht="13.5" customHeight="1">
      <c r="A10" s="43" t="s">
        <v>46</v>
      </c>
      <c r="B10" s="3"/>
      <c r="C10" s="3"/>
      <c r="D10" s="3"/>
      <c r="E10" s="3"/>
      <c r="H10" s="15" t="s">
        <v>47</v>
      </c>
      <c r="J10" s="15" t="s">
        <v>47</v>
      </c>
    </row>
    <row r="11" spans="1:10" ht="13.5" customHeight="1">
      <c r="A11" s="6"/>
      <c r="B11" s="6"/>
      <c r="C11" s="6"/>
      <c r="D11" s="6"/>
      <c r="E11" s="6"/>
      <c r="H11" s="16" t="s">
        <v>48</v>
      </c>
      <c r="J11" s="16" t="s">
        <v>8</v>
      </c>
    </row>
    <row r="12" spans="1:10" ht="13.5" customHeight="1">
      <c r="A12" s="6"/>
      <c r="B12" s="6"/>
      <c r="C12" s="6"/>
      <c r="D12" s="6"/>
      <c r="E12" s="6"/>
      <c r="H12" s="16" t="s">
        <v>7</v>
      </c>
      <c r="J12" s="16" t="s">
        <v>49</v>
      </c>
    </row>
    <row r="13" spans="1:10" ht="13.5" customHeight="1">
      <c r="A13" s="6"/>
      <c r="B13" s="6"/>
      <c r="C13" s="6"/>
      <c r="D13" s="6"/>
      <c r="E13" s="6"/>
      <c r="H13" s="16" t="s">
        <v>10</v>
      </c>
      <c r="J13" s="16" t="s">
        <v>50</v>
      </c>
    </row>
    <row r="14" spans="1:10" ht="13.5" customHeight="1">
      <c r="A14" s="6"/>
      <c r="B14" s="6"/>
      <c r="C14" s="6"/>
      <c r="D14" s="6"/>
      <c r="E14" s="6"/>
      <c r="H14" s="16" t="s">
        <v>166</v>
      </c>
      <c r="J14" s="16" t="s">
        <v>107</v>
      </c>
    </row>
    <row r="15" spans="1:10" ht="13.5" customHeight="1">
      <c r="A15" s="6"/>
      <c r="B15" s="6"/>
      <c r="C15" s="6"/>
      <c r="D15" s="6"/>
      <c r="E15" s="6"/>
      <c r="H15" s="53"/>
      <c r="J15" s="54" t="s">
        <v>73</v>
      </c>
    </row>
    <row r="16" spans="1:10" ht="13.5" customHeight="1">
      <c r="A16" s="6"/>
      <c r="B16" s="6"/>
      <c r="C16" s="6"/>
      <c r="D16" s="6"/>
      <c r="E16" s="6"/>
      <c r="H16" s="17" t="s">
        <v>15</v>
      </c>
      <c r="J16" s="17" t="s">
        <v>15</v>
      </c>
    </row>
    <row r="17" spans="1:5" ht="9.75" customHeight="1">
      <c r="A17" s="6"/>
      <c r="B17" s="6"/>
      <c r="C17" s="6"/>
      <c r="D17" s="6"/>
      <c r="E17" s="6"/>
    </row>
    <row r="18" spans="1:10" ht="13.5" customHeight="1">
      <c r="A18" s="19"/>
      <c r="B18" s="12" t="s">
        <v>108</v>
      </c>
      <c r="C18" s="2"/>
      <c r="D18" s="6"/>
      <c r="E18" s="6"/>
      <c r="H18" s="25">
        <v>14428</v>
      </c>
      <c r="I18" s="22"/>
      <c r="J18" s="25">
        <v>126972</v>
      </c>
    </row>
    <row r="19" spans="1:10" ht="13.5" customHeight="1">
      <c r="A19" s="19"/>
      <c r="B19" s="12" t="s">
        <v>76</v>
      </c>
      <c r="H19" s="25">
        <v>0</v>
      </c>
      <c r="I19" s="22"/>
      <c r="J19" s="25">
        <v>1773</v>
      </c>
    </row>
    <row r="20" spans="1:10" ht="13.5" customHeight="1">
      <c r="A20" s="19"/>
      <c r="B20" s="12"/>
      <c r="H20" s="25"/>
      <c r="I20" s="22"/>
      <c r="J20" s="25"/>
    </row>
    <row r="21" spans="1:10" ht="13.5" customHeight="1">
      <c r="A21" s="19"/>
      <c r="B21" s="12" t="s">
        <v>52</v>
      </c>
      <c r="H21" s="50"/>
      <c r="I21" s="22"/>
      <c r="J21" s="50"/>
    </row>
    <row r="22" spans="1:10" ht="13.5" customHeight="1">
      <c r="A22" s="19"/>
      <c r="B22" s="12"/>
      <c r="C22" s="9" t="s">
        <v>109</v>
      </c>
      <c r="H22" s="61">
        <v>21233</v>
      </c>
      <c r="I22" s="22"/>
      <c r="J22" s="61">
        <v>158773</v>
      </c>
    </row>
    <row r="23" spans="1:10" ht="13.5" customHeight="1">
      <c r="A23" s="36"/>
      <c r="C23" s="12" t="s">
        <v>110</v>
      </c>
      <c r="H23" s="62">
        <v>18929</v>
      </c>
      <c r="I23" s="22"/>
      <c r="J23" s="62">
        <v>201128</v>
      </c>
    </row>
    <row r="24" spans="1:10" ht="13.5" customHeight="1">
      <c r="A24" s="36"/>
      <c r="C24" s="12" t="s">
        <v>90</v>
      </c>
      <c r="H24" s="62">
        <f>2311+2</f>
        <v>2313</v>
      </c>
      <c r="I24" s="22"/>
      <c r="J24" s="62">
        <v>22600</v>
      </c>
    </row>
    <row r="25" spans="1:10" ht="13.5" customHeight="1">
      <c r="A25" s="36"/>
      <c r="C25" s="12" t="s">
        <v>111</v>
      </c>
      <c r="H25" s="62">
        <v>166530</v>
      </c>
      <c r="I25" s="22"/>
      <c r="J25" s="62">
        <v>7815</v>
      </c>
    </row>
    <row r="26" spans="1:10" ht="13.5" customHeight="1">
      <c r="A26" s="36"/>
      <c r="C26" s="12" t="s">
        <v>53</v>
      </c>
      <c r="H26" s="63">
        <v>5625</v>
      </c>
      <c r="I26" s="22"/>
      <c r="J26" s="63">
        <v>47661</v>
      </c>
    </row>
    <row r="27" spans="1:10" ht="15">
      <c r="A27" s="36"/>
      <c r="H27" s="64">
        <f>SUM(H22:H26)</f>
        <v>214630</v>
      </c>
      <c r="I27" s="22"/>
      <c r="J27" s="64">
        <f>SUM(J22:J26)</f>
        <v>437977</v>
      </c>
    </row>
    <row r="28" spans="1:10" ht="13.5" customHeight="1">
      <c r="A28" s="19"/>
      <c r="B28" s="12" t="s">
        <v>54</v>
      </c>
      <c r="H28" s="61"/>
      <c r="I28" s="22"/>
      <c r="J28" s="61"/>
    </row>
    <row r="29" spans="1:10" ht="13.5" customHeight="1">
      <c r="A29" s="19"/>
      <c r="B29" s="12"/>
      <c r="C29" s="9" t="s">
        <v>55</v>
      </c>
      <c r="H29" s="61">
        <v>9814</v>
      </c>
      <c r="I29" s="22"/>
      <c r="J29" s="61">
        <v>83517</v>
      </c>
    </row>
    <row r="30" spans="1:10" ht="13.5" customHeight="1">
      <c r="A30" s="36"/>
      <c r="C30" s="12" t="s">
        <v>112</v>
      </c>
      <c r="H30" s="62">
        <v>3954</v>
      </c>
      <c r="I30" s="22"/>
      <c r="J30" s="62">
        <v>190039</v>
      </c>
    </row>
    <row r="31" spans="1:10" ht="13.5" customHeight="1">
      <c r="A31" s="36"/>
      <c r="C31" s="12" t="s">
        <v>113</v>
      </c>
      <c r="H31" s="62">
        <f>8517+37+112.5</f>
        <v>8666.5</v>
      </c>
      <c r="I31" s="22"/>
      <c r="J31" s="62">
        <v>48461</v>
      </c>
    </row>
    <row r="32" spans="1:10" ht="13.5" customHeight="1">
      <c r="A32" s="36"/>
      <c r="C32" s="12" t="s">
        <v>114</v>
      </c>
      <c r="H32" s="62">
        <v>3612</v>
      </c>
      <c r="I32" s="22"/>
      <c r="J32" s="62">
        <v>13814</v>
      </c>
    </row>
    <row r="33" spans="1:10" ht="13.5" customHeight="1">
      <c r="A33" s="36"/>
      <c r="C33" s="9" t="s">
        <v>56</v>
      </c>
      <c r="H33" s="65">
        <v>0</v>
      </c>
      <c r="I33" s="22"/>
      <c r="J33" s="64">
        <v>1927</v>
      </c>
    </row>
    <row r="34" spans="1:10" ht="15">
      <c r="A34" s="36"/>
      <c r="H34" s="64">
        <f>SUM(H29:H33)</f>
        <v>26046.5</v>
      </c>
      <c r="I34" s="22"/>
      <c r="J34" s="64">
        <f>SUM(J29:J33)</f>
        <v>337758</v>
      </c>
    </row>
    <row r="35" spans="1:10" ht="14.25" customHeight="1">
      <c r="A35" s="19"/>
      <c r="B35" s="12" t="s">
        <v>57</v>
      </c>
      <c r="H35" s="145">
        <f>H27-H34</f>
        <v>188583.5</v>
      </c>
      <c r="I35" s="60"/>
      <c r="J35" s="145">
        <f>J27-J34</f>
        <v>100219</v>
      </c>
    </row>
    <row r="36" spans="1:10" ht="15.75" thickBot="1">
      <c r="A36" s="36"/>
      <c r="H36" s="20">
        <f>+H18+H19+H35</f>
        <v>203011.5</v>
      </c>
      <c r="I36" s="22"/>
      <c r="J36" s="20">
        <f>+J18+J19+J35</f>
        <v>228964</v>
      </c>
    </row>
    <row r="37" spans="1:10" ht="15" customHeight="1" thickTop="1">
      <c r="A37" s="36"/>
      <c r="H37" s="22"/>
      <c r="I37" s="22"/>
      <c r="J37" s="22"/>
    </row>
    <row r="38" spans="1:10" ht="13.5" customHeight="1">
      <c r="A38" s="19"/>
      <c r="B38" s="12" t="s">
        <v>58</v>
      </c>
      <c r="H38" s="25">
        <v>41501</v>
      </c>
      <c r="I38" s="22"/>
      <c r="J38" s="25">
        <v>41501</v>
      </c>
    </row>
    <row r="39" spans="1:10" ht="13.5" customHeight="1">
      <c r="A39" s="36"/>
      <c r="B39" s="12" t="s">
        <v>59</v>
      </c>
      <c r="H39" s="50"/>
      <c r="I39" s="22"/>
      <c r="J39" s="50"/>
    </row>
    <row r="40" spans="1:10" ht="13.5" customHeight="1">
      <c r="A40" s="36"/>
      <c r="B40" s="12"/>
      <c r="C40" s="12" t="s">
        <v>60</v>
      </c>
      <c r="H40" s="160">
        <v>17103</v>
      </c>
      <c r="I40" s="22"/>
      <c r="J40" s="160">
        <v>17103</v>
      </c>
    </row>
    <row r="41" spans="1:10" ht="13.5" customHeight="1">
      <c r="A41" s="36"/>
      <c r="C41" s="12" t="s">
        <v>115</v>
      </c>
      <c r="F41" s="51"/>
      <c r="H41" s="62">
        <v>0</v>
      </c>
      <c r="I41" s="22"/>
      <c r="J41" s="62">
        <v>3627</v>
      </c>
    </row>
    <row r="42" spans="1:10" ht="13.5" customHeight="1">
      <c r="A42" s="36"/>
      <c r="C42" s="12" t="s">
        <v>77</v>
      </c>
      <c r="H42" s="62">
        <v>8500</v>
      </c>
      <c r="I42" s="22"/>
      <c r="J42" s="62">
        <v>6658</v>
      </c>
    </row>
    <row r="43" spans="1:10" ht="13.5" customHeight="1">
      <c r="A43" s="36"/>
      <c r="C43" s="12" t="s">
        <v>61</v>
      </c>
      <c r="H43" s="64">
        <f>136020-112.5</f>
        <v>135907.5</v>
      </c>
      <c r="I43" s="22"/>
      <c r="J43" s="64">
        <v>122531</v>
      </c>
    </row>
    <row r="44" spans="1:10" ht="15">
      <c r="A44" s="36"/>
      <c r="H44" s="28">
        <f>SUM(H40:H43)</f>
        <v>161510.5</v>
      </c>
      <c r="I44" s="22"/>
      <c r="J44" s="28">
        <f>SUM(J40:J43)</f>
        <v>149919</v>
      </c>
    </row>
    <row r="45" spans="1:10" ht="14.25" customHeight="1">
      <c r="A45" s="36"/>
      <c r="B45" s="18" t="s">
        <v>71</v>
      </c>
      <c r="H45" s="25">
        <f>H38+H44</f>
        <v>203011.5</v>
      </c>
      <c r="I45" s="22"/>
      <c r="J45" s="25">
        <f>J38+J44</f>
        <v>191420</v>
      </c>
    </row>
    <row r="46" spans="1:10" ht="14.25" customHeight="1">
      <c r="A46" s="36"/>
      <c r="B46" s="12" t="s">
        <v>62</v>
      </c>
      <c r="H46" s="34">
        <v>0</v>
      </c>
      <c r="I46" s="22"/>
      <c r="J46" s="34">
        <v>12095</v>
      </c>
    </row>
    <row r="47" spans="1:10" ht="14.25" customHeight="1">
      <c r="A47" s="36"/>
      <c r="B47" s="18"/>
      <c r="H47" s="25">
        <f>+H45+H46</f>
        <v>203011.5</v>
      </c>
      <c r="I47" s="22"/>
      <c r="J47" s="25">
        <f>+J45+J46</f>
        <v>203515</v>
      </c>
    </row>
    <row r="48" spans="1:10" ht="13.5" customHeight="1">
      <c r="A48" s="35"/>
      <c r="B48" s="12" t="s">
        <v>116</v>
      </c>
      <c r="H48" s="21">
        <v>0</v>
      </c>
      <c r="I48" s="22"/>
      <c r="J48" s="21">
        <v>25050</v>
      </c>
    </row>
    <row r="49" spans="1:10" ht="13.5" customHeight="1">
      <c r="A49" s="35"/>
      <c r="B49" s="12" t="s">
        <v>117</v>
      </c>
      <c r="H49" s="21">
        <v>0</v>
      </c>
      <c r="I49" s="22"/>
      <c r="J49" s="21">
        <v>221</v>
      </c>
    </row>
    <row r="50" spans="1:10" ht="13.5" customHeight="1">
      <c r="A50" s="35"/>
      <c r="B50" s="12" t="s">
        <v>118</v>
      </c>
      <c r="H50" s="21">
        <v>0</v>
      </c>
      <c r="I50" s="60"/>
      <c r="J50" s="21">
        <v>178</v>
      </c>
    </row>
    <row r="51" spans="1:10" ht="13.5" customHeight="1">
      <c r="A51" s="35"/>
      <c r="B51" s="12"/>
      <c r="H51" s="34"/>
      <c r="I51" s="22"/>
      <c r="J51" s="34"/>
    </row>
    <row r="52" spans="1:10" ht="15.75" thickBot="1">
      <c r="A52" s="36"/>
      <c r="H52" s="20">
        <f>SUM(H47:H51)</f>
        <v>203011.5</v>
      </c>
      <c r="I52" s="22"/>
      <c r="J52" s="20">
        <f>SUM(J47:J51)</f>
        <v>228964</v>
      </c>
    </row>
    <row r="53" spans="1:10" ht="13.5" customHeight="1" thickTop="1">
      <c r="A53" s="36"/>
      <c r="B53" s="89" t="s">
        <v>89</v>
      </c>
      <c r="C53" s="89"/>
      <c r="D53" s="89"/>
      <c r="E53" s="89"/>
      <c r="F53" s="89"/>
      <c r="G53" s="89"/>
      <c r="H53" s="107">
        <f>+H45/H38*100</f>
        <v>489.17255005903473</v>
      </c>
      <c r="I53" s="107"/>
      <c r="J53" s="107">
        <f>+J45/J38*100</f>
        <v>461.24189778559554</v>
      </c>
    </row>
    <row r="54" spans="1:10" ht="13.5" customHeight="1" thickBot="1">
      <c r="A54" s="36"/>
      <c r="B54" s="108" t="s">
        <v>82</v>
      </c>
      <c r="C54" s="89"/>
      <c r="D54" s="89"/>
      <c r="E54" s="89"/>
      <c r="F54" s="89"/>
      <c r="G54" s="89"/>
      <c r="H54" s="109">
        <f>+(H45)/H38*100</f>
        <v>489.17255005903473</v>
      </c>
      <c r="I54" s="110"/>
      <c r="J54" s="109">
        <f>+(J45)/J38*100</f>
        <v>461.24189778559554</v>
      </c>
    </row>
    <row r="55" spans="1:10" ht="14.25" customHeight="1" thickTop="1">
      <c r="A55" s="35"/>
      <c r="J55" s="139"/>
    </row>
    <row r="57" spans="6:10" ht="15">
      <c r="F57" s="9" t="s">
        <v>72</v>
      </c>
      <c r="H57" s="51">
        <f>+H52-H36</f>
        <v>0</v>
      </c>
      <c r="J57" s="51">
        <f>+J52-J36</f>
        <v>0</v>
      </c>
    </row>
    <row r="64" ht="12" customHeight="1"/>
    <row r="199" ht="12" customHeight="1"/>
    <row r="201" ht="8.25" customHeight="1"/>
    <row r="204" ht="8.25" customHeight="1"/>
    <row r="213" spans="2:10" ht="15">
      <c r="B213" s="6"/>
      <c r="C213" s="6"/>
      <c r="D213" s="6"/>
      <c r="E213" s="6"/>
      <c r="F213" s="6"/>
      <c r="G213" s="6"/>
      <c r="H213" s="6"/>
      <c r="I213" s="6"/>
      <c r="J213" s="6"/>
    </row>
    <row r="214" ht="10.5" customHeight="1"/>
    <row r="217" ht="10.5" customHeight="1"/>
  </sheetData>
  <printOptions/>
  <pageMargins left="0.6" right="0.24" top="0.25" bottom="0.26" header="0.22" footer="0.22"/>
  <pageSetup firstPageNumber="3" useFirstPageNumber="1" horizontalDpi="300" verticalDpi="300" orientation="portrait" paperSize="9" scale="9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22"/>
  <sheetViews>
    <sheetView workbookViewId="0" topLeftCell="A1">
      <selection activeCell="B2" sqref="B2"/>
    </sheetView>
  </sheetViews>
  <sheetFormatPr defaultColWidth="9.33203125" defaultRowHeight="12.75"/>
  <cols>
    <col min="1" max="1" width="6.66015625" style="0" customWidth="1"/>
    <col min="5" max="5" width="11.33203125" style="0" customWidth="1"/>
    <col min="6" max="6" width="11.66015625" style="0" customWidth="1"/>
    <col min="7" max="7" width="8.33203125" style="0" customWidth="1"/>
    <col min="8" max="8" width="9.83203125" style="0" customWidth="1"/>
    <col min="9" max="9" width="10" style="0" customWidth="1"/>
    <col min="10" max="10" width="12.83203125" style="0" customWidth="1"/>
    <col min="11" max="11" width="13.83203125" style="0" customWidth="1"/>
  </cols>
  <sheetData>
    <row r="1" spans="1:10" ht="1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5">
      <c r="A5" s="43" t="s">
        <v>102</v>
      </c>
      <c r="B5" s="3"/>
      <c r="C5" s="3"/>
      <c r="D5" s="3"/>
      <c r="E5" s="3"/>
      <c r="F5" s="3"/>
      <c r="G5" s="3"/>
      <c r="H5" s="3"/>
      <c r="I5" s="9"/>
      <c r="J5" s="9"/>
    </row>
    <row r="6" spans="1:10" ht="15">
      <c r="A6" s="44" t="s">
        <v>208</v>
      </c>
      <c r="B6" s="3"/>
      <c r="C6" s="3"/>
      <c r="D6" s="3"/>
      <c r="E6" s="3"/>
      <c r="F6" s="3"/>
      <c r="G6" s="3"/>
      <c r="H6" s="3"/>
      <c r="I6" s="9"/>
      <c r="J6" s="9"/>
    </row>
    <row r="7" spans="1:10" ht="15">
      <c r="A7" s="45" t="s">
        <v>209</v>
      </c>
      <c r="B7" s="3"/>
      <c r="C7" s="3"/>
      <c r="D7" s="3"/>
      <c r="E7" s="3"/>
      <c r="F7" s="3"/>
      <c r="G7" s="3"/>
      <c r="H7" s="3"/>
      <c r="I7" s="9"/>
      <c r="J7" s="9"/>
    </row>
    <row r="8" spans="1:10" ht="12.75" customHeight="1">
      <c r="A8" s="3"/>
      <c r="B8" s="3"/>
      <c r="C8" s="3"/>
      <c r="D8" s="3"/>
      <c r="E8" s="3"/>
      <c r="F8" s="3"/>
      <c r="G8" s="3"/>
      <c r="H8" s="3"/>
      <c r="I8" s="9"/>
      <c r="J8" s="9"/>
    </row>
    <row r="9" spans="1:10" ht="15">
      <c r="A9" s="43" t="s">
        <v>63</v>
      </c>
      <c r="B9" s="3"/>
      <c r="C9" s="3"/>
      <c r="D9" s="3"/>
      <c r="E9" s="3"/>
      <c r="F9" s="3"/>
      <c r="G9" s="3"/>
      <c r="H9" s="3"/>
      <c r="I9" s="9"/>
      <c r="J9" s="9"/>
    </row>
    <row r="10" spans="1:10" ht="1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2" ht="15">
      <c r="A11" s="12" t="s">
        <v>16</v>
      </c>
      <c r="B11" s="12" t="s">
        <v>80</v>
      </c>
      <c r="C11" s="6"/>
      <c r="D11" s="6"/>
      <c r="E11" s="6"/>
      <c r="F11" s="6"/>
      <c r="G11" s="6"/>
      <c r="H11" s="6"/>
      <c r="I11" s="6"/>
      <c r="J11" s="6"/>
      <c r="K11" s="6"/>
      <c r="L11" s="9"/>
    </row>
    <row r="12" spans="1:12" ht="15">
      <c r="A12" s="9"/>
      <c r="B12" s="12" t="s">
        <v>237</v>
      </c>
      <c r="C12" s="6"/>
      <c r="D12" s="6"/>
      <c r="E12" s="6"/>
      <c r="F12" s="6"/>
      <c r="G12" s="6"/>
      <c r="H12" s="6"/>
      <c r="I12" s="6"/>
      <c r="J12" s="6"/>
      <c r="K12" s="6"/>
      <c r="L12" s="9"/>
    </row>
    <row r="13" spans="1:12" ht="15">
      <c r="A13" s="9"/>
      <c r="B13" s="12"/>
      <c r="C13" s="6"/>
      <c r="D13" s="6"/>
      <c r="E13" s="6"/>
      <c r="F13" s="6"/>
      <c r="G13" s="6"/>
      <c r="H13" s="6"/>
      <c r="I13" s="6"/>
      <c r="J13" s="6"/>
      <c r="K13" s="6"/>
      <c r="L13" s="9"/>
    </row>
    <row r="14" spans="1:12" ht="15">
      <c r="A14" s="9"/>
      <c r="B14" s="12" t="s">
        <v>238</v>
      </c>
      <c r="C14" s="6"/>
      <c r="D14" s="6"/>
      <c r="E14" s="6"/>
      <c r="F14" s="6"/>
      <c r="G14" s="6"/>
      <c r="H14" s="6"/>
      <c r="I14" s="6"/>
      <c r="J14" s="6"/>
      <c r="K14" s="6"/>
      <c r="L14" s="9"/>
    </row>
    <row r="15" spans="1:12" ht="15">
      <c r="A15" s="9"/>
      <c r="B15" s="12" t="s">
        <v>239</v>
      </c>
      <c r="C15" s="6"/>
      <c r="D15" s="6"/>
      <c r="E15" s="6"/>
      <c r="F15" s="6"/>
      <c r="G15" s="6"/>
      <c r="H15" s="6"/>
      <c r="I15" s="6"/>
      <c r="J15" s="6"/>
      <c r="K15" s="6"/>
      <c r="L15" s="9"/>
    </row>
    <row r="16" spans="1:12" ht="15">
      <c r="A16" s="9"/>
      <c r="B16" s="12" t="s">
        <v>240</v>
      </c>
      <c r="C16" s="6"/>
      <c r="D16" s="6"/>
      <c r="E16" s="6"/>
      <c r="F16" s="6"/>
      <c r="G16" s="6"/>
      <c r="H16" s="6"/>
      <c r="I16" s="6"/>
      <c r="J16" s="6"/>
      <c r="K16" s="6"/>
      <c r="L16" s="9"/>
    </row>
    <row r="17" spans="1:12" ht="15">
      <c r="A17" s="9"/>
      <c r="B17" s="12" t="s">
        <v>243</v>
      </c>
      <c r="C17" s="6"/>
      <c r="D17" s="6"/>
      <c r="E17" s="6"/>
      <c r="F17" s="6"/>
      <c r="G17" s="6"/>
      <c r="H17" s="6"/>
      <c r="I17" s="6"/>
      <c r="J17" s="6"/>
      <c r="K17" s="6"/>
      <c r="L17" s="9"/>
    </row>
    <row r="18" spans="1:12" ht="15">
      <c r="A18" s="9"/>
      <c r="B18" s="12"/>
      <c r="C18" s="6"/>
      <c r="D18" s="6"/>
      <c r="E18" s="6"/>
      <c r="F18" s="6"/>
      <c r="G18" s="6"/>
      <c r="H18" s="6"/>
      <c r="I18" s="6"/>
      <c r="J18" s="6"/>
      <c r="K18" s="6"/>
      <c r="L18" s="9"/>
    </row>
    <row r="19" spans="1:12" ht="15">
      <c r="A19" s="12" t="s">
        <v>22</v>
      </c>
      <c r="B19" s="12" t="s">
        <v>168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5">
      <c r="A20" s="12"/>
      <c r="B20" s="12" t="s">
        <v>169</v>
      </c>
      <c r="C20" s="9"/>
      <c r="D20" s="9"/>
      <c r="E20" s="9"/>
      <c r="F20" s="9"/>
      <c r="G20" s="9"/>
      <c r="H20" s="9"/>
      <c r="I20" s="9"/>
      <c r="J20" s="68"/>
      <c r="K20" s="36"/>
      <c r="L20" s="9"/>
    </row>
    <row r="21" spans="1:12" ht="15">
      <c r="A21" s="12"/>
      <c r="B21" s="12" t="s">
        <v>204</v>
      </c>
      <c r="C21" s="9"/>
      <c r="D21" s="9"/>
      <c r="E21" s="9"/>
      <c r="F21" s="9"/>
      <c r="G21" s="9"/>
      <c r="H21" s="9"/>
      <c r="I21" s="9"/>
      <c r="J21" s="36"/>
      <c r="K21" s="36"/>
      <c r="L21" s="9"/>
    </row>
    <row r="22" spans="1:12" ht="15">
      <c r="A22" s="12"/>
      <c r="B22" s="12" t="s">
        <v>170</v>
      </c>
      <c r="C22" s="9"/>
      <c r="D22" s="9"/>
      <c r="E22" s="9"/>
      <c r="F22" s="9"/>
      <c r="G22" s="9"/>
      <c r="H22" s="9"/>
      <c r="I22" s="9"/>
      <c r="J22" s="36"/>
      <c r="K22" s="36"/>
      <c r="L22" s="9"/>
    </row>
    <row r="23" spans="1:12" ht="15">
      <c r="A23" s="12"/>
      <c r="B23" s="12"/>
      <c r="C23" s="9"/>
      <c r="D23" s="9"/>
      <c r="E23" s="9"/>
      <c r="F23" s="9"/>
      <c r="G23" s="9"/>
      <c r="H23" s="9"/>
      <c r="I23" s="9"/>
      <c r="J23" s="36"/>
      <c r="K23" s="36"/>
      <c r="L23" s="9"/>
    </row>
    <row r="24" spans="1:12" ht="15">
      <c r="A24" s="12" t="s">
        <v>45</v>
      </c>
      <c r="B24" s="12" t="s">
        <v>174</v>
      </c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5">
      <c r="A26" s="12" t="s">
        <v>51</v>
      </c>
      <c r="B26" s="12" t="s">
        <v>171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5">
      <c r="A27" s="12"/>
      <c r="B27" s="12"/>
      <c r="C27" s="9"/>
      <c r="D27" s="9"/>
      <c r="E27" s="9"/>
      <c r="F27" s="9"/>
      <c r="G27" s="9"/>
      <c r="H27" s="9"/>
      <c r="I27" s="9"/>
      <c r="J27" s="9"/>
      <c r="K27" s="36" t="s">
        <v>210</v>
      </c>
      <c r="L27" s="9"/>
    </row>
    <row r="28" spans="1:12" ht="15">
      <c r="A28" s="9"/>
      <c r="B28" s="9"/>
      <c r="C28" s="9"/>
      <c r="D28" s="9"/>
      <c r="E28" s="9"/>
      <c r="F28" s="9"/>
      <c r="G28" s="9"/>
      <c r="H28" s="9"/>
      <c r="I28" s="3"/>
      <c r="J28" s="36" t="s">
        <v>172</v>
      </c>
      <c r="K28" s="36" t="s">
        <v>173</v>
      </c>
      <c r="L28" s="9"/>
    </row>
    <row r="29" spans="1:12" ht="15">
      <c r="A29" s="9"/>
      <c r="B29" s="9"/>
      <c r="C29" s="9"/>
      <c r="D29" s="9"/>
      <c r="E29" s="9"/>
      <c r="F29" s="9"/>
      <c r="G29" s="9"/>
      <c r="H29" s="9"/>
      <c r="I29" s="3"/>
      <c r="J29" s="36" t="s">
        <v>83</v>
      </c>
      <c r="K29" s="36" t="s">
        <v>83</v>
      </c>
      <c r="L29" s="9"/>
    </row>
    <row r="30" spans="1:12" ht="15">
      <c r="A30" s="9"/>
      <c r="B30" s="9"/>
      <c r="C30" s="9"/>
      <c r="D30" s="9"/>
      <c r="E30" s="9"/>
      <c r="F30" s="9"/>
      <c r="G30" s="9"/>
      <c r="H30" s="9"/>
      <c r="I30" s="3"/>
      <c r="J30" s="94" t="s">
        <v>166</v>
      </c>
      <c r="K30" s="94" t="s">
        <v>166</v>
      </c>
      <c r="L30" s="9"/>
    </row>
    <row r="31" spans="1:12" ht="15">
      <c r="A31" s="9"/>
      <c r="B31" s="9"/>
      <c r="C31" s="9"/>
      <c r="D31" s="9"/>
      <c r="E31" s="9"/>
      <c r="F31" s="9"/>
      <c r="G31" s="9"/>
      <c r="I31" s="9"/>
      <c r="J31" s="19" t="s">
        <v>15</v>
      </c>
      <c r="K31" s="19" t="s">
        <v>15</v>
      </c>
      <c r="L31" s="9"/>
    </row>
    <row r="32" spans="1:12" ht="15">
      <c r="A32" s="9"/>
      <c r="B32" s="9"/>
      <c r="C32" s="9"/>
      <c r="D32" s="9"/>
      <c r="E32" s="9"/>
      <c r="F32" s="9"/>
      <c r="G32" s="9"/>
      <c r="I32" s="9"/>
      <c r="J32" s="9"/>
      <c r="K32" s="9"/>
      <c r="L32" s="9"/>
    </row>
    <row r="33" spans="1:12" ht="15">
      <c r="A33" s="9"/>
      <c r="B33" s="12" t="s">
        <v>64</v>
      </c>
      <c r="C33" s="9"/>
      <c r="D33" s="9"/>
      <c r="E33" s="12" t="s">
        <v>78</v>
      </c>
      <c r="F33" s="9"/>
      <c r="G33" s="9"/>
      <c r="I33" s="9"/>
      <c r="J33" s="146">
        <v>693</v>
      </c>
      <c r="K33" s="146">
        <v>2295</v>
      </c>
      <c r="L33" s="9"/>
    </row>
    <row r="34" spans="1:12" ht="15">
      <c r="A34" s="9"/>
      <c r="B34" s="12" t="s">
        <v>125</v>
      </c>
      <c r="C34" s="9"/>
      <c r="D34" s="9"/>
      <c r="E34" s="12"/>
      <c r="F34" s="9"/>
      <c r="G34" s="9"/>
      <c r="I34" s="9"/>
      <c r="J34" s="147">
        <v>0</v>
      </c>
      <c r="K34" s="147">
        <v>0</v>
      </c>
      <c r="L34" s="9"/>
    </row>
    <row r="35" spans="1:12" ht="15">
      <c r="A35" s="9"/>
      <c r="B35" s="12" t="s">
        <v>126</v>
      </c>
      <c r="C35" s="9"/>
      <c r="D35" s="9"/>
      <c r="E35" s="12"/>
      <c r="F35" s="9"/>
      <c r="G35" s="9"/>
      <c r="I35" s="9"/>
      <c r="J35" s="147">
        <v>0</v>
      </c>
      <c r="K35" s="147">
        <v>0</v>
      </c>
      <c r="L35" s="9"/>
    </row>
    <row r="36" spans="1:12" ht="15.75" thickBot="1">
      <c r="A36" s="9"/>
      <c r="B36" s="12"/>
      <c r="C36" s="9"/>
      <c r="D36" s="9"/>
      <c r="E36" s="12"/>
      <c r="F36" s="9"/>
      <c r="G36" s="9"/>
      <c r="I36" s="9"/>
      <c r="J36" s="148">
        <f>SUM(J33:J35)</f>
        <v>693</v>
      </c>
      <c r="K36" s="148">
        <f>SUM(K33:K35)</f>
        <v>2295</v>
      </c>
      <c r="L36" s="9"/>
    </row>
    <row r="37" spans="1:12" ht="15">
      <c r="A37" s="9"/>
      <c r="B37" s="9"/>
      <c r="C37" s="9"/>
      <c r="D37" s="9"/>
      <c r="E37" s="9"/>
      <c r="F37" s="9"/>
      <c r="G37" s="9"/>
      <c r="I37" s="9"/>
      <c r="J37" s="9"/>
      <c r="K37" s="9"/>
      <c r="L37" s="9"/>
    </row>
    <row r="38" spans="1:12" ht="15">
      <c r="A38" s="9"/>
      <c r="B38" s="9" t="s">
        <v>202</v>
      </c>
      <c r="C38" s="9"/>
      <c r="D38" s="9"/>
      <c r="E38" s="9"/>
      <c r="F38" s="9"/>
      <c r="G38" s="9"/>
      <c r="I38" s="9"/>
      <c r="J38" s="9"/>
      <c r="K38" s="9"/>
      <c r="L38" s="9"/>
    </row>
    <row r="39" spans="1:12" ht="15">
      <c r="A39" s="9"/>
      <c r="B39" s="9"/>
      <c r="C39" s="9"/>
      <c r="D39" s="9"/>
      <c r="E39" s="9"/>
      <c r="F39" s="9"/>
      <c r="G39" s="9"/>
      <c r="I39" s="9"/>
      <c r="J39" s="9"/>
      <c r="K39" s="9"/>
      <c r="L39" s="9"/>
    </row>
    <row r="40" spans="1:12" ht="15">
      <c r="A40" s="12">
        <v>5</v>
      </c>
      <c r="B40" s="12" t="s">
        <v>175</v>
      </c>
      <c r="C40" s="6"/>
      <c r="D40" s="6"/>
      <c r="E40" s="6"/>
      <c r="F40" s="6"/>
      <c r="G40" s="6"/>
      <c r="H40" s="9"/>
      <c r="I40" s="6"/>
      <c r="J40" s="6"/>
      <c r="K40" s="6"/>
      <c r="L40" s="9"/>
    </row>
    <row r="41" spans="1:12" ht="15">
      <c r="A41" s="12"/>
      <c r="B41" s="12" t="s">
        <v>203</v>
      </c>
      <c r="C41" s="6"/>
      <c r="D41" s="6"/>
      <c r="E41" s="6"/>
      <c r="F41" s="6"/>
      <c r="G41" s="6"/>
      <c r="H41" s="9"/>
      <c r="I41" s="6"/>
      <c r="J41" s="6"/>
      <c r="K41" s="6"/>
      <c r="L41" s="9"/>
    </row>
    <row r="42" spans="1:12" ht="15">
      <c r="A42" s="12"/>
      <c r="B42" s="12"/>
      <c r="C42" s="6"/>
      <c r="D42" s="6"/>
      <c r="E42" s="6"/>
      <c r="F42" s="6"/>
      <c r="G42" s="6"/>
      <c r="H42" s="9"/>
      <c r="I42" s="6"/>
      <c r="J42" s="6"/>
      <c r="K42" s="6"/>
      <c r="L42" s="9"/>
    </row>
    <row r="43" spans="1:12" ht="15">
      <c r="A43" s="12">
        <v>6</v>
      </c>
      <c r="B43" s="12" t="s">
        <v>176</v>
      </c>
      <c r="C43" s="9"/>
      <c r="D43" s="9"/>
      <c r="E43" s="9"/>
      <c r="F43" s="9"/>
      <c r="G43" s="9"/>
      <c r="H43" s="6"/>
      <c r="I43" s="9"/>
      <c r="J43" s="9"/>
      <c r="K43" s="9"/>
      <c r="L43" s="9"/>
    </row>
    <row r="44" spans="1:12" ht="15">
      <c r="A44" s="12"/>
      <c r="B44" s="12" t="s">
        <v>177</v>
      </c>
      <c r="C44" s="9"/>
      <c r="D44" s="9"/>
      <c r="E44" s="9"/>
      <c r="F44" s="9"/>
      <c r="G44" s="9"/>
      <c r="H44" s="6"/>
      <c r="I44" s="9"/>
      <c r="J44" s="9"/>
      <c r="K44" s="9"/>
      <c r="L44" s="9"/>
    </row>
    <row r="45" spans="1:12" ht="15">
      <c r="A45" s="12"/>
      <c r="B45" s="116"/>
      <c r="C45" s="67"/>
      <c r="D45" s="67"/>
      <c r="E45" s="67"/>
      <c r="F45" s="67"/>
      <c r="G45" s="67"/>
      <c r="H45" s="6"/>
      <c r="I45" s="67"/>
      <c r="J45" s="67"/>
      <c r="K45" s="9"/>
      <c r="L45" s="9"/>
    </row>
    <row r="46" spans="1:12" ht="15" customHeight="1">
      <c r="A46" s="40"/>
      <c r="B46" s="120" t="s">
        <v>178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5" customHeight="1">
      <c r="A47" s="9"/>
      <c r="B47" s="9"/>
      <c r="C47" s="9"/>
      <c r="D47" s="9"/>
      <c r="E47" s="9"/>
      <c r="F47" s="9"/>
      <c r="G47" s="9"/>
      <c r="H47" s="67"/>
      <c r="I47" s="9"/>
      <c r="J47" s="9"/>
      <c r="K47" s="9"/>
      <c r="L47" s="9"/>
    </row>
    <row r="48" spans="1:12" ht="15" customHeight="1">
      <c r="A48" s="12">
        <v>7</v>
      </c>
      <c r="B48" s="12" t="s">
        <v>100</v>
      </c>
      <c r="C48" s="9"/>
      <c r="D48" s="9"/>
      <c r="E48" s="9"/>
      <c r="F48" s="9"/>
      <c r="G48" s="9"/>
      <c r="H48" s="67"/>
      <c r="I48" s="9"/>
      <c r="J48" s="9"/>
      <c r="K48" s="9"/>
      <c r="L48" s="9"/>
    </row>
    <row r="49" spans="1:12" ht="15" customHeight="1">
      <c r="A49" s="9"/>
      <c r="B49" s="12" t="s">
        <v>101</v>
      </c>
      <c r="C49" s="9"/>
      <c r="D49" s="9"/>
      <c r="E49" s="9"/>
      <c r="F49" s="9"/>
      <c r="G49" s="9"/>
      <c r="H49" s="67"/>
      <c r="I49" s="9"/>
      <c r="J49" s="9"/>
      <c r="K49" s="9"/>
      <c r="L49" s="9"/>
    </row>
    <row r="50" spans="1:12" ht="15" customHeight="1">
      <c r="A50" s="9"/>
      <c r="B50" s="12" t="s">
        <v>119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5" customHeight="1">
      <c r="A51" s="9"/>
      <c r="B51" s="12" t="s">
        <v>120</v>
      </c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5" customHeight="1">
      <c r="A52" s="9"/>
      <c r="B52" s="12" t="s">
        <v>153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5" customHeight="1">
      <c r="A53" s="9"/>
      <c r="B53" s="12" t="s">
        <v>121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5" customHeight="1">
      <c r="A54" s="9"/>
      <c r="B54" s="12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5" customHeight="1">
      <c r="A55" s="9"/>
      <c r="B55" s="12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5" customHeight="1">
      <c r="A56" s="9"/>
      <c r="B56" s="12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5" customHeight="1">
      <c r="A57" s="9"/>
      <c r="B57" s="12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5" customHeight="1">
      <c r="A58" s="9"/>
      <c r="B58" s="12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5" customHeight="1">
      <c r="A59" s="9"/>
      <c r="B59" s="12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5" customHeight="1">
      <c r="A60" s="9"/>
      <c r="B60" s="12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5" customHeight="1">
      <c r="A61" s="43" t="s">
        <v>102</v>
      </c>
      <c r="B61" s="12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5" customHeight="1">
      <c r="A62" s="44" t="s">
        <v>208</v>
      </c>
      <c r="B62" s="12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5" customHeight="1">
      <c r="A63" s="45" t="s">
        <v>209</v>
      </c>
      <c r="B63" s="12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5" customHeight="1">
      <c r="A64" s="9"/>
      <c r="B64" s="12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5" customHeight="1">
      <c r="A65" s="43" t="s">
        <v>65</v>
      </c>
      <c r="B65" s="12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5" customHeight="1">
      <c r="A66" s="9"/>
      <c r="B66" s="12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5" customHeight="1">
      <c r="A67" s="12" t="s">
        <v>179</v>
      </c>
      <c r="B67" s="12" t="s">
        <v>124</v>
      </c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5" customHeight="1">
      <c r="A68" s="9"/>
      <c r="B68" s="12" t="s">
        <v>156</v>
      </c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5" customHeight="1">
      <c r="A69" s="12"/>
      <c r="B69" s="116" t="s">
        <v>157</v>
      </c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2:12" ht="15" customHeight="1">
      <c r="B70" s="71" t="s">
        <v>154</v>
      </c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15" customHeight="1">
      <c r="A71" s="9"/>
      <c r="B71" s="71" t="s">
        <v>155</v>
      </c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15">
      <c r="A72" s="9"/>
      <c r="B72" s="71" t="s">
        <v>211</v>
      </c>
      <c r="C72" s="6"/>
      <c r="D72" s="6"/>
      <c r="E72" s="6"/>
      <c r="F72" s="6"/>
      <c r="G72" s="6"/>
      <c r="H72" s="9"/>
      <c r="I72" s="6"/>
      <c r="J72" s="6"/>
      <c r="K72" s="6"/>
      <c r="L72" s="9"/>
    </row>
    <row r="73" spans="1:12" ht="15">
      <c r="A73" s="9"/>
      <c r="B73" s="6"/>
      <c r="C73" s="6"/>
      <c r="D73" s="6"/>
      <c r="E73" s="6"/>
      <c r="F73" s="6"/>
      <c r="G73" s="6"/>
      <c r="H73" s="9"/>
      <c r="I73" s="6"/>
      <c r="J73" s="6"/>
      <c r="K73" s="6"/>
      <c r="L73" s="9"/>
    </row>
    <row r="74" spans="1:12" ht="15">
      <c r="A74" s="9"/>
      <c r="B74" s="40" t="s">
        <v>158</v>
      </c>
      <c r="C74" s="6"/>
      <c r="D74" s="6"/>
      <c r="E74" s="6"/>
      <c r="F74" s="6"/>
      <c r="G74" s="6"/>
      <c r="H74" s="9"/>
      <c r="I74" s="6"/>
      <c r="J74" s="6"/>
      <c r="K74" s="6"/>
      <c r="L74" s="9"/>
    </row>
    <row r="75" spans="1:12" ht="15">
      <c r="A75" s="9"/>
      <c r="B75" s="40" t="s">
        <v>159</v>
      </c>
      <c r="C75" s="6"/>
      <c r="D75" s="6"/>
      <c r="E75" s="6"/>
      <c r="F75" s="6"/>
      <c r="G75" s="6"/>
      <c r="H75" s="9"/>
      <c r="I75" s="6"/>
      <c r="J75" s="6"/>
      <c r="K75" s="6"/>
      <c r="L75" s="9"/>
    </row>
    <row r="76" spans="1:12" ht="15">
      <c r="A76" s="9"/>
      <c r="B76" s="40" t="s">
        <v>160</v>
      </c>
      <c r="C76" s="6"/>
      <c r="D76" s="6"/>
      <c r="E76" s="6"/>
      <c r="F76" s="6"/>
      <c r="G76" s="6"/>
      <c r="H76" s="9"/>
      <c r="I76" s="6"/>
      <c r="J76" s="6"/>
      <c r="K76" s="6"/>
      <c r="L76" s="9"/>
    </row>
    <row r="77" spans="1:12" ht="15">
      <c r="A77" s="9"/>
      <c r="B77" s="40" t="s">
        <v>162</v>
      </c>
      <c r="C77" s="6"/>
      <c r="D77" s="6"/>
      <c r="E77" s="6"/>
      <c r="F77" s="6"/>
      <c r="G77" s="6"/>
      <c r="H77" s="9"/>
      <c r="I77" s="6"/>
      <c r="J77" s="6"/>
      <c r="K77" s="6"/>
      <c r="L77" s="9"/>
    </row>
    <row r="78" spans="1:12" ht="15">
      <c r="A78" s="9"/>
      <c r="B78" s="40" t="s">
        <v>161</v>
      </c>
      <c r="C78" s="6"/>
      <c r="D78" s="6"/>
      <c r="E78" s="6"/>
      <c r="F78" s="6"/>
      <c r="G78" s="6"/>
      <c r="H78" s="9"/>
      <c r="I78" s="6"/>
      <c r="J78" s="6"/>
      <c r="K78" s="6"/>
      <c r="L78" s="9"/>
    </row>
    <row r="79" spans="1:12" ht="15">
      <c r="A79" s="9"/>
      <c r="B79" s="6"/>
      <c r="C79" s="6"/>
      <c r="D79" s="6"/>
      <c r="E79" s="6"/>
      <c r="F79" s="6"/>
      <c r="G79" s="6"/>
      <c r="H79" s="9"/>
      <c r="I79" s="6"/>
      <c r="J79" s="6"/>
      <c r="K79" s="6"/>
      <c r="L79" s="9"/>
    </row>
    <row r="80" spans="1:12" ht="15">
      <c r="A80" s="9" t="s">
        <v>205</v>
      </c>
      <c r="B80" s="40" t="s">
        <v>137</v>
      </c>
      <c r="C80" s="6"/>
      <c r="D80" s="6"/>
      <c r="E80" s="6"/>
      <c r="F80" s="6"/>
      <c r="G80" s="6"/>
      <c r="H80" s="9"/>
      <c r="I80" s="6"/>
      <c r="J80" s="6"/>
      <c r="K80" s="6"/>
      <c r="L80" s="9"/>
    </row>
    <row r="81" spans="1:12" ht="15">
      <c r="A81" s="9"/>
      <c r="B81" s="3" t="s">
        <v>138</v>
      </c>
      <c r="C81" s="6"/>
      <c r="D81" s="6"/>
      <c r="E81" s="6"/>
      <c r="F81" s="6"/>
      <c r="G81" s="6"/>
      <c r="H81" s="9"/>
      <c r="I81" s="6"/>
      <c r="J81" s="6"/>
      <c r="K81" s="6"/>
      <c r="L81" s="9"/>
    </row>
    <row r="82" spans="1:12" ht="15">
      <c r="A82" s="9"/>
      <c r="B82" s="161" t="s">
        <v>139</v>
      </c>
      <c r="C82" s="6"/>
      <c r="D82" s="6"/>
      <c r="E82" s="6"/>
      <c r="F82" s="6"/>
      <c r="G82" s="6"/>
      <c r="H82" s="9"/>
      <c r="I82" s="6"/>
      <c r="J82" s="6"/>
      <c r="K82" s="6"/>
      <c r="L82" s="9"/>
    </row>
    <row r="83" spans="1:12" ht="15">
      <c r="A83" s="9"/>
      <c r="B83" s="3" t="s">
        <v>151</v>
      </c>
      <c r="C83" s="6"/>
      <c r="D83" s="6"/>
      <c r="E83" s="6"/>
      <c r="F83" s="6"/>
      <c r="G83" s="6"/>
      <c r="H83" s="9"/>
      <c r="I83" s="6"/>
      <c r="J83" s="6"/>
      <c r="K83" s="6"/>
      <c r="L83" s="9"/>
    </row>
    <row r="84" spans="1:12" ht="15">
      <c r="A84" s="9"/>
      <c r="B84" s="3" t="s">
        <v>140</v>
      </c>
      <c r="C84" s="6"/>
      <c r="D84" s="6"/>
      <c r="E84" s="6"/>
      <c r="F84" s="6"/>
      <c r="G84" s="6"/>
      <c r="H84" s="9"/>
      <c r="I84" s="6"/>
      <c r="J84" s="6"/>
      <c r="K84" s="6"/>
      <c r="L84" s="9"/>
    </row>
    <row r="85" spans="1:12" ht="15">
      <c r="A85" s="9"/>
      <c r="B85" s="152" t="s">
        <v>230</v>
      </c>
      <c r="C85" s="6"/>
      <c r="D85" s="6"/>
      <c r="E85" s="6"/>
      <c r="F85" s="6"/>
      <c r="G85" s="6"/>
      <c r="H85" s="9"/>
      <c r="I85" s="6"/>
      <c r="J85" s="6"/>
      <c r="K85" s="6"/>
      <c r="L85" s="9"/>
    </row>
    <row r="86" spans="1:12" ht="15">
      <c r="A86" s="9"/>
      <c r="B86" s="152" t="s">
        <v>236</v>
      </c>
      <c r="C86" s="6"/>
      <c r="D86" s="6"/>
      <c r="E86" s="6"/>
      <c r="F86" s="6"/>
      <c r="G86" s="6"/>
      <c r="H86" s="9"/>
      <c r="I86" s="6"/>
      <c r="J86" s="6"/>
      <c r="K86" s="6"/>
      <c r="L86" s="9"/>
    </row>
    <row r="87" spans="1:12" ht="15">
      <c r="A87" s="9"/>
      <c r="B87" s="152" t="s">
        <v>231</v>
      </c>
      <c r="C87" s="6"/>
      <c r="D87" s="6"/>
      <c r="E87" s="6"/>
      <c r="F87" s="6"/>
      <c r="G87" s="6"/>
      <c r="H87" s="9"/>
      <c r="I87" s="6"/>
      <c r="J87" s="6"/>
      <c r="K87" s="6"/>
      <c r="L87" s="9"/>
    </row>
    <row r="88" spans="1:12" ht="15">
      <c r="A88" s="9"/>
      <c r="B88" s="152" t="s">
        <v>232</v>
      </c>
      <c r="C88" s="6"/>
      <c r="D88" s="6"/>
      <c r="E88" s="6"/>
      <c r="F88" s="6"/>
      <c r="G88" s="6"/>
      <c r="H88" s="9"/>
      <c r="I88" s="6"/>
      <c r="J88" s="6"/>
      <c r="K88" s="6"/>
      <c r="L88" s="9"/>
    </row>
    <row r="89" spans="1:12" ht="15">
      <c r="A89" s="9"/>
      <c r="B89" s="152"/>
      <c r="C89" s="6"/>
      <c r="D89" s="6"/>
      <c r="E89" s="6"/>
      <c r="F89" s="6"/>
      <c r="G89" s="6"/>
      <c r="H89" s="9"/>
      <c r="I89" s="6"/>
      <c r="J89" s="6"/>
      <c r="K89" s="6"/>
      <c r="L89" s="9"/>
    </row>
    <row r="90" spans="1:12" ht="15">
      <c r="A90" s="9"/>
      <c r="B90" s="152"/>
      <c r="C90" s="6"/>
      <c r="D90" s="6"/>
      <c r="E90" s="6"/>
      <c r="F90" s="155" t="s">
        <v>145</v>
      </c>
      <c r="G90" s="6"/>
      <c r="H90" s="36" t="s">
        <v>149</v>
      </c>
      <c r="I90" s="162"/>
      <c r="J90" s="36" t="s">
        <v>147</v>
      </c>
      <c r="K90" s="6"/>
      <c r="L90" s="9"/>
    </row>
    <row r="91" spans="1:12" ht="15">
      <c r="A91" s="9"/>
      <c r="B91" s="152"/>
      <c r="C91" s="6"/>
      <c r="D91" s="6"/>
      <c r="E91" s="6"/>
      <c r="F91" s="40" t="s">
        <v>144</v>
      </c>
      <c r="G91" s="6"/>
      <c r="H91" s="118" t="s">
        <v>150</v>
      </c>
      <c r="I91" s="162"/>
      <c r="J91" s="40" t="s">
        <v>148</v>
      </c>
      <c r="K91" s="6"/>
      <c r="L91" s="9"/>
    </row>
    <row r="92" spans="1:12" ht="15">
      <c r="A92" s="9"/>
      <c r="B92" s="154" t="s">
        <v>130</v>
      </c>
      <c r="C92" s="6"/>
      <c r="D92" s="6"/>
      <c r="E92" s="154" t="s">
        <v>141</v>
      </c>
      <c r="F92" s="154" t="s">
        <v>146</v>
      </c>
      <c r="G92" s="6"/>
      <c r="H92" s="94" t="s">
        <v>233</v>
      </c>
      <c r="I92" s="162"/>
      <c r="J92" s="94" t="s">
        <v>15</v>
      </c>
      <c r="K92" s="6"/>
      <c r="L92" s="9"/>
    </row>
    <row r="93" spans="1:12" ht="15">
      <c r="A93" s="9"/>
      <c r="B93" s="154"/>
      <c r="C93" s="6"/>
      <c r="D93" s="6"/>
      <c r="E93" s="154"/>
      <c r="F93" s="153"/>
      <c r="G93" s="6"/>
      <c r="H93" s="9"/>
      <c r="J93" s="40"/>
      <c r="K93" s="6"/>
      <c r="L93" s="9"/>
    </row>
    <row r="94" spans="1:12" ht="15">
      <c r="A94" s="9"/>
      <c r="B94" s="152" t="s">
        <v>131</v>
      </c>
      <c r="C94" s="6"/>
      <c r="D94" s="6"/>
      <c r="E94" s="40" t="s">
        <v>143</v>
      </c>
      <c r="F94" s="158">
        <v>17.5</v>
      </c>
      <c r="H94" s="156">
        <v>35000</v>
      </c>
      <c r="I94" s="6"/>
      <c r="J94" s="156">
        <v>43750</v>
      </c>
      <c r="K94" s="6"/>
      <c r="L94" s="9"/>
    </row>
    <row r="95" spans="1:12" ht="15">
      <c r="A95" s="9"/>
      <c r="B95" s="152" t="s">
        <v>131</v>
      </c>
      <c r="C95" s="6"/>
      <c r="D95" s="6"/>
      <c r="E95" s="40" t="s">
        <v>142</v>
      </c>
      <c r="F95" s="158">
        <v>17.5</v>
      </c>
      <c r="H95" s="156">
        <v>35000</v>
      </c>
      <c r="I95" s="6"/>
      <c r="J95" s="156">
        <v>43750</v>
      </c>
      <c r="K95" s="6"/>
      <c r="L95" s="9"/>
    </row>
    <row r="96" spans="1:12" ht="15">
      <c r="A96" s="9"/>
      <c r="B96" s="152" t="s">
        <v>132</v>
      </c>
      <c r="C96" s="6"/>
      <c r="D96" s="6"/>
      <c r="E96" s="40" t="s">
        <v>142</v>
      </c>
      <c r="F96" s="158">
        <v>15</v>
      </c>
      <c r="H96" s="156">
        <v>30000</v>
      </c>
      <c r="I96" s="6"/>
      <c r="J96" s="156">
        <v>37500</v>
      </c>
      <c r="K96" s="6"/>
      <c r="L96" s="9"/>
    </row>
    <row r="97" spans="1:12" ht="15">
      <c r="A97" s="9"/>
      <c r="B97" s="40" t="s">
        <v>133</v>
      </c>
      <c r="C97" s="6"/>
      <c r="D97" s="6"/>
      <c r="E97" s="40" t="s">
        <v>142</v>
      </c>
      <c r="F97" s="158">
        <v>10.05</v>
      </c>
      <c r="H97" s="156">
        <v>20100</v>
      </c>
      <c r="I97" s="6"/>
      <c r="J97" s="156">
        <v>25125</v>
      </c>
      <c r="K97" s="6"/>
      <c r="L97" s="9"/>
    </row>
    <row r="98" spans="1:12" ht="15">
      <c r="A98" s="9"/>
      <c r="B98" s="40" t="s">
        <v>134</v>
      </c>
      <c r="C98" s="6"/>
      <c r="D98" s="6"/>
      <c r="E98" s="40" t="s">
        <v>142</v>
      </c>
      <c r="F98" s="158">
        <v>4.95</v>
      </c>
      <c r="H98" s="156">
        <v>9900</v>
      </c>
      <c r="I98" s="6"/>
      <c r="J98" s="156">
        <v>12375</v>
      </c>
      <c r="K98" s="6"/>
      <c r="L98" s="9"/>
    </row>
    <row r="99" spans="1:12" ht="15.75" thickBot="1">
      <c r="A99" s="9"/>
      <c r="B99" s="6"/>
      <c r="C99" s="6"/>
      <c r="D99" s="6"/>
      <c r="E99" s="6"/>
      <c r="F99" s="159">
        <f>SUM(F94:F98)</f>
        <v>65</v>
      </c>
      <c r="H99" s="157">
        <f>SUM(H94:H98)</f>
        <v>130000</v>
      </c>
      <c r="I99" s="6"/>
      <c r="J99" s="157">
        <f>SUM(J94:J98)</f>
        <v>162500</v>
      </c>
      <c r="K99" s="6"/>
      <c r="L99" s="9"/>
    </row>
    <row r="100" spans="1:12" ht="15">
      <c r="A100" s="9"/>
      <c r="B100" s="6"/>
      <c r="C100" s="6"/>
      <c r="D100" s="6"/>
      <c r="E100" s="6"/>
      <c r="F100" s="6"/>
      <c r="G100" s="6"/>
      <c r="H100" s="9"/>
      <c r="I100" s="6"/>
      <c r="K100" s="6"/>
      <c r="L100" s="9"/>
    </row>
    <row r="101" spans="1:12" ht="15">
      <c r="A101" s="9"/>
      <c r="B101" s="40" t="s">
        <v>234</v>
      </c>
      <c r="C101" s="6"/>
      <c r="D101" s="6"/>
      <c r="E101" s="6"/>
      <c r="F101" s="6"/>
      <c r="G101" s="6"/>
      <c r="H101" s="9"/>
      <c r="I101" s="6"/>
      <c r="J101" s="6"/>
      <c r="K101" s="6"/>
      <c r="L101" s="9"/>
    </row>
    <row r="102" spans="1:12" ht="15">
      <c r="A102" s="9"/>
      <c r="B102" s="163" t="s">
        <v>242</v>
      </c>
      <c r="C102" s="40"/>
      <c r="D102" s="6"/>
      <c r="E102" s="6"/>
      <c r="F102" s="6"/>
      <c r="G102" s="6"/>
      <c r="H102" s="9"/>
      <c r="I102" s="6"/>
      <c r="J102" s="6"/>
      <c r="K102" s="6"/>
      <c r="L102" s="9"/>
    </row>
    <row r="103" spans="1:12" ht="15">
      <c r="A103" s="9"/>
      <c r="B103" s="40" t="s">
        <v>235</v>
      </c>
      <c r="C103" s="40"/>
      <c r="D103" s="6"/>
      <c r="E103" s="6"/>
      <c r="F103" s="6"/>
      <c r="G103" s="6"/>
      <c r="H103" s="9"/>
      <c r="I103" s="6"/>
      <c r="J103" s="6"/>
      <c r="K103" s="6"/>
      <c r="L103" s="9"/>
    </row>
    <row r="104" spans="1:12" ht="15">
      <c r="A104" s="9"/>
      <c r="B104" s="6"/>
      <c r="C104" s="40"/>
      <c r="D104" s="6"/>
      <c r="E104" s="6"/>
      <c r="F104" s="6"/>
      <c r="G104" s="6"/>
      <c r="H104" s="9"/>
      <c r="I104" s="6"/>
      <c r="J104" s="6"/>
      <c r="K104" s="6"/>
      <c r="L104" s="9"/>
    </row>
    <row r="105" spans="1:12" ht="15">
      <c r="A105" s="9"/>
      <c r="B105" s="155"/>
      <c r="C105" s="40"/>
      <c r="D105" s="6"/>
      <c r="E105" s="6"/>
      <c r="F105" s="6"/>
      <c r="G105" s="6"/>
      <c r="H105" s="9"/>
      <c r="I105" s="6"/>
      <c r="J105" s="6"/>
      <c r="K105" s="6"/>
      <c r="L105" s="9"/>
    </row>
    <row r="106" spans="1:12" ht="15">
      <c r="A106" s="9"/>
      <c r="B106" s="6"/>
      <c r="C106" s="6"/>
      <c r="D106" s="6"/>
      <c r="E106" s="6"/>
      <c r="F106" s="6"/>
      <c r="G106" s="6"/>
      <c r="H106" s="9"/>
      <c r="I106" s="6"/>
      <c r="J106" s="6"/>
      <c r="K106" s="6"/>
      <c r="L106" s="9"/>
    </row>
    <row r="107" ht="15">
      <c r="L107" s="9"/>
    </row>
    <row r="108" ht="15">
      <c r="L108" s="9"/>
    </row>
    <row r="109" spans="1:12" ht="15">
      <c r="A109" s="9"/>
      <c r="B109" s="6"/>
      <c r="C109" s="6"/>
      <c r="D109" s="6"/>
      <c r="E109" s="6"/>
      <c r="F109" s="6"/>
      <c r="G109" s="6"/>
      <c r="H109" s="9"/>
      <c r="I109" s="6"/>
      <c r="J109" s="6"/>
      <c r="K109" s="6"/>
      <c r="L109" s="9"/>
    </row>
    <row r="110" spans="1:12" ht="15">
      <c r="A110" s="9"/>
      <c r="B110" s="6"/>
      <c r="C110" s="6"/>
      <c r="D110" s="6"/>
      <c r="E110" s="6"/>
      <c r="F110" s="6"/>
      <c r="G110" s="6"/>
      <c r="H110" s="9"/>
      <c r="I110" s="6"/>
      <c r="J110" s="6"/>
      <c r="K110" s="6"/>
      <c r="L110" s="9"/>
    </row>
    <row r="111" spans="1:12" ht="15">
      <c r="A111" s="9"/>
      <c r="B111" s="6"/>
      <c r="C111" s="6"/>
      <c r="D111" s="6"/>
      <c r="E111" s="6"/>
      <c r="F111" s="6"/>
      <c r="G111" s="6"/>
      <c r="H111" s="9"/>
      <c r="I111" s="6"/>
      <c r="J111" s="6"/>
      <c r="K111" s="6"/>
      <c r="L111" s="9"/>
    </row>
    <row r="112" spans="1:12" ht="15">
      <c r="A112" s="9"/>
      <c r="B112" s="6"/>
      <c r="C112" s="6"/>
      <c r="D112" s="6"/>
      <c r="E112" s="6"/>
      <c r="F112" s="6"/>
      <c r="G112" s="6"/>
      <c r="H112" s="9"/>
      <c r="I112" s="6"/>
      <c r="J112" s="6"/>
      <c r="K112" s="6"/>
      <c r="L112" s="9"/>
    </row>
    <row r="113" spans="1:12" ht="15">
      <c r="A113" s="9"/>
      <c r="B113" s="6"/>
      <c r="C113" s="6"/>
      <c r="D113" s="6"/>
      <c r="E113" s="6"/>
      <c r="F113" s="6"/>
      <c r="G113" s="6"/>
      <c r="H113" s="9"/>
      <c r="I113" s="6"/>
      <c r="J113" s="6"/>
      <c r="K113" s="6"/>
      <c r="L113" s="9"/>
    </row>
    <row r="114" spans="1:12" ht="15">
      <c r="A114" s="9"/>
      <c r="B114" s="6"/>
      <c r="C114" s="6"/>
      <c r="D114" s="6"/>
      <c r="E114" s="6"/>
      <c r="F114" s="6"/>
      <c r="G114" s="6"/>
      <c r="H114" s="9"/>
      <c r="I114" s="6"/>
      <c r="J114" s="6"/>
      <c r="K114" s="6"/>
      <c r="L114" s="9"/>
    </row>
    <row r="115" spans="1:12" ht="15">
      <c r="A115" s="9"/>
      <c r="B115" s="6"/>
      <c r="C115" s="6"/>
      <c r="D115" s="6"/>
      <c r="E115" s="6"/>
      <c r="F115" s="6"/>
      <c r="G115" s="6"/>
      <c r="H115" s="9"/>
      <c r="I115" s="6"/>
      <c r="J115" s="6"/>
      <c r="K115" s="6"/>
      <c r="L115" s="9"/>
    </row>
    <row r="116" spans="1:12" ht="15">
      <c r="A116" s="43" t="s">
        <v>102</v>
      </c>
      <c r="B116" s="6"/>
      <c r="C116" s="6"/>
      <c r="D116" s="6"/>
      <c r="E116" s="6"/>
      <c r="F116" s="6"/>
      <c r="G116" s="6"/>
      <c r="H116" s="9"/>
      <c r="I116" s="6"/>
      <c r="J116" s="6"/>
      <c r="K116" s="6"/>
      <c r="L116" s="9"/>
    </row>
    <row r="117" spans="1:12" ht="15">
      <c r="A117" s="44" t="s">
        <v>208</v>
      </c>
      <c r="B117" s="6"/>
      <c r="C117" s="6"/>
      <c r="D117" s="6"/>
      <c r="E117" s="6"/>
      <c r="F117" s="6"/>
      <c r="G117" s="6"/>
      <c r="H117" s="9"/>
      <c r="I117" s="6"/>
      <c r="J117" s="6"/>
      <c r="K117" s="6"/>
      <c r="L117" s="9"/>
    </row>
    <row r="118" spans="1:12" ht="15">
      <c r="A118" s="45" t="s">
        <v>209</v>
      </c>
      <c r="B118" s="6"/>
      <c r="C118" s="6"/>
      <c r="D118" s="6"/>
      <c r="E118" s="6"/>
      <c r="F118" s="6"/>
      <c r="G118" s="6"/>
      <c r="H118" s="9"/>
      <c r="I118" s="6"/>
      <c r="J118" s="6"/>
      <c r="K118" s="6"/>
      <c r="L118" s="9"/>
    </row>
    <row r="119" spans="1:12" ht="15">
      <c r="A119" s="12"/>
      <c r="B119" s="6"/>
      <c r="C119" s="6"/>
      <c r="D119" s="6"/>
      <c r="E119" s="6"/>
      <c r="F119" s="6"/>
      <c r="G119" s="6"/>
      <c r="H119" s="9"/>
      <c r="I119" s="6"/>
      <c r="J119" s="6"/>
      <c r="K119" s="6"/>
      <c r="L119" s="9"/>
    </row>
    <row r="120" spans="1:12" ht="15">
      <c r="A120" s="43" t="s">
        <v>65</v>
      </c>
      <c r="B120" s="6"/>
      <c r="C120" s="6"/>
      <c r="D120" s="6"/>
      <c r="E120" s="6"/>
      <c r="F120" s="6"/>
      <c r="G120" s="6"/>
      <c r="H120" s="9"/>
      <c r="I120" s="6"/>
      <c r="J120" s="6"/>
      <c r="K120" s="6"/>
      <c r="L120" s="9"/>
    </row>
    <row r="121" spans="1:12" ht="15">
      <c r="A121" s="9"/>
      <c r="B121" s="6"/>
      <c r="C121" s="6"/>
      <c r="D121" s="6"/>
      <c r="E121" s="6"/>
      <c r="F121" s="6"/>
      <c r="G121" s="6"/>
      <c r="H121" s="9"/>
      <c r="I121" s="6"/>
      <c r="J121" s="6"/>
      <c r="K121" s="6"/>
      <c r="L121" s="9"/>
    </row>
    <row r="122" spans="1:12" ht="15">
      <c r="A122" s="12">
        <v>9</v>
      </c>
      <c r="B122" s="12" t="s">
        <v>96</v>
      </c>
      <c r="C122" s="6"/>
      <c r="D122" s="6"/>
      <c r="E122" s="6"/>
      <c r="F122" s="6"/>
      <c r="G122" s="6"/>
      <c r="H122" s="6"/>
      <c r="I122" s="6"/>
      <c r="J122" s="6"/>
      <c r="K122" s="6"/>
      <c r="L122" s="9"/>
    </row>
    <row r="123" spans="1:12" ht="15">
      <c r="A123" s="9"/>
      <c r="B123" s="12" t="s">
        <v>181</v>
      </c>
      <c r="C123" s="6"/>
      <c r="D123" s="6"/>
      <c r="E123" s="6"/>
      <c r="F123" s="6"/>
      <c r="G123" s="6"/>
      <c r="H123" s="6"/>
      <c r="I123" s="6"/>
      <c r="J123" s="6"/>
      <c r="K123" s="6"/>
      <c r="L123" s="9"/>
    </row>
    <row r="124" spans="1:12" ht="15">
      <c r="A124" s="9"/>
      <c r="B124" s="35"/>
      <c r="C124" s="40"/>
      <c r="D124" s="6"/>
      <c r="I124" s="6"/>
      <c r="J124" s="6"/>
      <c r="K124" s="6"/>
      <c r="L124" s="9"/>
    </row>
    <row r="125" spans="1:12" ht="15">
      <c r="A125" s="12">
        <v>10</v>
      </c>
      <c r="B125" s="40" t="s">
        <v>84</v>
      </c>
      <c r="C125" s="9"/>
      <c r="D125" s="9"/>
      <c r="E125" s="9"/>
      <c r="F125" s="9"/>
      <c r="G125" s="9"/>
      <c r="H125" s="6"/>
      <c r="K125" s="9"/>
      <c r="L125" s="9"/>
    </row>
    <row r="126" spans="1:12" ht="15">
      <c r="A126" s="12"/>
      <c r="B126" s="40"/>
      <c r="C126" s="9"/>
      <c r="D126" s="9"/>
      <c r="E126" s="9"/>
      <c r="F126" s="9"/>
      <c r="G126" s="9"/>
      <c r="H126" s="6"/>
      <c r="I126" s="9"/>
      <c r="J126" s="36" t="s">
        <v>15</v>
      </c>
      <c r="K126" s="9"/>
      <c r="L126" s="9"/>
    </row>
    <row r="127" spans="1:12" ht="15.75" thickBot="1">
      <c r="A127" s="12"/>
      <c r="B127" s="9" t="s">
        <v>95</v>
      </c>
      <c r="C127" s="9"/>
      <c r="E127" s="68" t="s">
        <v>152</v>
      </c>
      <c r="F127" s="9"/>
      <c r="G127" s="9"/>
      <c r="H127" s="9"/>
      <c r="I127" s="9"/>
      <c r="J127" s="149">
        <v>9814</v>
      </c>
      <c r="K127" s="9"/>
      <c r="L127" s="9"/>
    </row>
    <row r="128" spans="1:12" ht="15">
      <c r="A128" s="9"/>
      <c r="B128" s="9"/>
      <c r="C128" s="9"/>
      <c r="D128" s="9"/>
      <c r="E128" s="9"/>
      <c r="F128" s="9"/>
      <c r="G128" s="9"/>
      <c r="H128" s="9"/>
      <c r="I128" s="9"/>
      <c r="K128" s="9"/>
      <c r="L128" s="9"/>
    </row>
    <row r="129" spans="1:12" ht="15">
      <c r="A129" s="12">
        <v>11</v>
      </c>
      <c r="B129" s="12" t="s">
        <v>136</v>
      </c>
      <c r="C129" s="6"/>
      <c r="D129" s="6"/>
      <c r="E129" s="6"/>
      <c r="F129" s="6"/>
      <c r="G129" s="6"/>
      <c r="H129" s="9"/>
      <c r="I129" s="9"/>
      <c r="J129" s="117"/>
      <c r="K129" s="6"/>
      <c r="L129" s="9"/>
    </row>
    <row r="130" spans="1:12" ht="15">
      <c r="A130" s="9"/>
      <c r="B130" s="12"/>
      <c r="C130" s="6"/>
      <c r="D130" s="6"/>
      <c r="E130" s="6"/>
      <c r="F130" s="6"/>
      <c r="G130" s="6"/>
      <c r="H130" s="6"/>
      <c r="I130" s="6"/>
      <c r="J130" s="6"/>
      <c r="K130" s="6"/>
      <c r="L130" s="9"/>
    </row>
    <row r="131" spans="1:12" ht="15">
      <c r="A131" s="12">
        <v>12</v>
      </c>
      <c r="B131" s="12" t="s">
        <v>85</v>
      </c>
      <c r="C131" s="9"/>
      <c r="D131" s="9"/>
      <c r="E131" s="9"/>
      <c r="F131" s="9"/>
      <c r="G131" s="9"/>
      <c r="H131" s="9"/>
      <c r="I131" s="6"/>
      <c r="J131" s="6"/>
      <c r="K131" s="9"/>
      <c r="L131" s="9"/>
    </row>
    <row r="132" spans="1:12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 ht="15">
      <c r="A133" s="12">
        <v>13</v>
      </c>
      <c r="B133" s="12" t="s">
        <v>86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 ht="15">
      <c r="A134" s="12"/>
      <c r="B134" s="12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 ht="15">
      <c r="A135" s="12">
        <v>14</v>
      </c>
      <c r="B135" s="12" t="s">
        <v>207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 ht="15">
      <c r="A136" s="9"/>
      <c r="B136" s="3"/>
      <c r="C136" s="3"/>
      <c r="D136" s="3"/>
      <c r="E136" s="3"/>
      <c r="F136" s="3"/>
      <c r="G136" s="3"/>
      <c r="H136" s="86" t="s">
        <v>128</v>
      </c>
      <c r="I136" s="9"/>
      <c r="J136" s="86" t="s">
        <v>66</v>
      </c>
      <c r="K136" s="9"/>
      <c r="L136" s="9"/>
    </row>
    <row r="137" spans="1:12" ht="15">
      <c r="A137" s="9"/>
      <c r="B137" s="87" t="s">
        <v>79</v>
      </c>
      <c r="C137" s="3"/>
      <c r="D137" s="3"/>
      <c r="E137" s="3"/>
      <c r="F137" s="88" t="s">
        <v>186</v>
      </c>
      <c r="G137" s="87"/>
      <c r="H137" s="88" t="s">
        <v>129</v>
      </c>
      <c r="I137" s="3"/>
      <c r="J137" s="88" t="s">
        <v>67</v>
      </c>
      <c r="K137" s="9"/>
      <c r="L137" s="9"/>
    </row>
    <row r="138" spans="1:12" ht="15">
      <c r="A138" s="9"/>
      <c r="B138" s="3"/>
      <c r="C138" s="3"/>
      <c r="D138" s="3"/>
      <c r="E138" s="3"/>
      <c r="F138" s="86" t="s">
        <v>15</v>
      </c>
      <c r="G138" s="3"/>
      <c r="H138" s="86" t="s">
        <v>15</v>
      </c>
      <c r="I138" s="87"/>
      <c r="J138" s="86" t="s">
        <v>15</v>
      </c>
      <c r="K138" s="9"/>
      <c r="L138" s="9"/>
    </row>
    <row r="139" spans="1:12" ht="15">
      <c r="A139" s="9"/>
      <c r="B139" s="3"/>
      <c r="C139" s="3"/>
      <c r="D139" s="3"/>
      <c r="E139" s="3"/>
      <c r="F139" s="3"/>
      <c r="G139" s="3"/>
      <c r="H139" s="3"/>
      <c r="I139" s="3"/>
      <c r="J139" s="3"/>
      <c r="K139" s="9"/>
      <c r="L139" s="9"/>
    </row>
    <row r="140" spans="1:12" ht="15">
      <c r="A140" s="9"/>
      <c r="B140" s="14" t="s">
        <v>122</v>
      </c>
      <c r="C140" s="3"/>
      <c r="D140" s="3"/>
      <c r="E140" s="3"/>
      <c r="F140" s="91">
        <f>131013-53703+27228</f>
        <v>104538</v>
      </c>
      <c r="G140" s="91"/>
      <c r="H140" s="93">
        <f>5719-1197-497+912</f>
        <v>4937</v>
      </c>
      <c r="I140" s="3"/>
      <c r="J140" s="93">
        <f>14428+47757</f>
        <v>62185</v>
      </c>
      <c r="K140" s="9"/>
      <c r="L140" s="9"/>
    </row>
    <row r="141" spans="1:12" ht="15">
      <c r="A141" s="9"/>
      <c r="B141" s="14" t="s">
        <v>123</v>
      </c>
      <c r="C141" s="3"/>
      <c r="D141" s="3"/>
      <c r="E141" s="3"/>
      <c r="F141" s="99">
        <v>53703</v>
      </c>
      <c r="G141" s="91"/>
      <c r="H141" s="111">
        <v>1197</v>
      </c>
      <c r="I141" s="91"/>
      <c r="J141" s="150">
        <v>0</v>
      </c>
      <c r="K141" s="9"/>
      <c r="L141" s="9"/>
    </row>
    <row r="142" spans="1:12" ht="15">
      <c r="A142" s="9"/>
      <c r="B142" s="14" t="s">
        <v>127</v>
      </c>
      <c r="C142" s="3"/>
      <c r="D142" s="3"/>
      <c r="E142" s="3"/>
      <c r="F142" s="151">
        <v>0</v>
      </c>
      <c r="G142" s="91"/>
      <c r="H142" s="112">
        <f>497+908-112.5</f>
        <v>1292.5</v>
      </c>
      <c r="I142" s="91"/>
      <c r="J142" s="112">
        <f>166871+2+1</f>
        <v>166874</v>
      </c>
      <c r="K142" s="9"/>
      <c r="L142" s="9"/>
    </row>
    <row r="143" spans="1:13" ht="15">
      <c r="A143" s="9"/>
      <c r="B143" s="3"/>
      <c r="C143" s="3"/>
      <c r="D143" s="3"/>
      <c r="E143" s="3"/>
      <c r="F143" s="111">
        <f>SUM(F140:F142)</f>
        <v>158241</v>
      </c>
      <c r="G143" s="99"/>
      <c r="H143" s="111">
        <f>SUM(H140:H142)</f>
        <v>7426.5</v>
      </c>
      <c r="I143" s="91"/>
      <c r="J143" s="111">
        <f>SUM(J140:J142)</f>
        <v>229059</v>
      </c>
      <c r="K143" s="9"/>
      <c r="L143" s="9"/>
      <c r="M143">
        <f>+'BS'!H36+'BS'!H34</f>
        <v>229058</v>
      </c>
    </row>
    <row r="144" spans="1:12" ht="15">
      <c r="A144" s="12"/>
      <c r="B144" s="14" t="s">
        <v>216</v>
      </c>
      <c r="C144" s="3"/>
      <c r="D144" s="3"/>
      <c r="E144" s="3"/>
      <c r="F144" s="115">
        <v>0</v>
      </c>
      <c r="G144" s="3"/>
      <c r="H144" s="122">
        <v>8352</v>
      </c>
      <c r="I144" s="99"/>
      <c r="J144" s="114">
        <v>0</v>
      </c>
      <c r="K144" s="9"/>
      <c r="L144" s="9"/>
    </row>
    <row r="145" spans="1:12" ht="15.75" thickBot="1">
      <c r="A145" s="12"/>
      <c r="B145" s="14"/>
      <c r="C145" s="3"/>
      <c r="D145" s="3"/>
      <c r="E145" s="3"/>
      <c r="F145" s="113">
        <f>+F143+F144</f>
        <v>158241</v>
      </c>
      <c r="G145" s="3"/>
      <c r="H145" s="113">
        <f>+H143+H144</f>
        <v>15778.5</v>
      </c>
      <c r="I145" s="3"/>
      <c r="J145" s="113">
        <f>+J143+J144</f>
        <v>229059</v>
      </c>
      <c r="K145" s="9"/>
      <c r="L145" s="9"/>
    </row>
    <row r="146" spans="1:12" ht="15">
      <c r="A146" s="12"/>
      <c r="I146" s="3"/>
      <c r="K146" s="9"/>
      <c r="L146" s="9"/>
    </row>
    <row r="147" spans="1:12" ht="15">
      <c r="A147" s="12">
        <v>15</v>
      </c>
      <c r="B147" s="3" t="s">
        <v>214</v>
      </c>
      <c r="C147" s="9"/>
      <c r="D147" s="9"/>
      <c r="E147" s="9"/>
      <c r="F147" s="9"/>
      <c r="G147" s="9"/>
      <c r="H147" s="9"/>
      <c r="K147" s="9"/>
      <c r="L147" s="9"/>
    </row>
    <row r="148" spans="1:12" ht="15">
      <c r="A148" s="12"/>
      <c r="B148" s="3" t="s">
        <v>215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 ht="15">
      <c r="A149" s="12"/>
      <c r="B149" s="3" t="s">
        <v>213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 ht="15">
      <c r="A150" s="12"/>
      <c r="B150" s="3" t="s">
        <v>217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 ht="15">
      <c r="A151" s="12"/>
      <c r="B151" s="3" t="s">
        <v>218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15">
      <c r="A152" s="12"/>
      <c r="B152" s="3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 ht="15">
      <c r="A153" s="12"/>
      <c r="B153" s="3" t="s">
        <v>247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 ht="15">
      <c r="A154" s="12"/>
      <c r="B154" s="3" t="s">
        <v>244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15">
      <c r="A155" s="12"/>
      <c r="B155" s="3" t="s">
        <v>245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2:12" ht="1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 ht="15">
      <c r="A157" s="12">
        <v>16</v>
      </c>
      <c r="B157" s="14" t="s">
        <v>219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 ht="15">
      <c r="A158" s="12"/>
      <c r="B158" s="14" t="s">
        <v>220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15">
      <c r="A159" s="12"/>
      <c r="B159" s="14" t="s">
        <v>221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 ht="15">
      <c r="A160" s="12"/>
      <c r="B160" s="14" t="s">
        <v>222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 ht="15">
      <c r="A161" s="12"/>
      <c r="B161" s="14" t="s">
        <v>223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15">
      <c r="A162" s="12"/>
      <c r="B162" s="14" t="s">
        <v>224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 ht="15">
      <c r="A163" s="12"/>
      <c r="B163" s="14" t="s">
        <v>225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 ht="15">
      <c r="A164" s="12"/>
      <c r="B164" s="14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15">
      <c r="A165" s="12"/>
      <c r="B165" s="14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 ht="15">
      <c r="A166" s="12"/>
      <c r="B166" s="14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 ht="15">
      <c r="A167" s="12"/>
      <c r="B167" s="14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 ht="15">
      <c r="A168" s="12"/>
      <c r="B168" s="14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15">
      <c r="A169" s="12"/>
      <c r="B169" s="14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 ht="15">
      <c r="A170" s="12"/>
      <c r="B170" s="14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15">
      <c r="A171" s="43" t="s">
        <v>102</v>
      </c>
      <c r="B171" s="14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 ht="15">
      <c r="A172" s="44" t="s">
        <v>212</v>
      </c>
      <c r="B172" s="14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15">
      <c r="A173" s="45" t="s">
        <v>209</v>
      </c>
      <c r="B173" s="14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 ht="15">
      <c r="A174" s="12"/>
      <c r="B174" s="14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 ht="15">
      <c r="A175" s="43" t="s">
        <v>65</v>
      </c>
      <c r="B175" s="14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 ht="15">
      <c r="A176" s="43"/>
      <c r="B176" s="14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 ht="15">
      <c r="A177" s="12">
        <v>16</v>
      </c>
      <c r="B177" s="14" t="s">
        <v>226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15">
      <c r="A178" s="12"/>
      <c r="B178" s="14" t="s">
        <v>227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 ht="15">
      <c r="A179" s="12"/>
      <c r="B179" s="14" t="s">
        <v>228</v>
      </c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 ht="15">
      <c r="A180" s="12"/>
      <c r="B180" s="14" t="s">
        <v>229</v>
      </c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 ht="15">
      <c r="A181" s="12"/>
      <c r="B181" s="14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 ht="15">
      <c r="A182" s="12"/>
      <c r="B182" s="14" t="s">
        <v>241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15">
      <c r="A183" s="12"/>
      <c r="B183" s="14" t="s">
        <v>246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 ht="15">
      <c r="A184" s="40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12" ht="15">
      <c r="A185" s="40">
        <v>17</v>
      </c>
      <c r="B185" s="9" t="s">
        <v>180</v>
      </c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 ht="15">
      <c r="A186" s="40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 ht="15">
      <c r="A187" s="12">
        <v>18</v>
      </c>
      <c r="B187" s="12" t="s">
        <v>92</v>
      </c>
      <c r="C187" s="6"/>
      <c r="D187" s="9"/>
      <c r="E187" s="9"/>
      <c r="F187" s="9"/>
      <c r="G187" s="9"/>
      <c r="H187" s="9"/>
      <c r="I187" s="9"/>
      <c r="J187" s="9"/>
      <c r="K187" s="9"/>
      <c r="L187" s="9"/>
    </row>
    <row r="188" spans="1:12" ht="15">
      <c r="A188" s="12"/>
      <c r="B188" s="12" t="s">
        <v>135</v>
      </c>
      <c r="C188" s="6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15">
      <c r="A189" s="40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0" ht="15">
      <c r="A190" s="12" t="s">
        <v>68</v>
      </c>
      <c r="B190" s="12" t="s">
        <v>182</v>
      </c>
      <c r="C190" s="9"/>
      <c r="D190" s="9"/>
      <c r="E190" s="3"/>
      <c r="F190" s="3"/>
      <c r="G190" s="3"/>
      <c r="H190" s="3"/>
      <c r="I190" s="9"/>
      <c r="J190" s="9"/>
    </row>
    <row r="191" spans="1:10" ht="15">
      <c r="A191" s="12"/>
      <c r="B191" s="12" t="s">
        <v>183</v>
      </c>
      <c r="C191" s="9"/>
      <c r="D191" s="9"/>
      <c r="E191" s="3"/>
      <c r="F191" s="3"/>
      <c r="G191" s="3"/>
      <c r="H191" s="3"/>
      <c r="I191" s="9"/>
      <c r="J191" s="9"/>
    </row>
    <row r="192" spans="1:9" ht="15">
      <c r="A192" s="9"/>
      <c r="B192" s="12"/>
      <c r="C192" s="9"/>
      <c r="D192" s="9"/>
      <c r="E192" s="3"/>
      <c r="F192" s="3"/>
      <c r="G192" s="3"/>
      <c r="H192" s="3"/>
      <c r="I192" s="3"/>
    </row>
    <row r="193" spans="1:9" ht="15">
      <c r="A193" s="9"/>
      <c r="B193" s="12" t="s">
        <v>206</v>
      </c>
      <c r="C193" s="9"/>
      <c r="D193" s="9"/>
      <c r="E193" s="3"/>
      <c r="F193" s="3"/>
      <c r="G193" s="3"/>
      <c r="H193" s="3"/>
      <c r="I193" s="3"/>
    </row>
    <row r="194" spans="1:9" ht="15">
      <c r="A194" s="9"/>
      <c r="B194" s="12" t="s">
        <v>163</v>
      </c>
      <c r="C194" s="9"/>
      <c r="D194" s="9"/>
      <c r="E194" s="3"/>
      <c r="F194" s="3"/>
      <c r="G194" s="3"/>
      <c r="H194" s="3"/>
      <c r="I194" s="3"/>
    </row>
    <row r="195" spans="1:9" ht="15">
      <c r="A195" s="9"/>
      <c r="B195" s="12" t="s">
        <v>164</v>
      </c>
      <c r="C195" s="9"/>
      <c r="D195" s="9"/>
      <c r="E195" s="3"/>
      <c r="F195" s="3"/>
      <c r="G195" s="3"/>
      <c r="H195" s="3"/>
      <c r="I195" s="3"/>
    </row>
    <row r="196" spans="1:9" ht="13.5" customHeight="1">
      <c r="A196" s="9"/>
      <c r="B196" s="12"/>
      <c r="C196" s="9"/>
      <c r="D196" s="9"/>
      <c r="E196" s="3"/>
      <c r="F196" s="3"/>
      <c r="G196" s="3"/>
      <c r="H196" s="3"/>
      <c r="I196" s="3"/>
    </row>
    <row r="197" spans="1:9" ht="15">
      <c r="A197" s="12" t="s">
        <v>69</v>
      </c>
      <c r="B197" s="12" t="s">
        <v>184</v>
      </c>
      <c r="C197" s="9"/>
      <c r="D197" s="9"/>
      <c r="E197" s="3"/>
      <c r="F197" s="3"/>
      <c r="G197" s="3"/>
      <c r="H197" s="3"/>
      <c r="I197" s="3"/>
    </row>
    <row r="198" spans="1:9" ht="13.5" customHeight="1">
      <c r="A198" s="9"/>
      <c r="B198" s="6"/>
      <c r="C198" s="9"/>
      <c r="D198" s="9"/>
      <c r="E198" s="3"/>
      <c r="F198" s="3"/>
      <c r="G198" s="3"/>
      <c r="H198" s="3"/>
      <c r="I198" s="3"/>
    </row>
    <row r="199" spans="1:9" ht="15">
      <c r="A199" s="12" t="s">
        <v>70</v>
      </c>
      <c r="B199" s="12" t="s">
        <v>185</v>
      </c>
      <c r="C199" s="9"/>
      <c r="D199" s="9"/>
      <c r="E199" s="3"/>
      <c r="F199" s="3"/>
      <c r="G199" s="3"/>
      <c r="H199" s="3"/>
      <c r="I199" s="3"/>
    </row>
    <row r="200" spans="1:9" ht="15">
      <c r="A200" s="9"/>
      <c r="B200" s="68" t="s">
        <v>99</v>
      </c>
      <c r="C200" s="9"/>
      <c r="D200" s="9"/>
      <c r="E200" s="3"/>
      <c r="F200" s="3"/>
      <c r="G200" s="3"/>
      <c r="H200" s="3"/>
      <c r="I200" s="3"/>
    </row>
    <row r="201" spans="1:9" ht="15">
      <c r="A201" s="9"/>
      <c r="B201" s="9"/>
      <c r="C201" s="9"/>
      <c r="D201" s="9"/>
      <c r="E201" s="3"/>
      <c r="F201" s="3"/>
      <c r="G201" s="3"/>
      <c r="H201" s="3"/>
      <c r="I201" s="3"/>
    </row>
    <row r="202" spans="1:9" ht="15">
      <c r="A202" s="9"/>
      <c r="B202" s="9"/>
      <c r="C202" s="9"/>
      <c r="D202" s="9"/>
      <c r="E202" s="3"/>
      <c r="F202" s="3"/>
      <c r="G202" s="3"/>
      <c r="H202" s="3"/>
      <c r="I202" s="3"/>
    </row>
    <row r="203" spans="1:9" ht="15">
      <c r="A203" s="12"/>
      <c r="B203" s="9"/>
      <c r="C203" s="9"/>
      <c r="D203" s="9"/>
      <c r="E203" s="3"/>
      <c r="F203" s="3"/>
      <c r="G203" s="3"/>
      <c r="H203" s="3"/>
      <c r="I203" s="3"/>
    </row>
    <row r="204" spans="1:9" ht="15">
      <c r="A204" s="12"/>
      <c r="B204" s="9"/>
      <c r="C204" s="9"/>
      <c r="D204" s="9"/>
      <c r="E204" s="3"/>
      <c r="F204" s="3"/>
      <c r="G204" s="3"/>
      <c r="H204" s="3"/>
      <c r="I204" s="3"/>
    </row>
    <row r="205" spans="1:9" ht="15">
      <c r="A205" s="12"/>
      <c r="B205" s="9"/>
      <c r="C205" s="9"/>
      <c r="D205" s="9"/>
      <c r="E205" s="3"/>
      <c r="F205" s="3"/>
      <c r="G205" s="3"/>
      <c r="H205" s="3"/>
      <c r="I205" s="3"/>
    </row>
    <row r="206" spans="1:9" ht="15">
      <c r="A206" s="12"/>
      <c r="B206" s="9"/>
      <c r="C206" s="9"/>
      <c r="D206" s="9"/>
      <c r="E206" s="3"/>
      <c r="F206" s="3"/>
      <c r="G206" s="3"/>
      <c r="H206" s="3"/>
      <c r="I206" s="3"/>
    </row>
    <row r="207" spans="1:9" ht="15">
      <c r="A207" s="9"/>
      <c r="B207" s="9"/>
      <c r="C207" s="9"/>
      <c r="D207" s="9"/>
      <c r="E207" s="3"/>
      <c r="F207" s="3"/>
      <c r="G207" s="3"/>
      <c r="H207" s="3"/>
      <c r="I207" s="3"/>
    </row>
    <row r="208" spans="1:9" ht="15">
      <c r="A208" s="9"/>
      <c r="B208" s="9"/>
      <c r="C208" s="9"/>
      <c r="D208" s="9"/>
      <c r="E208" s="3"/>
      <c r="F208" s="3"/>
      <c r="G208" s="3"/>
      <c r="H208" s="3"/>
      <c r="I208" s="3"/>
    </row>
    <row r="209" spans="1:9" ht="15">
      <c r="A209" s="43"/>
      <c r="B209" s="9"/>
      <c r="C209" s="9"/>
      <c r="D209" s="9"/>
      <c r="E209" s="3"/>
      <c r="F209" s="3"/>
      <c r="G209" s="3"/>
      <c r="H209" s="3"/>
      <c r="I209" s="3"/>
    </row>
    <row r="210" spans="1:9" ht="15">
      <c r="A210" s="3" t="s">
        <v>91</v>
      </c>
      <c r="B210" s="9"/>
      <c r="C210" s="9"/>
      <c r="D210" s="9"/>
      <c r="E210" s="3"/>
      <c r="F210" s="3"/>
      <c r="G210" s="3"/>
      <c r="H210" s="3"/>
      <c r="I210" s="3"/>
    </row>
    <row r="211" spans="1:9" ht="15">
      <c r="A211" s="43"/>
      <c r="B211" s="9"/>
      <c r="C211" s="9"/>
      <c r="D211" s="9"/>
      <c r="E211" s="3"/>
      <c r="F211" s="3"/>
      <c r="G211" s="3"/>
      <c r="H211" s="3"/>
      <c r="I211" s="3"/>
    </row>
    <row r="212" spans="1:9" ht="15">
      <c r="A212" s="9"/>
      <c r="B212" s="9"/>
      <c r="C212" s="9"/>
      <c r="D212" s="9"/>
      <c r="E212" s="3"/>
      <c r="F212" s="3"/>
      <c r="G212" s="3"/>
      <c r="H212" s="3"/>
      <c r="I212" s="3"/>
    </row>
    <row r="213" spans="3:9" ht="15">
      <c r="C213" s="9"/>
      <c r="D213" s="9"/>
      <c r="E213" s="3"/>
      <c r="F213" s="3"/>
      <c r="G213" s="3"/>
      <c r="H213" s="3"/>
      <c r="I213" s="3"/>
    </row>
    <row r="214" spans="3:9" ht="15">
      <c r="C214" s="9"/>
      <c r="D214" s="9"/>
      <c r="E214" s="3"/>
      <c r="F214" s="3"/>
      <c r="G214" s="3"/>
      <c r="H214" s="3"/>
      <c r="I214" s="3"/>
    </row>
    <row r="215" spans="1:9" ht="15">
      <c r="A215" s="9"/>
      <c r="B215" s="9"/>
      <c r="C215" s="9"/>
      <c r="D215" s="9"/>
      <c r="E215" s="3"/>
      <c r="F215" s="3"/>
      <c r="G215" s="3"/>
      <c r="H215" s="3"/>
      <c r="I215" s="3"/>
    </row>
    <row r="216" spans="1:9" ht="15">
      <c r="A216" s="9"/>
      <c r="B216" s="9"/>
      <c r="C216" s="9"/>
      <c r="D216" s="9"/>
      <c r="E216" s="3"/>
      <c r="F216" s="3"/>
      <c r="G216" s="3"/>
      <c r="H216" s="3"/>
      <c r="I216" s="3"/>
    </row>
    <row r="217" spans="1:9" ht="15">
      <c r="A217" s="9"/>
      <c r="B217" s="9"/>
      <c r="C217" s="9"/>
      <c r="D217" s="9"/>
      <c r="E217" s="3"/>
      <c r="F217" s="3"/>
      <c r="G217" s="3"/>
      <c r="H217" s="3"/>
      <c r="I217" s="3"/>
    </row>
    <row r="218" spans="2:9" ht="15">
      <c r="B218" s="9"/>
      <c r="C218" s="9"/>
      <c r="D218" s="9"/>
      <c r="E218" s="3"/>
      <c r="F218" s="3"/>
      <c r="G218" s="3"/>
      <c r="H218" s="3"/>
      <c r="I218" s="3"/>
    </row>
    <row r="219" spans="2:9" ht="15">
      <c r="B219" s="9"/>
      <c r="C219" s="9"/>
      <c r="D219" s="9"/>
      <c r="E219" s="3"/>
      <c r="F219" s="3"/>
      <c r="G219" s="3"/>
      <c r="H219" s="3"/>
      <c r="I219" s="3"/>
    </row>
    <row r="220" spans="2:9" ht="15">
      <c r="B220" s="9"/>
      <c r="C220" s="9"/>
      <c r="D220" s="9"/>
      <c r="H220" s="3"/>
      <c r="I220" s="3"/>
    </row>
    <row r="221" ht="15">
      <c r="H221" s="3"/>
    </row>
    <row r="222" ht="15">
      <c r="H222" s="3"/>
    </row>
  </sheetData>
  <printOptions/>
  <pageMargins left="0.6" right="0.3" top="0.5" bottom="0.5" header="0.5" footer="0.5"/>
  <pageSetup firstPageNumber="4" useFirstPageNumber="1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Berjaya Group Berhad</cp:lastModifiedBy>
  <cp:lastPrinted>2001-08-16T09:45:35Z</cp:lastPrinted>
  <dcterms:created xsi:type="dcterms:W3CDTF">1999-12-03T07:39:59Z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