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9525" windowHeight="4875" tabRatio="238" activeTab="2"/>
  </bookViews>
  <sheets>
    <sheet name="P&amp;L" sheetId="1" r:id="rId1"/>
    <sheet name="B&amp;S" sheetId="2" r:id="rId2"/>
    <sheet name="NOTES" sheetId="3" r:id="rId3"/>
  </sheets>
  <definedNames>
    <definedName name="_xlnm.Print_Area" localSheetId="1">'B&amp;S'!$A$1:$F$66</definedName>
    <definedName name="_xlnm.Print_Area" localSheetId="0">'P&amp;L'!$A$1:$I$79</definedName>
  </definedNames>
  <calcPr fullCalcOnLoad="1"/>
</workbook>
</file>

<file path=xl/sharedStrings.xml><?xml version="1.0" encoding="utf-8"?>
<sst xmlns="http://schemas.openxmlformats.org/spreadsheetml/2006/main" count="415" uniqueCount="337">
  <si>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</si>
  <si>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</si>
  <si>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</si>
  <si>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</si>
  <si>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</si>
  <si>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</si>
  <si>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</si>
  <si>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</si>
  <si>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</si>
  <si>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</si>
  <si>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</si>
  <si>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</si>
  <si>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</si>
  <si>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</si>
  <si>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</si>
  <si>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</si>
  <si>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</si>
  <si>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</si>
  <si>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</si>
  <si>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unrealised foreign exchange gains/</t>
  </si>
  <si>
    <t xml:space="preserve">(losses), finance cost, depreciation and amortisation, </t>
  </si>
  <si>
    <t xml:space="preserve"> exceptional items, income tax, minority interest and </t>
  </si>
  <si>
    <t>extraordinary item.</t>
  </si>
  <si>
    <t>Unrealised foreign exchange gains/ (losses)</t>
  </si>
  <si>
    <t>Profit/(loss) after unrealised foreign exchange gains/</t>
  </si>
  <si>
    <t xml:space="preserve">(losses) but before  finance cost, depreciation and </t>
  </si>
  <si>
    <t xml:space="preserve"> amortisation, exceptional items, income tax, minority </t>
  </si>
  <si>
    <t>(d)</t>
  </si>
  <si>
    <t>Finance cost</t>
  </si>
  <si>
    <t>(e)</t>
  </si>
  <si>
    <t>Depreciation and amortisation</t>
  </si>
  <si>
    <t>(f)</t>
  </si>
  <si>
    <t>Exceptional items</t>
  </si>
  <si>
    <t>(g)</t>
  </si>
  <si>
    <t>Profit/(loss) before income tax, minority interests and</t>
  </si>
  <si>
    <t>(h)</t>
  </si>
  <si>
    <t>(i)</t>
  </si>
  <si>
    <t>(j)</t>
  </si>
  <si>
    <t>Profit/(loss) before income tax, minority interests</t>
  </si>
  <si>
    <t>(k)</t>
  </si>
  <si>
    <t>Income tax</t>
  </si>
  <si>
    <t>(l)</t>
  </si>
  <si>
    <t>Profit/(loss) after income tax before deducting</t>
  </si>
  <si>
    <t>(ii)</t>
  </si>
  <si>
    <t>Less minority interests</t>
  </si>
  <si>
    <t>(m)</t>
  </si>
  <si>
    <t>Pre-acquisition profit/(loss), if applicable</t>
  </si>
  <si>
    <t>(n)</t>
  </si>
  <si>
    <t>Net profit/(loss) from ordinary activities attributable</t>
  </si>
  <si>
    <t>(o)</t>
  </si>
  <si>
    <t>Extraordinary items</t>
  </si>
  <si>
    <t>(iii)</t>
  </si>
  <si>
    <t>Extraordinary items attributable to members</t>
  </si>
  <si>
    <t>(p)</t>
  </si>
  <si>
    <t>Net profit/(loss) attributable to members of the</t>
  </si>
  <si>
    <t xml:space="preserve">Earnings per share based on 2 (p) above after deducting </t>
  </si>
  <si>
    <t>any provision for preference dividends if any :-</t>
  </si>
  <si>
    <t>N/A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</si>
  <si>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</si>
  <si>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</si>
  <si>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</si>
  <si>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</si>
  <si>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</si>
  <si>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</si>
  <si>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</si>
  <si>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</si>
  <si>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Property, plant and equipment</t>
  </si>
  <si>
    <t>Real property assets</t>
  </si>
  <si>
    <t>Investment in associated companies</t>
  </si>
  <si>
    <t>Investment in jointly controlled entities</t>
  </si>
  <si>
    <t>Long term investments</t>
  </si>
  <si>
    <t>Intangible assets</t>
  </si>
  <si>
    <t>Current assets</t>
  </si>
  <si>
    <t>Development properties</t>
  </si>
  <si>
    <t>Other assets</t>
  </si>
  <si>
    <t>Inventories</t>
  </si>
  <si>
    <t>Trade and other receivables</t>
  </si>
  <si>
    <t>million</t>
  </si>
  <si>
    <t>Short term investments</t>
  </si>
  <si>
    <t>billing high, collect progressively</t>
  </si>
  <si>
    <t>Cash</t>
  </si>
  <si>
    <t>lot of property handover last yr.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</si>
  <si>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</si>
  <si>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</si>
  <si>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</si>
  <si>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</si>
  <si>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</si>
  <si>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</si>
  <si>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assets/(liabilities)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</si>
  <si>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</si>
  <si>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</si>
  <si>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</si>
  <si>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</si>
  <si>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</si>
  <si>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</si>
  <si>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</si>
  <si>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</si>
  <si>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</si>
  <si>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</si>
  <si>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</si>
  <si>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</si>
  <si>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 xml:space="preserve"> </t>
  </si>
  <si>
    <t>Net tangible assets per share (RM)</t>
  </si>
  <si>
    <t>NOTES</t>
  </si>
  <si>
    <t>Accounting Policies</t>
  </si>
  <si>
    <t>a)</t>
  </si>
  <si>
    <t>b)</t>
  </si>
  <si>
    <t>c)</t>
  </si>
  <si>
    <t>Extraordinary Items</t>
  </si>
  <si>
    <t>There were no extraordinary items during the quarter under review.</t>
  </si>
  <si>
    <t>Taxation</t>
  </si>
  <si>
    <t>Current year provision</t>
  </si>
  <si>
    <t>Associated companies</t>
  </si>
  <si>
    <t>Quoted Securities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</si>
  <si>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</si>
  <si>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</si>
  <si>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</si>
  <si>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</si>
  <si>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</si>
  <si>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 xml:space="preserve">Group Borrowings and Debt Securities </t>
  </si>
  <si>
    <t>Short Term Borrowings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</si>
  <si>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</si>
  <si>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</si>
  <si>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</si>
  <si>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</si>
  <si>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</si>
  <si>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</si>
  <si>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Denominated in Australian Dollar</t>
  </si>
  <si>
    <t>Secured:</t>
  </si>
  <si>
    <t>Denominated in Fijian Dollar</t>
  </si>
  <si>
    <t>Long Term Borrowings</t>
  </si>
  <si>
    <t>Included in the above long term borrowings are borrowings denominated in the following foreign currencies:</t>
  </si>
  <si>
    <t>Unsecured:</t>
  </si>
  <si>
    <t>Contingent Liabilities</t>
  </si>
  <si>
    <t>Guarantees in respect of credit facilities granted to a third party</t>
  </si>
  <si>
    <t>Bank guarantees extended to third parties</t>
  </si>
  <si>
    <t>Financial Instruments with Off  Balance Sheet Risk</t>
  </si>
  <si>
    <t>Material litigation</t>
  </si>
  <si>
    <t>Segmental  Reporting</t>
  </si>
  <si>
    <t>The analysis of  the Group's turnover, results and assets employed of the Group are as follows:</t>
  </si>
  <si>
    <t>Review of Performance of the Company and its principal subsidiaries</t>
  </si>
  <si>
    <t>Seasonality and Cyclicality Factors</t>
  </si>
  <si>
    <t>The business of the Group is not subject to seasonal and cyclical fluctuations.</t>
  </si>
  <si>
    <t>Material Events Subsequent to the End of the Financial Period</t>
  </si>
  <si>
    <t>Current Year Prospects</t>
  </si>
  <si>
    <t>Variance of actual results from forecast profits  and shortfall in Profit Guarantee.</t>
  </si>
  <si>
    <t>Not applicable.</t>
  </si>
  <si>
    <t>Dividend</t>
  </si>
  <si>
    <t>Kuala Lumpur</t>
  </si>
  <si>
    <t xml:space="preserve">The quarterly financial statements have been prepared using accounting policies and methods of computation </t>
  </si>
  <si>
    <t>There were no purchases or disposals of quoted securities for the current quarter and financial year to date.</t>
  </si>
  <si>
    <t>The Board does not recommend a dividend payment for the quarter under review.</t>
  </si>
  <si>
    <t xml:space="preserve"> However, L&amp;G has:</t>
  </si>
  <si>
    <t xml:space="preserve"> ("KLKPH"), Clarity Crest Sdn Bhd ("CC") and Key Century Sdn Bhd ("KC") to acquire additional 30% equity </t>
  </si>
  <si>
    <t xml:space="preserve"> interest in CC, KC and Lembah Beringin Sdn Bhd for a total cash consideration of RM13,821,300 and to </t>
  </si>
  <si>
    <t xml:space="preserve">dispose several pieces of land owned by CC to KLKPH for a total cash consideration of RM45,893,400.  In </t>
  </si>
  <si>
    <t xml:space="preserve">conjunction with the above proposed acquisition and disposal, CC and KC will redeem the existing 18,900 and </t>
  </si>
  <si>
    <t xml:space="preserve">9,600 units of RPS held by KLKPH  in CC and KC for a total cash consideration of RM18,900,000 and </t>
  </si>
  <si>
    <t xml:space="preserve">RM9,600,000 respectively. In addition, CC will also redeem the existing 14,000 units of RPS held by L&amp;G </t>
  </si>
  <si>
    <t xml:space="preserve">On 21 September 2001, L&amp;G announced that the Group proposed to settle approximately RM207.4 million </t>
  </si>
  <si>
    <t xml:space="preserve">There  were no financial instruments with off balance sheet risk  within 7 days before the date of issue of this </t>
  </si>
  <si>
    <t>quarterly report.</t>
  </si>
  <si>
    <t xml:space="preserve">and the standstill period has been granted in order to facilitate negotiations between L&amp;G and Bayerische.  </t>
  </si>
  <si>
    <t xml:space="preserve">Citibank on 26 July 2001 has served on L&amp;G the Writ of Summons and Statement of Claim claiming </t>
  </si>
  <si>
    <t xml:space="preserve">Term Loan Facility and the principal sum of RM32.4 million and accrued interest of RM1.1 million (as at </t>
  </si>
  <si>
    <t xml:space="preserve">L&amp;G through its subsidiary, BSB, had on 23 July 2001 filed a Writ of Summons and Statement of Claim </t>
  </si>
  <si>
    <t xml:space="preserve">against Tenaga Nasional Berhad ("TNB") claiming inter alia RM64 million for general and specific damages. </t>
  </si>
  <si>
    <t xml:space="preserve"> BSB's claim is for damages suffered by BSB due to TNB's failure in providing electrical infrastructural works </t>
  </si>
  <si>
    <t xml:space="preserve">Material Changes in the Quarterly Results (Profit Before Tax) Compared to the Results of the Preceding </t>
  </si>
  <si>
    <t>Quarter</t>
  </si>
  <si>
    <t>consistent with those adopted in the latest audited annual financial statements and comply with the applicable</t>
  </si>
  <si>
    <t>approved accounting standards issued by the Malaysian Accounting Standards Board.</t>
  </si>
  <si>
    <t xml:space="preserve">Holdings Sdn Bhd ("Powerama") for the proposed disposal of 73,757,399 ordinary shares of RM1.00 each,  </t>
  </si>
  <si>
    <t>(Over)/ Under provision in prior years</t>
  </si>
  <si>
    <t>Unquoted Investments and/or Properties</t>
  </si>
  <si>
    <t>d)</t>
  </si>
  <si>
    <t xml:space="preserve">nominal purchase consideration of RM1.00. Pursuant to the SPSA, Powerama has agreed to obtain the discharge </t>
  </si>
  <si>
    <t xml:space="preserve">representing the entire 99.7% (approximately) equity interest in Perlis Consolidated Sdn Bhd ("PCSB") for a </t>
  </si>
  <si>
    <t xml:space="preserve">The Group has been challenged by the continued depressed property market. The current global economic conditions </t>
  </si>
  <si>
    <t>have also had a negative impact on the Group's petrochemical and timber operations.</t>
  </si>
  <si>
    <t>during the current quarter and financial year to date.</t>
  </si>
  <si>
    <t xml:space="preserve">There were no sale of unquoted investments and/or properties, other than those in the ordinary course of business, </t>
  </si>
  <si>
    <t xml:space="preserve">of the bank guarantee of RM11 million issued by L&amp;G to a local financial institution in relation to a facility </t>
  </si>
  <si>
    <t xml:space="preserve">On 18 January 2001, entered into a conditional Share Sale Agreement with Kelbourne Resource Sdn Bhd </t>
  </si>
  <si>
    <t xml:space="preserve">Berhad, comprising 15,000,000 ordinary shares of RM1.00 each, for a cash consideration of RM30 million. </t>
  </si>
  <si>
    <t xml:space="preserve">Approvals from the Ministry of International Trade and Industry and the Foreign Investment Committee ("FIC") </t>
  </si>
  <si>
    <t xml:space="preserve">were obtained on 10 April 2001 and 3 May 2001 respectively and approvals from shareholders of KRSB and </t>
  </si>
  <si>
    <t>L&amp;G were obtained on 18 January 2001 and 30 May 2001 respectively.</t>
  </si>
  <si>
    <t>L&amp;G has on 28 February 2002, entered into a Debt Restructuring Agreement ("DRA") for the settlement of the</t>
  </si>
  <si>
    <t xml:space="preserve">i) the settlement of secured debts of the Scheme Creditors amounting to approximately RM149.085 million via </t>
  </si>
  <si>
    <t xml:space="preserve">   conversion into a new term loan of up to RM149.085 million or the proposed issue of up to RM149.085 </t>
  </si>
  <si>
    <t xml:space="preserve">    via the proposed issue of up to RM426.793 million nominal value of 7-year 5% redeemable convertible </t>
  </si>
  <si>
    <t xml:space="preserve">ii) the settlement of unsecured debts of the Scheme Creditors amounting to approximately RM508.846 million </t>
  </si>
  <si>
    <t xml:space="preserve">    secured loan stocks ("RCSLS B") and the proposed issue of up to 82.053 million ordinary shares of L&amp;G of</t>
  </si>
  <si>
    <t xml:space="preserve">   million nominal value of 7-year 5% redeemable convertible secured loan stocks ("RCSLS A") and</t>
  </si>
  <si>
    <t xml:space="preserve">    RM1.00 each at an issue price of RM1.00 per share.</t>
  </si>
  <si>
    <t>amount owing by L&amp;G via swapping with 29,634,164 shares of Bumi Armada Berhad owned by the Group</t>
  </si>
  <si>
    <t xml:space="preserve">("Proposed BAB Swap"). Approval from the Securities Commission ("SC"), the FIC, Malaysian Central </t>
  </si>
  <si>
    <t xml:space="preserve">amount owing by the Group to the Financial Institution Scheme Creditors ("FI Scheme Creditors") of </t>
  </si>
  <si>
    <t>ECB at the redemption date of 26 July 2001 at the option of ECB holders at 130.85% of their principal amount. The</t>
  </si>
  <si>
    <t>Except as disclosed in Note 8, there are no material events up to the date of this report.</t>
  </si>
  <si>
    <t xml:space="preserve">the Group to the FI Scheme Creditors and the Euro Convertible Bond ("ECB") holders of L&amp;G (collectively, </t>
  </si>
  <si>
    <t xml:space="preserve">The Proposed Composite Debt Restructuring Scheme is subject to approvals being obtained from the SC, FIC, </t>
  </si>
  <si>
    <t xml:space="preserve">("KRSB") for the proposed disposal by L&amp;G of the entire 100% equity interest in Industrial Resins (Malaysia) </t>
  </si>
  <si>
    <t>be required to withdraw or stay all proceedings initiated prior to the DRA.</t>
  </si>
  <si>
    <t>as may be required to withdraw or stay all proceedings initiated prior to the DRA.</t>
  </si>
  <si>
    <t>BNM, KLSE, the shareholders of L&amp;G and other relevant authorities or parties.</t>
  </si>
  <si>
    <t>Total investments in quoted shares as at  31 March 2002 are as follows:</t>
  </si>
  <si>
    <t>There was no significant change in the composition of the Group during the quarter ended 31 March 2002.</t>
  </si>
  <si>
    <t>Gain on disposal of subsidary companies</t>
  </si>
  <si>
    <t>Gain on partial disposal of an associated company</t>
  </si>
  <si>
    <t>referred to as the Scheme Creditors) of approximately RM657.931 million as at 30 June 2001 (the Proposed</t>
  </si>
  <si>
    <t>Composite Debt Restructuring Scheme). Approval from the ECB holders will be sought at an ECB holders'</t>
  </si>
  <si>
    <t>The Proposed Composite Debt Restructuring Scheme comprises the following:</t>
  </si>
  <si>
    <t>Scheme Creditors of RM450.492 million will be settled as follows:</t>
  </si>
  <si>
    <t xml:space="preserve">i)  the settlement of secured debts of the Scheme Creditors amounting to approximately RM102.080 million </t>
  </si>
  <si>
    <t xml:space="preserve">    via conversion into a anew term loan of up to RM102.080 million or the proposed issue of up to RM102.080  </t>
  </si>
  <si>
    <t xml:space="preserve">    million nominal value of 7-year 5% redeemable convertible secured loan stocks ("RCSL A") and;</t>
  </si>
  <si>
    <t xml:space="preserve">ii) the settlement of unsecured debts of the Scheme Creditors amounting to approximately RM348.412 million </t>
  </si>
  <si>
    <t xml:space="preserve">    via the proposed issue of up to RM303.042 million nominal value of 7-year 5% redeemable convertible </t>
  </si>
  <si>
    <t xml:space="preserve">    secured loan stocks ("RCSLS B") and the proposed issue of up to 45.370 million ordinary shares of L&amp;G of</t>
  </si>
  <si>
    <t xml:space="preserve">If the Proposed BAB Swap (as referred to in Note 8 a), is fully subscribed, the remaining indebtedness to the </t>
  </si>
  <si>
    <t>Total Group borrowings as at 31 March 2001 are as follows:</t>
  </si>
  <si>
    <t xml:space="preserve">On 18 April 2002, L&amp;G withdrew its application for the said injunction on terms agreed by the parties. </t>
  </si>
  <si>
    <t>meeting to be convened on 6 June 2002.</t>
  </si>
  <si>
    <t xml:space="preserve">be convened on 6 June 2002 to obtain the approval of the ECB holders with regards to the Proposed Composite </t>
  </si>
  <si>
    <t xml:space="preserve">For the quarter under review, the Group recorded a profit before tax of RM6.0 million as compared to a loss before </t>
  </si>
  <si>
    <t>29 May 2002</t>
  </si>
  <si>
    <t>Basic (based on 537,507,531 weighted average</t>
  </si>
  <si>
    <t xml:space="preserve">The increase in quoted securities relates to an investment previously recognised as investment in an associated </t>
  </si>
  <si>
    <t xml:space="preserve">company in the previous quarter. In the current quarter, it has been accounted for as a quoted security due to  </t>
  </si>
  <si>
    <t>partial disposal of the investment.</t>
  </si>
  <si>
    <t xml:space="preserve">approximately RM350.383 million as at 30 June 2001 with a view to ultimately settling the total indebtedness by </t>
  </si>
  <si>
    <t>LIM FONG EEN</t>
  </si>
  <si>
    <t>SECRETARY</t>
  </si>
  <si>
    <t>Properties</t>
  </si>
  <si>
    <t>Timber</t>
  </si>
  <si>
    <t>Petrochem.</t>
  </si>
  <si>
    <t>Oil &amp; Gas</t>
  </si>
  <si>
    <t>Others</t>
  </si>
  <si>
    <t>Group</t>
  </si>
  <si>
    <t>External Sales</t>
  </si>
  <si>
    <t>Intersegment Sales</t>
  </si>
  <si>
    <t>Total Segment Sales</t>
  </si>
  <si>
    <t>Results</t>
  </si>
  <si>
    <t>Profit/(Loss) from Operations</t>
  </si>
  <si>
    <t>Finance costs</t>
  </si>
  <si>
    <t>Profit/(Loss) from ordinary activities</t>
  </si>
  <si>
    <t>Minority interest</t>
  </si>
  <si>
    <t>Net Profit/(Loss)</t>
  </si>
  <si>
    <t>Other Information</t>
  </si>
  <si>
    <t>Segments assets</t>
  </si>
  <si>
    <t>Jointly controlled entity and</t>
  </si>
  <si>
    <t>associates</t>
  </si>
  <si>
    <t>Total assets</t>
  </si>
  <si>
    <t>Segments Liabilities</t>
  </si>
  <si>
    <t>Total Liabilities</t>
  </si>
  <si>
    <t>Depreciation</t>
  </si>
  <si>
    <t>Secondary Reporting Format - Geographical Segments</t>
  </si>
  <si>
    <t>Sales</t>
  </si>
  <si>
    <t>Total  assets</t>
  </si>
  <si>
    <t>Capital expenditure</t>
  </si>
  <si>
    <t>Malaysia</t>
  </si>
  <si>
    <t>Australia &amp; Fiji</t>
  </si>
  <si>
    <t>United States of America</t>
  </si>
  <si>
    <t>LAND &amp; GENERAL BERHAD (COMPANY NO. 5507-H)</t>
  </si>
  <si>
    <t>LAND &amp; GENERAL BERHAD  (COMPANY NO. 5507-H)</t>
  </si>
  <si>
    <t>Taxation comprised:</t>
  </si>
  <si>
    <t>Issuance and Repayment of Debt and Equity Securities</t>
  </si>
  <si>
    <t>By order of the Board</t>
  </si>
  <si>
    <t xml:space="preserve">There were no issuance and repayment of debt and equity securities, share buy-backs, share cancellations, </t>
  </si>
  <si>
    <t>shares held as treasury shares and resale of treasury shares for the current quarter.</t>
  </si>
  <si>
    <t xml:space="preserve">Capital expenditure </t>
  </si>
  <si>
    <t xml:space="preserve">Unallocated liabilities </t>
  </si>
  <si>
    <t xml:space="preserve"> before taxation</t>
  </si>
  <si>
    <t>Profit/(Loss) from ordinary activities before</t>
  </si>
  <si>
    <t xml:space="preserve">Exceptional items </t>
  </si>
  <si>
    <t xml:space="preserve"> exceptional item and taxation</t>
  </si>
  <si>
    <t>Share of results of associates &amp; jointly</t>
  </si>
  <si>
    <t xml:space="preserve"> controlled entity </t>
  </si>
  <si>
    <t xml:space="preserve"> after taxation</t>
  </si>
  <si>
    <t>Jointly controlled entity and associate</t>
  </si>
  <si>
    <t xml:space="preserve">tax of RM225.5 million in the preceding quarter ended 31 December 2001. This was mainly due to the gain on sale of a </t>
  </si>
  <si>
    <t>a subsidiary in the current quarter.</t>
  </si>
  <si>
    <t>interest and extraordinary item</t>
  </si>
  <si>
    <t>extraordinary items</t>
  </si>
  <si>
    <t>Share of profits and losses of jointly controlled entity</t>
  </si>
  <si>
    <t>Share of profits and losses of associated companies</t>
  </si>
  <si>
    <t>and extraordinary items</t>
  </si>
  <si>
    <t>minority interest</t>
  </si>
  <si>
    <t>to members of the company</t>
  </si>
  <si>
    <t>of the company</t>
  </si>
  <si>
    <t>company</t>
  </si>
  <si>
    <t>ordinary shares) (sen)</t>
  </si>
  <si>
    <t>Fully diluted (based on ....... ordinary shares) (sen)</t>
  </si>
  <si>
    <t>The tax charges are applicable to certain profitable subsidiary and associated companies.</t>
  </si>
  <si>
    <t>On 31 December 2001, entered into a Sale and Purchase of Shares Agreement ("SPSA") with Powerama</t>
  </si>
  <si>
    <t>On 5 July 2001, entered into a conditional Sale and Purchase Agreement with KL-Kepong Property Holdings</t>
  </si>
  <si>
    <t xml:space="preserve">in CC for a total cash consideration of RM14,000,000. The proposed acquisition, disposal and redemption of the </t>
  </si>
  <si>
    <t>RPS are inter-conditional. Approval from the shareholders of L&amp;G will be sought at an extraordinary general</t>
  </si>
  <si>
    <t>meeting to be convened on 12 June 2002.</t>
  </si>
  <si>
    <t xml:space="preserve">granted to PCSB, within 3 months from the date of the SPSA. The said discharge is still pending and the parties </t>
  </si>
  <si>
    <t>On 20 March 2002, entered into a conditional Share Sale Agreement with Honcity Limited for the disposal</t>
  </si>
  <si>
    <t>of the entire equiry interest in Kinley Trading Limited with the ultimate intention of disposing its 80% equity</t>
  </si>
  <si>
    <t>interest in PT Wapoga Mutiara Industries for a cash consideration of USD3.5 million. The disposal has resulted</t>
  </si>
  <si>
    <t xml:space="preserve">Depository Sdn Bhd, Bank Negara Malaysia ("BNM") and the Kuala lumpur Stock Exchange ("KLSE") were </t>
  </si>
  <si>
    <t xml:space="preserve">obtained on 2 November 2001, 7 December 2001, 28 January 2002, 18 February 2002 and 22 May 2002, </t>
  </si>
  <si>
    <t>on 12 June 2002.</t>
  </si>
  <si>
    <t>respectively. Approval from the shareholders of L&amp;G will be sought at an extraordinary meeting to be convened</t>
  </si>
  <si>
    <t xml:space="preserve">On 6 June 2001, L&amp;G announced that the Company is required to redeem all or some of its USD100 million 4.5% </t>
  </si>
  <si>
    <t>total principal amount tendered for redemption amounted to USD55,740,000 and therefore, the principal amount due</t>
  </si>
  <si>
    <t>and payable by L&amp;G amounted to USD72,935,790. Subsequently, on 26 July 2001, L&amp;G announced that due to its</t>
  </si>
  <si>
    <t>current tight cash flow position, it has defaulted on the principal and interest payments of the ECB amounting to</t>
  </si>
  <si>
    <t>USD72,935,790 and USD2,639,250 respectively. On 28 February 2002, L&amp;G announced that it has entered into</t>
  </si>
  <si>
    <t xml:space="preserve">demanding payment of the sum of USD14,800,000, failing which may result in a winding-up petition being </t>
  </si>
  <si>
    <t xml:space="preserve">presented against L&amp;G.  L&amp;G has applied for an interlocutory injunction from KL High Court on 26 June 2001 </t>
  </si>
  <si>
    <t xml:space="preserve">30 June 2001) and continuing interest on the principal sum at the rate of 2% above Citibank's monthly cost </t>
  </si>
  <si>
    <t>of funds and penalty interest of 1% from 1 July 2001 under the Clean Standby Ringgit Time Loan facility.</t>
  </si>
  <si>
    <t>The RM40.8 million facility is secured by a third party legal charge over 41 units of condominium and a piece</t>
  </si>
  <si>
    <t>court directed both parties to file in their written submissions and has fixed 16 September 2002 for decision.</t>
  </si>
  <si>
    <t xml:space="preserve">of land owned by a subsidiary company. Citibank has applied for a summary judgement. On 25 February 2002, the </t>
  </si>
  <si>
    <t xml:space="preserve">Pursuant to DRA (as mentioned in Note 8), Citibank, a party to the DRA, is required to take such steps as may </t>
  </si>
  <si>
    <t>Statement of Defence and counter-claimed for RM8,990,062.44</t>
  </si>
  <si>
    <t>connecting BSB's project.  The Writ of Summons has been served on 17 October 2001. TNB has since filed a</t>
  </si>
  <si>
    <t xml:space="preserve">of 2% above Citibank's monthly cost of funds and penalty interest of 1% from 1 July 2001 under the Standby </t>
  </si>
  <si>
    <t xml:space="preserve">RM40.8 million and accrued interest of RM1.6 million (as at 30 June 2001), plus continuing interest at the rate </t>
  </si>
  <si>
    <t>have agreed to extend the date of the completion of the SPSA.</t>
  </si>
  <si>
    <t>in a gain of RM12.7 million, which has been recognised in the current reporting quarter ended 31 March 2002.</t>
  </si>
  <si>
    <t xml:space="preserve">an agreement with the FI Scheme Creditors (as mentioned in Note 8), and a separate ECB holders' meeting shall be </t>
  </si>
  <si>
    <t xml:space="preserve">Debt Restructuring Scheme. </t>
  </si>
  <si>
    <t xml:space="preserve">L&amp;G has on 6 June 2001, been served with a notice by Bayerische Landesbank Girozentrale ("Bayerische") </t>
  </si>
  <si>
    <t xml:space="preserve">Pursuant to the DRA (as mentioned in Note 8), Bayerische, a party to the DRA, is required to take such steps </t>
  </si>
  <si>
    <t xml:space="preserve">re-focus its efforts on its core activity of property development. Barring unforeseen circumstances, all these efforts are </t>
  </si>
  <si>
    <t>expected to produce positive results.</t>
  </si>
  <si>
    <t xml:space="preserve">30 June 2001 with its banklenders and bondholders. In addition, the Group is actively pursuing a policy of divesting its </t>
  </si>
  <si>
    <t xml:space="preserve">loss making and non-core investments. Apart from these activities of debt restructuring and divesting, the Group will </t>
  </si>
  <si>
    <t xml:space="preserve">As mentioned in Note 8 (b), the Group is actively involved in resolving debt amounting to RM657.931 million as at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</si>
</sst>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33"/>
      <name val="Times New Roman"/>
      <family val="1"/>
    </font>
    <font>
      <u val="single"/>
      <sz val="13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19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Fill="1" applyAlignment="1" quotePrefix="1">
      <alignment horizontal="center"/>
    </xf>
    <xf numFmtId="164" fontId="3" fillId="0" borderId="0" xfId="15" applyNumberFormat="1" applyFont="1" applyFill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/>
    </xf>
    <xf numFmtId="164" fontId="4" fillId="0" borderId="0" xfId="15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164" fontId="3" fillId="0" borderId="2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5" fontId="3" fillId="0" borderId="0" xfId="0" applyNumberFormat="1" applyFont="1" applyFill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165" fontId="3" fillId="0" borderId="0" xfId="15" applyNumberFormat="1" applyFont="1" applyAlignment="1">
      <alignment/>
    </xf>
    <xf numFmtId="0" fontId="3" fillId="0" borderId="0" xfId="0" applyFont="1" applyFill="1" applyAlignment="1">
      <alignment horizontal="center"/>
    </xf>
    <xf numFmtId="165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1" xfId="15" applyNumberFormat="1" applyFont="1" applyFill="1" applyBorder="1" applyAlignment="1">
      <alignment/>
    </xf>
    <xf numFmtId="164" fontId="4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41" fontId="0" fillId="0" borderId="0" xfId="0" applyNumberForma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0" fillId="0" borderId="4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64" fontId="3" fillId="0" borderId="3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 horizontal="center"/>
    </xf>
    <xf numFmtId="164" fontId="3" fillId="0" borderId="1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Fill="1" applyAlignment="1">
      <alignment/>
    </xf>
    <xf numFmtId="164" fontId="11" fillId="0" borderId="0" xfId="15" applyNumberFormat="1" applyFont="1" applyFill="1" applyBorder="1" applyAlignment="1">
      <alignment/>
    </xf>
    <xf numFmtId="164" fontId="11" fillId="0" borderId="1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5" fontId="12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4" fontId="11" fillId="0" borderId="2" xfId="15" applyNumberFormat="1" applyFont="1" applyFill="1" applyBorder="1" applyAlignment="1">
      <alignment/>
    </xf>
    <xf numFmtId="0" fontId="11" fillId="0" borderId="0" xfId="0" applyFont="1" applyFill="1" applyAlignment="1" quotePrefix="1">
      <alignment/>
    </xf>
    <xf numFmtId="164" fontId="11" fillId="0" borderId="5" xfId="15" applyNumberFormat="1" applyFont="1" applyFill="1" applyBorder="1" applyAlignment="1">
      <alignment/>
    </xf>
    <xf numFmtId="43" fontId="11" fillId="0" borderId="0" xfId="15" applyNumberFormat="1" applyFont="1" applyFill="1" applyAlignment="1">
      <alignment/>
    </xf>
    <xf numFmtId="41" fontId="0" fillId="0" borderId="3" xfId="0" applyNumberFormat="1" applyBorder="1" applyAlignment="1">
      <alignment/>
    </xf>
    <xf numFmtId="41" fontId="0" fillId="0" borderId="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50" zoomScaleNormal="50" workbookViewId="0" topLeftCell="A29">
      <selection activeCell="D56" sqref="D56"/>
    </sheetView>
  </sheetViews>
  <sheetFormatPr defaultColWidth="9.140625" defaultRowHeight="12.75"/>
  <cols>
    <col min="1" max="1" width="3.140625" style="1" customWidth="1"/>
    <col min="2" max="2" width="4.7109375" style="2" customWidth="1"/>
    <col min="3" max="3" width="4.140625" style="2" customWidth="1"/>
    <col min="4" max="4" width="52.00390625" style="2" customWidth="1"/>
    <col min="5" max="5" width="22.8515625" style="1" customWidth="1"/>
    <col min="6" max="6" width="23.140625" style="1" customWidth="1"/>
    <col min="7" max="7" width="4.00390625" style="2" customWidth="1"/>
    <col min="8" max="8" width="23.00390625" style="1" customWidth="1"/>
    <col min="9" max="9" width="23.140625" style="1" customWidth="1"/>
    <col min="10" max="10" width="4.8515625" style="2" customWidth="1"/>
    <col min="11" max="16384" width="8.28125" style="2" customWidth="1"/>
  </cols>
  <sheetData>
    <row r="1" spans="1:9" ht="16.5">
      <c r="A1" s="51" t="s">
        <v>265</v>
      </c>
      <c r="B1" s="20"/>
      <c r="C1" s="20"/>
      <c r="D1" s="20"/>
      <c r="E1" s="53"/>
      <c r="F1" s="53"/>
      <c r="G1" s="20"/>
      <c r="H1" s="53"/>
      <c r="I1" s="19"/>
    </row>
    <row r="2" spans="1:9" ht="16.5">
      <c r="A2" s="51" t="s">
        <v>0</v>
      </c>
      <c r="B2" s="20"/>
      <c r="C2" s="20"/>
      <c r="D2" s="20"/>
      <c r="E2" s="53"/>
      <c r="F2" s="53"/>
      <c r="G2" s="20"/>
      <c r="H2" s="53"/>
      <c r="I2" s="53"/>
    </row>
    <row r="3" spans="1:9" ht="16.5">
      <c r="A3" s="20"/>
      <c r="B3" s="20"/>
      <c r="C3" s="20"/>
      <c r="D3" s="20"/>
      <c r="E3" s="53"/>
      <c r="F3" s="53"/>
      <c r="G3" s="20"/>
      <c r="H3" s="53"/>
      <c r="I3" s="53"/>
    </row>
    <row r="4" spans="1:9" s="3" customFormat="1" ht="15" customHeight="1">
      <c r="A4" s="19"/>
      <c r="B4" s="23"/>
      <c r="C4" s="23"/>
      <c r="D4" s="23"/>
      <c r="E4" s="75" t="s">
        <v>1</v>
      </c>
      <c r="F4" s="75"/>
      <c r="G4" s="76"/>
      <c r="H4" s="75" t="s">
        <v>2</v>
      </c>
      <c r="I4" s="75"/>
    </row>
    <row r="5" spans="1:9" s="3" customFormat="1" ht="16.5">
      <c r="A5" s="19"/>
      <c r="B5" s="23"/>
      <c r="C5" s="23"/>
      <c r="D5" s="23"/>
      <c r="E5" s="19" t="s">
        <v>3</v>
      </c>
      <c r="F5" s="19" t="s">
        <v>4</v>
      </c>
      <c r="G5" s="23"/>
      <c r="H5" s="19" t="s">
        <v>5</v>
      </c>
      <c r="I5" s="19" t="s">
        <v>6</v>
      </c>
    </row>
    <row r="6" spans="1:9" s="3" customFormat="1" ht="16.5">
      <c r="A6" s="19"/>
      <c r="B6" s="23"/>
      <c r="C6" s="23"/>
      <c r="D6" s="23"/>
      <c r="E6" s="19" t="s">
        <v>7</v>
      </c>
      <c r="F6" s="19" t="s">
        <v>8</v>
      </c>
      <c r="G6" s="23"/>
      <c r="H6" s="19" t="s">
        <v>7</v>
      </c>
      <c r="I6" s="19" t="s">
        <v>8</v>
      </c>
    </row>
    <row r="7" spans="1:9" s="3" customFormat="1" ht="16.5">
      <c r="A7" s="19"/>
      <c r="B7" s="23"/>
      <c r="C7" s="23"/>
      <c r="D7" s="23"/>
      <c r="E7" s="19" t="s">
        <v>9</v>
      </c>
      <c r="F7" s="19" t="s">
        <v>9</v>
      </c>
      <c r="G7" s="23"/>
      <c r="H7" s="19" t="s">
        <v>10</v>
      </c>
      <c r="I7" s="19" t="s">
        <v>11</v>
      </c>
    </row>
    <row r="8" spans="1:9" s="3" customFormat="1" ht="16.5">
      <c r="A8" s="19"/>
      <c r="B8" s="23"/>
      <c r="C8" s="23"/>
      <c r="D8" s="23"/>
      <c r="E8" s="56">
        <v>37346</v>
      </c>
      <c r="F8" s="56">
        <v>36981</v>
      </c>
      <c r="G8" s="23"/>
      <c r="H8" s="56">
        <f>+E8</f>
        <v>37346</v>
      </c>
      <c r="I8" s="56">
        <f>+F8</f>
        <v>36981</v>
      </c>
    </row>
    <row r="9" spans="1:9" s="3" customFormat="1" ht="16.5">
      <c r="A9" s="19"/>
      <c r="B9" s="23"/>
      <c r="C9" s="23"/>
      <c r="D9" s="23"/>
      <c r="E9" s="19" t="s">
        <v>12</v>
      </c>
      <c r="F9" s="19" t="s">
        <v>12</v>
      </c>
      <c r="G9" s="23"/>
      <c r="H9" s="19" t="s">
        <v>12</v>
      </c>
      <c r="I9" s="19" t="s">
        <v>12</v>
      </c>
    </row>
    <row r="10" spans="1:9" ht="16.5">
      <c r="A10" s="53"/>
      <c r="B10" s="20"/>
      <c r="C10" s="20"/>
      <c r="D10" s="20"/>
      <c r="E10" s="53"/>
      <c r="F10" s="53"/>
      <c r="G10" s="20"/>
      <c r="H10" s="53"/>
      <c r="I10" s="53"/>
    </row>
    <row r="11" spans="1:11" ht="17.25" thickBot="1">
      <c r="A11" s="53">
        <v>1</v>
      </c>
      <c r="B11" s="20" t="s">
        <v>13</v>
      </c>
      <c r="C11" s="20" t="s">
        <v>14</v>
      </c>
      <c r="D11" s="20"/>
      <c r="E11" s="77">
        <v>55714</v>
      </c>
      <c r="F11" s="77">
        <v>87523</v>
      </c>
      <c r="G11" s="27"/>
      <c r="H11" s="77">
        <f>E11</f>
        <v>55714</v>
      </c>
      <c r="I11" s="77">
        <f>+F11</f>
        <v>87523</v>
      </c>
      <c r="K11" s="6"/>
    </row>
    <row r="12" spans="1:11" ht="17.25" thickTop="1">
      <c r="A12" s="53"/>
      <c r="B12" s="20"/>
      <c r="C12" s="20"/>
      <c r="D12" s="20"/>
      <c r="E12" s="15"/>
      <c r="F12" s="15"/>
      <c r="G12" s="21"/>
      <c r="H12" s="15"/>
      <c r="I12" s="15"/>
      <c r="K12" s="6"/>
    </row>
    <row r="13" spans="1:9" ht="17.25" thickBot="1">
      <c r="A13" s="53"/>
      <c r="B13" s="20" t="s">
        <v>15</v>
      </c>
      <c r="C13" s="20" t="s">
        <v>16</v>
      </c>
      <c r="D13" s="20"/>
      <c r="E13" s="77">
        <v>0</v>
      </c>
      <c r="F13" s="77">
        <v>0</v>
      </c>
      <c r="G13" s="27"/>
      <c r="H13" s="77">
        <v>0</v>
      </c>
      <c r="I13" s="77">
        <v>0</v>
      </c>
    </row>
    <row r="14" spans="1:9" ht="17.25" thickTop="1">
      <c r="A14" s="53"/>
      <c r="B14" s="20"/>
      <c r="C14" s="20"/>
      <c r="D14" s="20"/>
      <c r="E14" s="15"/>
      <c r="F14" s="15"/>
      <c r="G14" s="21"/>
      <c r="H14" s="15"/>
      <c r="I14" s="15"/>
    </row>
    <row r="15" spans="1:11" ht="17.25" thickBot="1">
      <c r="A15" s="53"/>
      <c r="B15" s="20" t="s">
        <v>17</v>
      </c>
      <c r="C15" s="20" t="s">
        <v>18</v>
      </c>
      <c r="D15" s="20"/>
      <c r="E15" s="77">
        <v>4567</v>
      </c>
      <c r="F15" s="77">
        <v>4254</v>
      </c>
      <c r="G15" s="27"/>
      <c r="H15" s="77">
        <f>+E15</f>
        <v>4567</v>
      </c>
      <c r="I15" s="77">
        <f>+F15</f>
        <v>4254</v>
      </c>
      <c r="K15" s="6"/>
    </row>
    <row r="16" spans="1:11" ht="17.25" thickTop="1">
      <c r="A16" s="53"/>
      <c r="B16" s="20"/>
      <c r="C16" s="20"/>
      <c r="D16" s="20"/>
      <c r="E16" s="78"/>
      <c r="F16" s="78"/>
      <c r="G16" s="28"/>
      <c r="H16" s="78"/>
      <c r="I16" s="78"/>
      <c r="K16" s="6"/>
    </row>
    <row r="17" spans="1:9" ht="16.5">
      <c r="A17" s="53"/>
      <c r="B17" s="20"/>
      <c r="C17" s="20"/>
      <c r="D17" s="20"/>
      <c r="E17" s="15"/>
      <c r="F17" s="15"/>
      <c r="G17" s="21"/>
      <c r="H17" s="15"/>
      <c r="I17" s="15"/>
    </row>
    <row r="18" spans="1:9" ht="16.5">
      <c r="A18" s="53">
        <v>2</v>
      </c>
      <c r="B18" s="20" t="s">
        <v>13</v>
      </c>
      <c r="C18" s="20" t="s">
        <v>19</v>
      </c>
      <c r="D18" s="20"/>
      <c r="E18" s="78">
        <f>4642</f>
        <v>4642</v>
      </c>
      <c r="F18" s="78">
        <v>16538</v>
      </c>
      <c r="G18" s="28"/>
      <c r="H18" s="78">
        <f>+E18</f>
        <v>4642</v>
      </c>
      <c r="I18" s="78">
        <f>+F18</f>
        <v>16538</v>
      </c>
    </row>
    <row r="19" spans="1:9" ht="16.5">
      <c r="A19" s="53"/>
      <c r="B19" s="20"/>
      <c r="C19" s="20" t="s">
        <v>20</v>
      </c>
      <c r="D19" s="20"/>
      <c r="E19" s="78"/>
      <c r="F19" s="78"/>
      <c r="G19" s="28"/>
      <c r="H19" s="78"/>
      <c r="I19" s="78"/>
    </row>
    <row r="20" spans="1:9" ht="16.5">
      <c r="A20" s="53"/>
      <c r="B20" s="20"/>
      <c r="C20" s="20" t="s">
        <v>21</v>
      </c>
      <c r="D20" s="20"/>
      <c r="E20" s="78"/>
      <c r="F20" s="78"/>
      <c r="G20" s="28"/>
      <c r="H20" s="78"/>
      <c r="I20" s="78"/>
    </row>
    <row r="21" spans="1:9" ht="16.5">
      <c r="A21" s="53"/>
      <c r="B21" s="20"/>
      <c r="C21" s="20" t="s">
        <v>22</v>
      </c>
      <c r="D21" s="20"/>
      <c r="E21" s="78"/>
      <c r="F21" s="78"/>
      <c r="G21" s="28"/>
      <c r="H21" s="78"/>
      <c r="I21" s="78"/>
    </row>
    <row r="22" spans="1:9" ht="16.5">
      <c r="A22" s="53"/>
      <c r="B22" s="20"/>
      <c r="C22" s="20"/>
      <c r="D22" s="20"/>
      <c r="E22" s="78"/>
      <c r="F22" s="78"/>
      <c r="G22" s="28"/>
      <c r="H22" s="78"/>
      <c r="I22" s="78"/>
    </row>
    <row r="23" spans="1:9" ht="16.5">
      <c r="A23" s="53"/>
      <c r="B23" s="20" t="s">
        <v>15</v>
      </c>
      <c r="C23" s="20" t="s">
        <v>23</v>
      </c>
      <c r="D23" s="20"/>
      <c r="E23" s="79">
        <v>-643</v>
      </c>
      <c r="F23" s="79">
        <v>-3356</v>
      </c>
      <c r="G23" s="62"/>
      <c r="H23" s="79">
        <f>E23</f>
        <v>-643</v>
      </c>
      <c r="I23" s="79">
        <f>+F23</f>
        <v>-3356</v>
      </c>
    </row>
    <row r="24" spans="1:9" ht="16.5">
      <c r="A24" s="53"/>
      <c r="B24" s="20"/>
      <c r="C24" s="20"/>
      <c r="D24" s="20"/>
      <c r="E24" s="78"/>
      <c r="F24" s="78"/>
      <c r="G24" s="28"/>
      <c r="H24" s="78"/>
      <c r="I24" s="78"/>
    </row>
    <row r="25" spans="1:9" ht="16.5">
      <c r="A25" s="53"/>
      <c r="B25" s="20" t="s">
        <v>17</v>
      </c>
      <c r="C25" s="20" t="s">
        <v>24</v>
      </c>
      <c r="D25" s="20"/>
      <c r="E25" s="78">
        <f>SUM(E17:E23)</f>
        <v>3999</v>
      </c>
      <c r="F25" s="78">
        <f>SUM(F17:F23)</f>
        <v>13182</v>
      </c>
      <c r="G25" s="28"/>
      <c r="H25" s="78">
        <f>SUM(H17:H23)</f>
        <v>3999</v>
      </c>
      <c r="I25" s="78">
        <f>SUM(I17:I23)</f>
        <v>13182</v>
      </c>
    </row>
    <row r="26" spans="1:9" ht="16.5">
      <c r="A26" s="53"/>
      <c r="B26" s="20"/>
      <c r="C26" s="20" t="s">
        <v>25</v>
      </c>
      <c r="D26" s="20"/>
      <c r="E26" s="78"/>
      <c r="F26" s="78"/>
      <c r="G26" s="28"/>
      <c r="H26" s="78"/>
      <c r="I26" s="78"/>
    </row>
    <row r="27" spans="1:9" ht="16.5">
      <c r="A27" s="53"/>
      <c r="B27" s="20"/>
      <c r="C27" s="20" t="s">
        <v>26</v>
      </c>
      <c r="D27" s="20"/>
      <c r="E27" s="78"/>
      <c r="F27" s="78"/>
      <c r="G27" s="28"/>
      <c r="H27" s="78"/>
      <c r="I27" s="78"/>
    </row>
    <row r="28" spans="1:9" ht="16.5">
      <c r="A28" s="53"/>
      <c r="B28" s="20"/>
      <c r="C28" s="20" t="s">
        <v>284</v>
      </c>
      <c r="D28" s="20"/>
      <c r="E28" s="78"/>
      <c r="F28" s="78"/>
      <c r="G28" s="28"/>
      <c r="H28" s="78"/>
      <c r="I28" s="78"/>
    </row>
    <row r="29" spans="1:9" ht="16.5">
      <c r="A29" s="53"/>
      <c r="B29" s="20"/>
      <c r="C29" s="20"/>
      <c r="D29" s="20"/>
      <c r="E29" s="78"/>
      <c r="F29" s="78"/>
      <c r="G29" s="28"/>
      <c r="H29" s="78"/>
      <c r="I29" s="78"/>
    </row>
    <row r="30" spans="1:9" ht="16.5">
      <c r="A30" s="53"/>
      <c r="B30" s="20" t="s">
        <v>27</v>
      </c>
      <c r="C30" s="20" t="s">
        <v>28</v>
      </c>
      <c r="D30" s="20"/>
      <c r="E30" s="78">
        <v>-14310</v>
      </c>
      <c r="F30" s="78">
        <v>-13581</v>
      </c>
      <c r="G30" s="28"/>
      <c r="H30" s="78">
        <f>E30</f>
        <v>-14310</v>
      </c>
      <c r="I30" s="78">
        <f>+F30</f>
        <v>-13581</v>
      </c>
    </row>
    <row r="31" spans="1:9" ht="16.5">
      <c r="A31" s="53"/>
      <c r="B31" s="20"/>
      <c r="C31" s="20"/>
      <c r="D31" s="20"/>
      <c r="E31" s="78"/>
      <c r="F31" s="78"/>
      <c r="G31" s="28"/>
      <c r="H31" s="78"/>
      <c r="I31" s="78"/>
    </row>
    <row r="32" spans="1:9" ht="16.5">
      <c r="A32" s="53"/>
      <c r="B32" s="20" t="s">
        <v>29</v>
      </c>
      <c r="C32" s="20" t="s">
        <v>30</v>
      </c>
      <c r="D32" s="20"/>
      <c r="E32" s="78">
        <v>-2700</v>
      </c>
      <c r="F32" s="78">
        <v>-6801</v>
      </c>
      <c r="G32" s="28"/>
      <c r="H32" s="78">
        <f>E32</f>
        <v>-2700</v>
      </c>
      <c r="I32" s="78">
        <f>+F32</f>
        <v>-6801</v>
      </c>
    </row>
    <row r="33" spans="1:9" ht="16.5">
      <c r="A33" s="53"/>
      <c r="B33" s="20"/>
      <c r="C33" s="20"/>
      <c r="D33" s="20"/>
      <c r="E33" s="78"/>
      <c r="F33" s="78"/>
      <c r="G33" s="28"/>
      <c r="H33" s="78"/>
      <c r="I33" s="78"/>
    </row>
    <row r="34" spans="1:11" ht="16.5">
      <c r="A34" s="53"/>
      <c r="B34" s="20" t="s">
        <v>31</v>
      </c>
      <c r="C34" s="20" t="s">
        <v>32</v>
      </c>
      <c r="D34" s="20"/>
      <c r="E34" s="78">
        <v>14478</v>
      </c>
      <c r="F34" s="78">
        <v>-267</v>
      </c>
      <c r="G34" s="28"/>
      <c r="H34" s="78">
        <f>E34</f>
        <v>14478</v>
      </c>
      <c r="I34" s="78">
        <f>+F34</f>
        <v>-267</v>
      </c>
      <c r="K34" s="6"/>
    </row>
    <row r="35" spans="1:11" ht="16.5">
      <c r="A35" s="53"/>
      <c r="B35" s="20"/>
      <c r="C35" s="20"/>
      <c r="D35" s="20"/>
      <c r="E35" s="79"/>
      <c r="F35" s="79"/>
      <c r="G35" s="62"/>
      <c r="H35" s="79"/>
      <c r="I35" s="79"/>
      <c r="K35" s="6"/>
    </row>
    <row r="36" spans="1:11" ht="16.5">
      <c r="A36" s="53"/>
      <c r="B36" s="20"/>
      <c r="C36" s="20"/>
      <c r="D36" s="20"/>
      <c r="E36" s="78"/>
      <c r="F36" s="78"/>
      <c r="G36" s="28"/>
      <c r="H36" s="78"/>
      <c r="I36" s="78"/>
      <c r="K36" s="6"/>
    </row>
    <row r="37" spans="1:11" ht="16.5">
      <c r="A37" s="53"/>
      <c r="B37" s="20" t="s">
        <v>33</v>
      </c>
      <c r="C37" s="20" t="s">
        <v>34</v>
      </c>
      <c r="D37" s="20"/>
      <c r="E37" s="78">
        <f>SUM(E25:E35)</f>
        <v>1467</v>
      </c>
      <c r="F37" s="78">
        <f>SUM(F25:F35)</f>
        <v>-7467</v>
      </c>
      <c r="G37" s="28"/>
      <c r="H37" s="78">
        <f>SUM(H25:H34)</f>
        <v>1467</v>
      </c>
      <c r="I37" s="78">
        <f>SUM(I25:I34)</f>
        <v>-7467</v>
      </c>
      <c r="K37" s="6"/>
    </row>
    <row r="38" spans="1:11" ht="16.5">
      <c r="A38" s="53"/>
      <c r="B38" s="20"/>
      <c r="C38" s="20" t="s">
        <v>285</v>
      </c>
      <c r="D38" s="20"/>
      <c r="E38" s="78"/>
      <c r="F38" s="20"/>
      <c r="G38" s="28"/>
      <c r="H38" s="78"/>
      <c r="I38" s="53"/>
      <c r="K38" s="6"/>
    </row>
    <row r="39" spans="1:11" ht="16.5">
      <c r="A39" s="53"/>
      <c r="B39" s="20"/>
      <c r="C39" s="20"/>
      <c r="D39" s="20"/>
      <c r="E39" s="78"/>
      <c r="F39" s="78"/>
      <c r="G39" s="28"/>
      <c r="H39" s="78"/>
      <c r="I39" s="78"/>
      <c r="K39" s="6"/>
    </row>
    <row r="40" spans="1:11" ht="16.5">
      <c r="A40" s="53"/>
      <c r="B40" s="20" t="s">
        <v>35</v>
      </c>
      <c r="C40" s="20" t="s">
        <v>286</v>
      </c>
      <c r="D40" s="20"/>
      <c r="E40" s="78">
        <v>-1190</v>
      </c>
      <c r="F40" s="78">
        <v>-1766</v>
      </c>
      <c r="G40" s="28"/>
      <c r="H40" s="78">
        <f>E40</f>
        <v>-1190</v>
      </c>
      <c r="I40" s="78">
        <f>+F40</f>
        <v>-1766</v>
      </c>
      <c r="K40" s="6"/>
    </row>
    <row r="41" spans="1:9" ht="16.5">
      <c r="A41" s="53"/>
      <c r="B41" s="20"/>
      <c r="C41" s="20"/>
      <c r="D41" s="20"/>
      <c r="E41" s="78"/>
      <c r="F41" s="78"/>
      <c r="G41" s="28"/>
      <c r="H41" s="78"/>
      <c r="I41" s="78"/>
    </row>
    <row r="42" spans="1:11" ht="16.5">
      <c r="A42" s="53"/>
      <c r="B42" s="20" t="s">
        <v>36</v>
      </c>
      <c r="C42" s="20" t="s">
        <v>287</v>
      </c>
      <c r="D42" s="20"/>
      <c r="E42" s="78">
        <v>5749</v>
      </c>
      <c r="F42" s="78">
        <v>5741</v>
      </c>
      <c r="G42" s="28"/>
      <c r="H42" s="78">
        <f>E42</f>
        <v>5749</v>
      </c>
      <c r="I42" s="78">
        <f>+F42</f>
        <v>5741</v>
      </c>
      <c r="K42" s="6"/>
    </row>
    <row r="43" spans="1:9" ht="16.5">
      <c r="A43" s="53"/>
      <c r="B43" s="20"/>
      <c r="C43" s="20"/>
      <c r="D43" s="20"/>
      <c r="E43" s="79"/>
      <c r="F43" s="79"/>
      <c r="G43" s="62"/>
      <c r="H43" s="79"/>
      <c r="I43" s="79"/>
    </row>
    <row r="44" spans="1:9" ht="16.5">
      <c r="A44" s="53"/>
      <c r="B44" s="20"/>
      <c r="C44" s="20"/>
      <c r="D44" s="20"/>
      <c r="E44" s="78"/>
      <c r="F44" s="78"/>
      <c r="G44" s="28"/>
      <c r="H44" s="78"/>
      <c r="I44" s="78"/>
    </row>
    <row r="45" spans="1:11" ht="16.5">
      <c r="A45" s="53"/>
      <c r="B45" s="20" t="s">
        <v>37</v>
      </c>
      <c r="C45" s="20" t="s">
        <v>38</v>
      </c>
      <c r="D45" s="20"/>
      <c r="E45" s="78">
        <f>SUM(E37:E43)</f>
        <v>6026</v>
      </c>
      <c r="F45" s="78">
        <f>SUM(F37:F43)</f>
        <v>-3492</v>
      </c>
      <c r="G45" s="28"/>
      <c r="H45" s="78">
        <f>SUM(H37:H42)</f>
        <v>6026</v>
      </c>
      <c r="I45" s="78">
        <f>SUM(I37:I42)</f>
        <v>-3492</v>
      </c>
      <c r="K45" s="6"/>
    </row>
    <row r="46" spans="1:9" ht="16.5">
      <c r="A46" s="53"/>
      <c r="B46" s="20"/>
      <c r="C46" s="20" t="s">
        <v>288</v>
      </c>
      <c r="D46" s="20"/>
      <c r="E46" s="78"/>
      <c r="F46" s="78"/>
      <c r="G46" s="28"/>
      <c r="H46" s="78"/>
      <c r="I46" s="78"/>
    </row>
    <row r="47" spans="1:9" ht="16.5">
      <c r="A47" s="53"/>
      <c r="B47" s="20"/>
      <c r="C47" s="20"/>
      <c r="D47" s="20"/>
      <c r="E47" s="78"/>
      <c r="F47" s="78"/>
      <c r="G47" s="28"/>
      <c r="H47" s="78"/>
      <c r="I47" s="78"/>
    </row>
    <row r="48" spans="1:11" ht="16.5">
      <c r="A48" s="53"/>
      <c r="B48" s="20" t="s">
        <v>39</v>
      </c>
      <c r="C48" s="20" t="s">
        <v>40</v>
      </c>
      <c r="D48" s="20"/>
      <c r="E48" s="78">
        <v>-1093</v>
      </c>
      <c r="F48" s="78">
        <v>-3293</v>
      </c>
      <c r="G48" s="28"/>
      <c r="H48" s="78">
        <f>E48</f>
        <v>-1093</v>
      </c>
      <c r="I48" s="78">
        <f>+F48</f>
        <v>-3293</v>
      </c>
      <c r="K48" s="6"/>
    </row>
    <row r="49" spans="1:9" ht="16.5">
      <c r="A49" s="53"/>
      <c r="B49" s="20"/>
      <c r="C49" s="20"/>
      <c r="D49" s="20"/>
      <c r="E49" s="79"/>
      <c r="F49" s="79"/>
      <c r="G49" s="62"/>
      <c r="H49" s="79"/>
      <c r="I49" s="79"/>
    </row>
    <row r="50" spans="1:9" ht="16.5">
      <c r="A50" s="53"/>
      <c r="B50" s="20"/>
      <c r="C50" s="20"/>
      <c r="D50" s="20"/>
      <c r="E50" s="78"/>
      <c r="F50" s="78"/>
      <c r="G50" s="28"/>
      <c r="H50" s="78"/>
      <c r="I50" s="78"/>
    </row>
    <row r="51" spans="1:9" ht="16.5">
      <c r="A51" s="53"/>
      <c r="B51" s="20" t="s">
        <v>41</v>
      </c>
      <c r="C51" s="20" t="s">
        <v>36</v>
      </c>
      <c r="D51" s="20" t="s">
        <v>42</v>
      </c>
      <c r="E51" s="78">
        <f>SUM(E45:E49)</f>
        <v>4933</v>
      </c>
      <c r="F51" s="78">
        <f>SUM(F45:F49)</f>
        <v>-6785</v>
      </c>
      <c r="G51" s="28"/>
      <c r="H51" s="78">
        <f>SUM(H45:H49)</f>
        <v>4933</v>
      </c>
      <c r="I51" s="78">
        <f>SUM(I44:I49)</f>
        <v>-6785</v>
      </c>
    </row>
    <row r="52" spans="1:9" ht="16.5">
      <c r="A52" s="53"/>
      <c r="B52" s="20"/>
      <c r="C52" s="20"/>
      <c r="D52" s="20" t="s">
        <v>289</v>
      </c>
      <c r="E52" s="78"/>
      <c r="F52" s="78"/>
      <c r="G52" s="28"/>
      <c r="H52" s="78"/>
      <c r="I52" s="78"/>
    </row>
    <row r="53" spans="1:9" ht="16.5">
      <c r="A53" s="53"/>
      <c r="B53" s="20"/>
      <c r="C53" s="20"/>
      <c r="D53" s="20"/>
      <c r="E53" s="78"/>
      <c r="F53" s="78"/>
      <c r="G53" s="28"/>
      <c r="H53" s="78"/>
      <c r="I53" s="78"/>
    </row>
    <row r="54" spans="1:9" ht="16.5">
      <c r="A54" s="53"/>
      <c r="B54" s="20"/>
      <c r="C54" s="20" t="s">
        <v>43</v>
      </c>
      <c r="D54" s="20" t="s">
        <v>44</v>
      </c>
      <c r="E54" s="78">
        <v>-101</v>
      </c>
      <c r="F54" s="78">
        <v>181</v>
      </c>
      <c r="G54" s="28"/>
      <c r="H54" s="78">
        <f>E54</f>
        <v>-101</v>
      </c>
      <c r="I54" s="78">
        <f>+F54</f>
        <v>181</v>
      </c>
    </row>
    <row r="55" spans="1:9" ht="16.5">
      <c r="A55" s="53"/>
      <c r="B55" s="20"/>
      <c r="C55" s="20"/>
      <c r="D55" s="20"/>
      <c r="E55" s="78"/>
      <c r="F55" s="78"/>
      <c r="G55" s="28"/>
      <c r="H55" s="78"/>
      <c r="I55" s="78"/>
    </row>
    <row r="56" spans="1:11" ht="16.5">
      <c r="A56" s="53"/>
      <c r="B56" s="53" t="s">
        <v>45</v>
      </c>
      <c r="C56" s="20" t="s">
        <v>46</v>
      </c>
      <c r="D56" s="20"/>
      <c r="E56" s="78">
        <v>0</v>
      </c>
      <c r="F56" s="78">
        <v>0</v>
      </c>
      <c r="G56" s="28"/>
      <c r="H56" s="78">
        <v>0</v>
      </c>
      <c r="I56" s="78">
        <v>0</v>
      </c>
      <c r="K56" s="6"/>
    </row>
    <row r="57" spans="1:9" ht="16.5">
      <c r="A57" s="53"/>
      <c r="B57" s="20"/>
      <c r="C57" s="20"/>
      <c r="D57" s="20"/>
      <c r="E57" s="79"/>
      <c r="F57" s="79"/>
      <c r="G57" s="62"/>
      <c r="H57" s="79"/>
      <c r="I57" s="79"/>
    </row>
    <row r="58" spans="1:9" ht="16.5">
      <c r="A58" s="53"/>
      <c r="B58" s="20"/>
      <c r="C58" s="20"/>
      <c r="D58" s="20"/>
      <c r="E58" s="78"/>
      <c r="F58" s="78"/>
      <c r="G58" s="28"/>
      <c r="H58" s="78"/>
      <c r="I58" s="78"/>
    </row>
    <row r="59" spans="1:11" ht="16.5">
      <c r="A59" s="53"/>
      <c r="B59" s="20" t="s">
        <v>47</v>
      </c>
      <c r="C59" s="20" t="s">
        <v>48</v>
      </c>
      <c r="D59" s="20"/>
      <c r="E59" s="78">
        <f>SUM(E50:E57)</f>
        <v>4832</v>
      </c>
      <c r="F59" s="78">
        <f>SUM(F50:F57)</f>
        <v>-6604</v>
      </c>
      <c r="G59" s="28"/>
      <c r="H59" s="78">
        <f>SUM(H50:H57)</f>
        <v>4832</v>
      </c>
      <c r="I59" s="78">
        <f>SUM(I50:I56)</f>
        <v>-6604</v>
      </c>
      <c r="K59" s="6"/>
    </row>
    <row r="60" spans="1:11" ht="16.5">
      <c r="A60" s="53"/>
      <c r="B60" s="20"/>
      <c r="C60" s="20" t="s">
        <v>290</v>
      </c>
      <c r="D60" s="20"/>
      <c r="E60" s="78"/>
      <c r="F60" s="78"/>
      <c r="G60" s="28"/>
      <c r="H60" s="78"/>
      <c r="I60" s="78"/>
      <c r="K60" s="6"/>
    </row>
    <row r="61" spans="1:11" ht="16.5">
      <c r="A61" s="53"/>
      <c r="B61" s="20"/>
      <c r="C61" s="20"/>
      <c r="D61" s="20"/>
      <c r="E61" s="78"/>
      <c r="F61" s="78"/>
      <c r="G61" s="28"/>
      <c r="H61" s="78"/>
      <c r="I61" s="78"/>
      <c r="K61" s="6"/>
    </row>
    <row r="62" spans="1:9" ht="16.5">
      <c r="A62" s="53"/>
      <c r="B62" s="20" t="s">
        <v>49</v>
      </c>
      <c r="C62" s="20" t="s">
        <v>36</v>
      </c>
      <c r="D62" s="20" t="s">
        <v>50</v>
      </c>
      <c r="E62" s="78">
        <v>0</v>
      </c>
      <c r="F62" s="78">
        <v>0</v>
      </c>
      <c r="G62" s="28"/>
      <c r="H62" s="78">
        <v>0</v>
      </c>
      <c r="I62" s="78">
        <v>0</v>
      </c>
    </row>
    <row r="63" spans="1:11" ht="16.5">
      <c r="A63" s="53"/>
      <c r="B63" s="20"/>
      <c r="C63" s="20"/>
      <c r="D63" s="20"/>
      <c r="E63" s="78"/>
      <c r="F63" s="78"/>
      <c r="G63" s="28"/>
      <c r="H63" s="78"/>
      <c r="I63" s="78"/>
      <c r="K63" s="6"/>
    </row>
    <row r="64" spans="1:11" ht="16.5">
      <c r="A64" s="53"/>
      <c r="B64" s="20"/>
      <c r="C64" s="20" t="s">
        <v>43</v>
      </c>
      <c r="D64" s="20" t="s">
        <v>44</v>
      </c>
      <c r="E64" s="78">
        <v>0</v>
      </c>
      <c r="F64" s="78">
        <v>0</v>
      </c>
      <c r="G64" s="28"/>
      <c r="H64" s="78">
        <v>0</v>
      </c>
      <c r="I64" s="78">
        <v>0</v>
      </c>
      <c r="K64" s="6"/>
    </row>
    <row r="65" spans="1:9" ht="16.5">
      <c r="A65" s="53"/>
      <c r="B65" s="20"/>
      <c r="C65" s="20"/>
      <c r="D65" s="20"/>
      <c r="E65" s="78"/>
      <c r="F65" s="78"/>
      <c r="G65" s="28"/>
      <c r="H65" s="78"/>
      <c r="I65" s="78"/>
    </row>
    <row r="66" spans="1:9" ht="16.5">
      <c r="A66" s="53"/>
      <c r="B66" s="20"/>
      <c r="C66" s="20" t="s">
        <v>51</v>
      </c>
      <c r="D66" s="20" t="s">
        <v>52</v>
      </c>
      <c r="E66" s="78">
        <v>0</v>
      </c>
      <c r="F66" s="78">
        <v>0</v>
      </c>
      <c r="G66" s="28"/>
      <c r="H66" s="78">
        <v>0</v>
      </c>
      <c r="I66" s="78">
        <v>0</v>
      </c>
    </row>
    <row r="67" spans="1:9" ht="16.5">
      <c r="A67" s="53"/>
      <c r="B67" s="20"/>
      <c r="C67" s="20"/>
      <c r="D67" s="20" t="s">
        <v>291</v>
      </c>
      <c r="E67" s="20"/>
      <c r="F67" s="20"/>
      <c r="G67" s="20"/>
      <c r="H67" s="20"/>
      <c r="I67" s="20"/>
    </row>
    <row r="68" spans="1:9" ht="16.5">
      <c r="A68" s="53"/>
      <c r="B68" s="20"/>
      <c r="C68" s="20"/>
      <c r="D68" s="20"/>
      <c r="E68" s="79"/>
      <c r="F68" s="79"/>
      <c r="G68" s="62"/>
      <c r="H68" s="79"/>
      <c r="I68" s="79"/>
    </row>
    <row r="69" spans="1:9" ht="16.5">
      <c r="A69" s="53"/>
      <c r="B69" s="20" t="s">
        <v>53</v>
      </c>
      <c r="C69" s="20" t="s">
        <v>54</v>
      </c>
      <c r="D69" s="20"/>
      <c r="E69" s="78"/>
      <c r="F69" s="78"/>
      <c r="G69" s="28"/>
      <c r="H69" s="78"/>
      <c r="I69" s="78"/>
    </row>
    <row r="70" spans="1:9" ht="17.25" thickBot="1">
      <c r="A70" s="53"/>
      <c r="B70" s="20"/>
      <c r="C70" s="20" t="s">
        <v>292</v>
      </c>
      <c r="D70" s="20"/>
      <c r="E70" s="77">
        <f>SUM(E59:E67)</f>
        <v>4832</v>
      </c>
      <c r="F70" s="77">
        <f>SUM(F59:F67)</f>
        <v>-6604</v>
      </c>
      <c r="G70" s="27"/>
      <c r="H70" s="77">
        <f>SUM(H59:H67)</f>
        <v>4832</v>
      </c>
      <c r="I70" s="77">
        <f>SUM(I59:I68)</f>
        <v>-6604</v>
      </c>
    </row>
    <row r="71" spans="1:9" ht="17.25" thickTop="1">
      <c r="A71" s="53"/>
      <c r="B71" s="20"/>
      <c r="C71" s="20"/>
      <c r="D71" s="20"/>
      <c r="E71" s="78"/>
      <c r="F71" s="78"/>
      <c r="G71" s="28"/>
      <c r="H71" s="78"/>
      <c r="I71" s="78"/>
    </row>
    <row r="72" spans="1:9" ht="16.5">
      <c r="A72" s="53">
        <v>3</v>
      </c>
      <c r="B72" s="20" t="s">
        <v>55</v>
      </c>
      <c r="C72" s="20"/>
      <c r="D72" s="20"/>
      <c r="E72" s="78"/>
      <c r="F72" s="78"/>
      <c r="G72" s="28"/>
      <c r="H72" s="78"/>
      <c r="I72" s="78"/>
    </row>
    <row r="73" spans="1:11" ht="16.5">
      <c r="A73" s="53"/>
      <c r="B73" s="20" t="s">
        <v>56</v>
      </c>
      <c r="C73" s="20"/>
      <c r="D73" s="20"/>
      <c r="E73" s="78"/>
      <c r="F73" s="78"/>
      <c r="G73" s="28"/>
      <c r="H73" s="78"/>
      <c r="I73" s="78"/>
      <c r="K73" s="6"/>
    </row>
    <row r="74" spans="1:9" ht="16.5">
      <c r="A74" s="53"/>
      <c r="B74" s="20"/>
      <c r="C74" s="20"/>
      <c r="D74" s="20"/>
      <c r="E74" s="78"/>
      <c r="F74" s="78"/>
      <c r="G74" s="28"/>
      <c r="H74" s="78"/>
      <c r="I74" s="78"/>
    </row>
    <row r="75" spans="1:9" ht="16.5">
      <c r="A75" s="53"/>
      <c r="B75" s="20" t="s">
        <v>13</v>
      </c>
      <c r="C75" s="20" t="s">
        <v>228</v>
      </c>
      <c r="D75" s="20"/>
      <c r="E75" s="80">
        <v>0.9</v>
      </c>
      <c r="F75" s="80">
        <v>-1.23</v>
      </c>
      <c r="G75" s="28"/>
      <c r="H75" s="80">
        <v>0.9</v>
      </c>
      <c r="I75" s="80">
        <f>+F75</f>
        <v>-1.23</v>
      </c>
    </row>
    <row r="76" spans="1:9" ht="16.5">
      <c r="A76" s="53"/>
      <c r="B76" s="20"/>
      <c r="C76" s="20" t="s">
        <v>293</v>
      </c>
      <c r="D76" s="20"/>
      <c r="E76" s="78"/>
      <c r="F76" s="78"/>
      <c r="G76" s="28"/>
      <c r="H76" s="78"/>
      <c r="I76" s="78"/>
    </row>
    <row r="77" spans="1:9" ht="16.5">
      <c r="A77" s="53"/>
      <c r="B77" s="20"/>
      <c r="C77" s="20"/>
      <c r="D77" s="20"/>
      <c r="E77" s="78"/>
      <c r="F77" s="78"/>
      <c r="G77" s="28"/>
      <c r="H77" s="78"/>
      <c r="I77" s="78"/>
    </row>
    <row r="78" spans="1:9" ht="16.5">
      <c r="A78" s="53"/>
      <c r="B78" s="20" t="s">
        <v>15</v>
      </c>
      <c r="C78" s="20" t="s">
        <v>294</v>
      </c>
      <c r="D78" s="20"/>
      <c r="E78" s="78" t="s">
        <v>57</v>
      </c>
      <c r="F78" s="78" t="s">
        <v>57</v>
      </c>
      <c r="G78" s="28"/>
      <c r="H78" s="78" t="s">
        <v>57</v>
      </c>
      <c r="I78" s="78" t="s">
        <v>57</v>
      </c>
    </row>
    <row r="79" spans="1:9" ht="16.5">
      <c r="A79" s="53"/>
      <c r="B79" s="20"/>
      <c r="C79" s="20"/>
      <c r="D79" s="20"/>
      <c r="E79" s="78"/>
      <c r="F79" s="78"/>
      <c r="G79" s="28"/>
      <c r="H79" s="78"/>
      <c r="I79" s="78"/>
    </row>
    <row r="80" spans="5:9" ht="15">
      <c r="E80" s="5"/>
      <c r="F80" s="5"/>
      <c r="G80" s="4"/>
      <c r="H80" s="5"/>
      <c r="I80" s="5"/>
    </row>
  </sheetData>
  <printOptions/>
  <pageMargins left="0.67" right="1.01" top="0.5" bottom="0.17" header="0.27" footer="0.51"/>
  <pageSetup fitToHeight="1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0" zoomScaleNormal="80" workbookViewId="0" topLeftCell="A1">
      <selection activeCell="C6" sqref="C6"/>
    </sheetView>
  </sheetViews>
  <sheetFormatPr defaultColWidth="9.140625" defaultRowHeight="12.75"/>
  <cols>
    <col min="1" max="1" width="3.7109375" style="13" customWidth="1"/>
    <col min="2" max="2" width="3.28125" style="33" customWidth="1"/>
    <col min="3" max="3" width="44.7109375" style="33" customWidth="1"/>
    <col min="4" max="4" width="9.57421875" style="7" customWidth="1"/>
    <col min="5" max="5" width="18.7109375" style="7" customWidth="1"/>
    <col min="6" max="6" width="18.8515625" style="7" customWidth="1"/>
    <col min="7" max="7" width="4.7109375" style="7" customWidth="1"/>
    <col min="8" max="8" width="10.8515625" style="7" customWidth="1"/>
    <col min="9" max="9" width="10.140625" style="52" customWidth="1"/>
    <col min="10" max="15" width="8.28125" style="7" customWidth="1"/>
    <col min="16" max="16" width="8.28125" style="18" customWidth="1"/>
    <col min="17" max="16384" width="8.28125" style="7" customWidth="1"/>
  </cols>
  <sheetData>
    <row r="1" spans="1:7" ht="18.75">
      <c r="A1" s="86" t="s">
        <v>266</v>
      </c>
      <c r="B1" s="90"/>
      <c r="C1" s="90"/>
      <c r="D1" s="84"/>
      <c r="E1" s="84"/>
      <c r="F1" s="87"/>
      <c r="G1" s="20"/>
    </row>
    <row r="2" spans="1:7" ht="18.75">
      <c r="A2" s="86" t="s">
        <v>59</v>
      </c>
      <c r="B2" s="90"/>
      <c r="C2" s="90"/>
      <c r="D2" s="84"/>
      <c r="E2" s="85"/>
      <c r="F2" s="85"/>
      <c r="G2" s="20"/>
    </row>
    <row r="3" spans="1:7" ht="18.75">
      <c r="A3" s="85"/>
      <c r="B3" s="90"/>
      <c r="C3" s="90"/>
      <c r="D3" s="84"/>
      <c r="E3" s="84"/>
      <c r="F3" s="84"/>
      <c r="G3" s="20"/>
    </row>
    <row r="4" spans="1:16" s="11" customFormat="1" ht="18.75">
      <c r="A4" s="87"/>
      <c r="B4" s="86"/>
      <c r="C4" s="86"/>
      <c r="D4" s="88"/>
      <c r="E4" s="87" t="s">
        <v>60</v>
      </c>
      <c r="F4" s="87" t="s">
        <v>61</v>
      </c>
      <c r="G4" s="23"/>
      <c r="I4" s="54"/>
      <c r="P4" s="55"/>
    </row>
    <row r="5" spans="1:16" s="11" customFormat="1" ht="18.75">
      <c r="A5" s="88"/>
      <c r="B5" s="86"/>
      <c r="C5" s="86"/>
      <c r="D5" s="88"/>
      <c r="E5" s="87" t="s">
        <v>62</v>
      </c>
      <c r="F5" s="87" t="s">
        <v>63</v>
      </c>
      <c r="G5" s="23"/>
      <c r="I5" s="54"/>
      <c r="P5" s="55"/>
    </row>
    <row r="6" spans="1:16" s="11" customFormat="1" ht="18.75">
      <c r="A6" s="87"/>
      <c r="B6" s="86"/>
      <c r="C6" s="86"/>
      <c r="D6" s="88"/>
      <c r="E6" s="87" t="s">
        <v>5</v>
      </c>
      <c r="F6" s="87" t="s">
        <v>64</v>
      </c>
      <c r="G6" s="23"/>
      <c r="I6" s="54"/>
      <c r="P6" s="55"/>
    </row>
    <row r="7" spans="1:16" s="11" customFormat="1" ht="18.75">
      <c r="A7" s="87"/>
      <c r="B7" s="86"/>
      <c r="C7" s="86"/>
      <c r="D7" s="88"/>
      <c r="E7" s="87" t="s">
        <v>9</v>
      </c>
      <c r="F7" s="87" t="s">
        <v>65</v>
      </c>
      <c r="G7" s="23"/>
      <c r="I7" s="54"/>
      <c r="P7" s="55"/>
    </row>
    <row r="8" spans="1:16" s="11" customFormat="1" ht="18.75">
      <c r="A8" s="87"/>
      <c r="B8" s="86"/>
      <c r="C8" s="86"/>
      <c r="D8" s="87"/>
      <c r="E8" s="89">
        <v>37346</v>
      </c>
      <c r="F8" s="89">
        <v>37256</v>
      </c>
      <c r="G8" s="57"/>
      <c r="H8" s="39"/>
      <c r="I8" s="58"/>
      <c r="J8" s="100"/>
      <c r="K8" s="100"/>
      <c r="L8" s="100"/>
      <c r="M8" s="100"/>
      <c r="N8" s="100"/>
      <c r="O8" s="100"/>
      <c r="P8" s="55"/>
    </row>
    <row r="9" spans="1:16" s="11" customFormat="1" ht="18.75">
      <c r="A9" s="87"/>
      <c r="B9" s="86"/>
      <c r="C9" s="86"/>
      <c r="D9" s="88"/>
      <c r="E9" s="87" t="s">
        <v>12</v>
      </c>
      <c r="F9" s="87" t="s">
        <v>12</v>
      </c>
      <c r="G9" s="23"/>
      <c r="H9" s="9"/>
      <c r="I9" s="59"/>
      <c r="P9" s="55"/>
    </row>
    <row r="10" spans="1:7" ht="18.75">
      <c r="A10" s="85"/>
      <c r="B10" s="90"/>
      <c r="C10" s="90"/>
      <c r="D10" s="84"/>
      <c r="E10" s="81"/>
      <c r="F10" s="81"/>
      <c r="G10" s="20"/>
    </row>
    <row r="11" spans="1:8" ht="18.75">
      <c r="A11" s="85">
        <v>1</v>
      </c>
      <c r="B11" s="90" t="s">
        <v>66</v>
      </c>
      <c r="C11" s="90"/>
      <c r="D11" s="84"/>
      <c r="E11" s="81">
        <v>514840</v>
      </c>
      <c r="F11" s="81">
        <v>521581</v>
      </c>
      <c r="G11" s="20"/>
      <c r="H11" s="38"/>
    </row>
    <row r="12" spans="1:7" ht="18.75">
      <c r="A12" s="85"/>
      <c r="B12" s="90"/>
      <c r="C12" s="90"/>
      <c r="D12" s="84"/>
      <c r="E12" s="81"/>
      <c r="F12" s="81"/>
      <c r="G12" s="20"/>
    </row>
    <row r="13" spans="1:7" ht="18.75">
      <c r="A13" s="85">
        <v>2</v>
      </c>
      <c r="B13" s="90" t="s">
        <v>67</v>
      </c>
      <c r="C13" s="90"/>
      <c r="D13" s="84"/>
      <c r="E13" s="81">
        <v>89673</v>
      </c>
      <c r="F13" s="81">
        <v>89669</v>
      </c>
      <c r="G13" s="20"/>
    </row>
    <row r="14" spans="1:7" ht="18.75">
      <c r="A14" s="85"/>
      <c r="B14" s="90"/>
      <c r="C14" s="90"/>
      <c r="D14" s="84"/>
      <c r="E14" s="81"/>
      <c r="F14" s="81"/>
      <c r="G14" s="20"/>
    </row>
    <row r="15" spans="1:8" ht="18.75">
      <c r="A15" s="85">
        <v>3</v>
      </c>
      <c r="B15" s="90" t="s">
        <v>68</v>
      </c>
      <c r="C15" s="90"/>
      <c r="D15" s="91"/>
      <c r="E15" s="81">
        <v>119734</v>
      </c>
      <c r="F15" s="81">
        <v>128231</v>
      </c>
      <c r="G15" s="20"/>
      <c r="H15" s="38"/>
    </row>
    <row r="16" spans="1:7" ht="18.75">
      <c r="A16" s="85"/>
      <c r="B16" s="90"/>
      <c r="C16" s="90"/>
      <c r="D16" s="84"/>
      <c r="E16" s="81"/>
      <c r="F16" s="81"/>
      <c r="G16" s="20"/>
    </row>
    <row r="17" spans="1:8" ht="18.75">
      <c r="A17" s="85">
        <v>4</v>
      </c>
      <c r="B17" s="90" t="s">
        <v>69</v>
      </c>
      <c r="C17" s="90"/>
      <c r="D17" s="84"/>
      <c r="E17" s="81">
        <v>-1933</v>
      </c>
      <c r="F17" s="81">
        <v>-872</v>
      </c>
      <c r="G17" s="20"/>
      <c r="H17" s="38"/>
    </row>
    <row r="18" spans="1:7" ht="18.75">
      <c r="A18" s="85"/>
      <c r="B18" s="90"/>
      <c r="C18" s="90"/>
      <c r="D18" s="84"/>
      <c r="E18" s="81"/>
      <c r="F18" s="81"/>
      <c r="G18" s="20"/>
    </row>
    <row r="19" spans="1:7" ht="18.75">
      <c r="A19" s="85">
        <v>5</v>
      </c>
      <c r="B19" s="90" t="s">
        <v>70</v>
      </c>
      <c r="C19" s="90"/>
      <c r="D19" s="91"/>
      <c r="E19" s="81">
        <v>33223</v>
      </c>
      <c r="F19" s="81">
        <v>24330</v>
      </c>
      <c r="G19" s="20"/>
    </row>
    <row r="20" spans="1:7" ht="18.75">
      <c r="A20" s="85"/>
      <c r="B20" s="90"/>
      <c r="C20" s="90"/>
      <c r="D20" s="91"/>
      <c r="E20" s="81"/>
      <c r="F20" s="81"/>
      <c r="G20" s="20"/>
    </row>
    <row r="21" spans="1:7" ht="18.75">
      <c r="A21" s="85">
        <v>6</v>
      </c>
      <c r="B21" s="90" t="s">
        <v>71</v>
      </c>
      <c r="C21" s="90"/>
      <c r="D21" s="91"/>
      <c r="E21" s="81">
        <v>0</v>
      </c>
      <c r="F21" s="81">
        <v>0</v>
      </c>
      <c r="G21" s="20"/>
    </row>
    <row r="22" spans="1:7" ht="18.75">
      <c r="A22" s="85"/>
      <c r="B22" s="90"/>
      <c r="C22" s="90"/>
      <c r="D22" s="91"/>
      <c r="E22" s="81"/>
      <c r="F22" s="81"/>
      <c r="G22" s="20"/>
    </row>
    <row r="23" spans="1:7" ht="18.75">
      <c r="A23" s="85">
        <v>9</v>
      </c>
      <c r="B23" s="90" t="s">
        <v>72</v>
      </c>
      <c r="C23" s="90"/>
      <c r="D23" s="84"/>
      <c r="E23" s="81"/>
      <c r="F23" s="81"/>
      <c r="G23" s="20"/>
    </row>
    <row r="24" spans="1:7" ht="18.75">
      <c r="A24" s="85"/>
      <c r="B24" s="90"/>
      <c r="C24" s="90" t="s">
        <v>73</v>
      </c>
      <c r="D24" s="84"/>
      <c r="E24" s="81">
        <f>429672</f>
        <v>429672</v>
      </c>
      <c r="F24" s="81">
        <f>427415-2172</f>
        <v>425243</v>
      </c>
      <c r="G24" s="20"/>
    </row>
    <row r="25" spans="1:7" ht="18.75">
      <c r="A25" s="85"/>
      <c r="B25" s="90"/>
      <c r="C25" s="90" t="s">
        <v>74</v>
      </c>
      <c r="D25" s="84"/>
      <c r="E25" s="81">
        <v>34437</v>
      </c>
      <c r="F25" s="81">
        <v>34437</v>
      </c>
      <c r="G25" s="20"/>
    </row>
    <row r="26" spans="1:8" ht="18.75">
      <c r="A26" s="85"/>
      <c r="B26" s="90"/>
      <c r="C26" s="90" t="s">
        <v>75</v>
      </c>
      <c r="D26" s="84"/>
      <c r="E26" s="81">
        <v>89183</v>
      </c>
      <c r="F26" s="81">
        <v>87415</v>
      </c>
      <c r="G26" s="20"/>
      <c r="H26" s="38"/>
    </row>
    <row r="27" spans="1:16" ht="18.75">
      <c r="A27" s="85"/>
      <c r="B27" s="90"/>
      <c r="C27" s="90" t="s">
        <v>76</v>
      </c>
      <c r="D27" s="84"/>
      <c r="E27" s="81">
        <v>204522</v>
      </c>
      <c r="F27" s="81">
        <v>214650</v>
      </c>
      <c r="G27" s="20"/>
      <c r="H27" s="38"/>
      <c r="K27" s="61"/>
      <c r="L27" s="61"/>
      <c r="P27" s="18" t="s">
        <v>77</v>
      </c>
    </row>
    <row r="28" spans="1:17" ht="18.75">
      <c r="A28" s="85"/>
      <c r="B28" s="90"/>
      <c r="C28" s="90" t="s">
        <v>78</v>
      </c>
      <c r="D28" s="84"/>
      <c r="E28" s="81">
        <v>0</v>
      </c>
      <c r="F28" s="81">
        <v>0</v>
      </c>
      <c r="G28" s="20"/>
      <c r="K28" s="18"/>
      <c r="L28" s="18"/>
      <c r="M28" s="38"/>
      <c r="O28" s="18"/>
      <c r="P28" s="18">
        <v>-19</v>
      </c>
      <c r="Q28" s="7" t="s">
        <v>79</v>
      </c>
    </row>
    <row r="29" spans="1:17" ht="18.75">
      <c r="A29" s="85"/>
      <c r="B29" s="90"/>
      <c r="C29" s="90" t="s">
        <v>80</v>
      </c>
      <c r="D29" s="84"/>
      <c r="E29" s="81">
        <v>86000</v>
      </c>
      <c r="F29" s="81">
        <v>69691</v>
      </c>
      <c r="G29" s="20"/>
      <c r="P29" s="7"/>
      <c r="Q29" s="7" t="s">
        <v>81</v>
      </c>
    </row>
    <row r="30" spans="1:16" ht="18.75">
      <c r="A30" s="85"/>
      <c r="B30" s="90"/>
      <c r="C30" s="90"/>
      <c r="D30" s="84"/>
      <c r="E30" s="81"/>
      <c r="F30" s="81"/>
      <c r="G30" s="20"/>
      <c r="K30" s="18"/>
      <c r="L30" s="18"/>
      <c r="M30" s="18"/>
      <c r="O30" s="18"/>
      <c r="P30" s="17"/>
    </row>
    <row r="31" spans="1:15" ht="18.75">
      <c r="A31" s="85"/>
      <c r="B31" s="90"/>
      <c r="C31" s="92"/>
      <c r="D31" s="93"/>
      <c r="E31" s="94">
        <f>SUM(E24:E29)</f>
        <v>843814</v>
      </c>
      <c r="F31" s="94">
        <f>SUM(F24:F30)</f>
        <v>831436</v>
      </c>
      <c r="G31" s="20"/>
      <c r="K31" s="18"/>
      <c r="L31" s="18"/>
      <c r="M31" s="18"/>
      <c r="O31" s="18"/>
    </row>
    <row r="32" spans="1:15" ht="18.75">
      <c r="A32" s="85"/>
      <c r="B32" s="90"/>
      <c r="C32" s="90"/>
      <c r="D32" s="84"/>
      <c r="E32" s="81"/>
      <c r="F32" s="81"/>
      <c r="G32" s="20"/>
      <c r="O32" s="18"/>
    </row>
    <row r="33" spans="1:15" ht="18.75">
      <c r="A33" s="85">
        <v>10</v>
      </c>
      <c r="B33" s="90" t="s">
        <v>82</v>
      </c>
      <c r="C33" s="90"/>
      <c r="D33" s="84"/>
      <c r="E33" s="81"/>
      <c r="F33" s="81"/>
      <c r="G33" s="20"/>
      <c r="O33" s="18"/>
    </row>
    <row r="34" spans="1:15" ht="18.75">
      <c r="A34" s="85"/>
      <c r="B34" s="90"/>
      <c r="C34" s="90" t="s">
        <v>83</v>
      </c>
      <c r="D34" s="93"/>
      <c r="E34" s="81">
        <v>59327</v>
      </c>
      <c r="F34" s="81">
        <v>60091</v>
      </c>
      <c r="G34" s="20"/>
      <c r="H34" s="38"/>
      <c r="O34" s="38"/>
    </row>
    <row r="35" spans="1:15" ht="18.75">
      <c r="A35" s="85"/>
      <c r="B35" s="90"/>
      <c r="C35" s="90" t="s">
        <v>84</v>
      </c>
      <c r="D35" s="93"/>
      <c r="E35" s="81">
        <f>209793-57030+1583</f>
        <v>154346</v>
      </c>
      <c r="F35" s="81">
        <v>136320</v>
      </c>
      <c r="G35" s="20"/>
      <c r="H35" s="38"/>
      <c r="O35" s="38"/>
    </row>
    <row r="36" spans="1:8" ht="18.75">
      <c r="A36" s="85"/>
      <c r="B36" s="90"/>
      <c r="C36" s="90" t="s">
        <v>85</v>
      </c>
      <c r="D36" s="95"/>
      <c r="E36" s="81">
        <v>862776</v>
      </c>
      <c r="F36" s="81">
        <v>866889</v>
      </c>
      <c r="G36" s="60"/>
      <c r="H36" s="38"/>
    </row>
    <row r="37" spans="1:7" ht="18.75">
      <c r="A37" s="85"/>
      <c r="B37" s="90"/>
      <c r="C37" s="90" t="s">
        <v>86</v>
      </c>
      <c r="D37" s="93"/>
      <c r="E37" s="81">
        <v>4258</v>
      </c>
      <c r="F37" s="81">
        <v>5929</v>
      </c>
      <c r="G37" s="20"/>
    </row>
    <row r="38" spans="1:7" ht="18.75">
      <c r="A38" s="85"/>
      <c r="B38" s="90"/>
      <c r="C38" s="90" t="s">
        <v>87</v>
      </c>
      <c r="D38" s="93"/>
      <c r="E38" s="81">
        <v>0</v>
      </c>
      <c r="F38" s="81">
        <v>0</v>
      </c>
      <c r="G38" s="20"/>
    </row>
    <row r="39" spans="1:7" ht="18.75">
      <c r="A39" s="85"/>
      <c r="B39" s="90"/>
      <c r="C39" s="92"/>
      <c r="D39" s="93"/>
      <c r="E39" s="94">
        <f>SUM(E34:E38)</f>
        <v>1080707</v>
      </c>
      <c r="F39" s="94">
        <f>SUM(F34:F37)</f>
        <v>1069229</v>
      </c>
      <c r="G39" s="20"/>
    </row>
    <row r="40" spans="1:7" ht="18.75">
      <c r="A40" s="85"/>
      <c r="B40" s="90"/>
      <c r="C40" s="90"/>
      <c r="D40" s="84"/>
      <c r="E40" s="82"/>
      <c r="F40" s="82"/>
      <c r="G40" s="20"/>
    </row>
    <row r="41" spans="1:7" ht="18.75">
      <c r="A41" s="85">
        <v>11</v>
      </c>
      <c r="B41" s="90" t="s">
        <v>88</v>
      </c>
      <c r="C41" s="90"/>
      <c r="D41" s="84"/>
      <c r="E41" s="82">
        <f>+E31-E39</f>
        <v>-236893</v>
      </c>
      <c r="F41" s="82">
        <f>+F31-F39</f>
        <v>-237793</v>
      </c>
      <c r="G41" s="20"/>
    </row>
    <row r="42" spans="1:7" ht="18.75">
      <c r="A42" s="85"/>
      <c r="B42" s="90"/>
      <c r="C42" s="90"/>
      <c r="D42" s="84"/>
      <c r="E42" s="81"/>
      <c r="F42" s="81"/>
      <c r="G42" s="20"/>
    </row>
    <row r="43" spans="1:7" ht="19.5" thickBot="1">
      <c r="A43" s="85"/>
      <c r="B43" s="90"/>
      <c r="C43" s="90"/>
      <c r="D43" s="84"/>
      <c r="E43" s="96">
        <f>SUM(E11:E22)+E41</f>
        <v>518644</v>
      </c>
      <c r="F43" s="96">
        <f>SUM(F11:F22)+F41</f>
        <v>525146</v>
      </c>
      <c r="G43" s="20"/>
    </row>
    <row r="44" spans="1:7" ht="19.5" thickTop="1">
      <c r="A44" s="85"/>
      <c r="B44" s="90"/>
      <c r="C44" s="90"/>
      <c r="D44" s="84"/>
      <c r="E44" s="82"/>
      <c r="F44" s="82"/>
      <c r="G44" s="20"/>
    </row>
    <row r="45" spans="1:7" ht="18.75">
      <c r="A45" s="85">
        <v>12</v>
      </c>
      <c r="B45" s="90" t="s">
        <v>89</v>
      </c>
      <c r="C45" s="90"/>
      <c r="D45" s="84"/>
      <c r="E45" s="81"/>
      <c r="F45" s="81"/>
      <c r="G45" s="20"/>
    </row>
    <row r="46" spans="1:7" ht="18.75">
      <c r="A46" s="85"/>
      <c r="B46" s="90" t="s">
        <v>90</v>
      </c>
      <c r="C46" s="90"/>
      <c r="D46" s="84"/>
      <c r="E46" s="81">
        <v>537508</v>
      </c>
      <c r="F46" s="81">
        <v>537508</v>
      </c>
      <c r="G46" s="20"/>
    </row>
    <row r="47" spans="1:7" ht="18.75">
      <c r="A47" s="85"/>
      <c r="B47" s="90" t="s">
        <v>91</v>
      </c>
      <c r="C47" s="90"/>
      <c r="D47" s="84"/>
      <c r="E47" s="81"/>
      <c r="F47" s="81"/>
      <c r="G47" s="20"/>
    </row>
    <row r="48" spans="1:7" ht="18.75">
      <c r="A48" s="85"/>
      <c r="B48" s="90"/>
      <c r="C48" s="90" t="s">
        <v>92</v>
      </c>
      <c r="D48" s="93"/>
      <c r="E48" s="81">
        <v>133003</v>
      </c>
      <c r="F48" s="81">
        <v>133003</v>
      </c>
      <c r="G48" s="20"/>
    </row>
    <row r="49" spans="1:7" ht="18.75">
      <c r="A49" s="85"/>
      <c r="B49" s="90"/>
      <c r="C49" s="90" t="s">
        <v>93</v>
      </c>
      <c r="D49" s="93"/>
      <c r="E49" s="81">
        <v>413</v>
      </c>
      <c r="F49" s="81">
        <v>338</v>
      </c>
      <c r="G49" s="20"/>
    </row>
    <row r="50" spans="1:7" ht="18.75">
      <c r="A50" s="85"/>
      <c r="B50" s="90"/>
      <c r="C50" s="90" t="s">
        <v>94</v>
      </c>
      <c r="D50" s="93"/>
      <c r="E50" s="81">
        <v>32678</v>
      </c>
      <c r="F50" s="81">
        <v>32678</v>
      </c>
      <c r="G50" s="20"/>
    </row>
    <row r="51" spans="1:7" ht="18.75">
      <c r="A51" s="85"/>
      <c r="B51" s="90"/>
      <c r="C51" s="90" t="s">
        <v>95</v>
      </c>
      <c r="D51" s="93"/>
      <c r="E51" s="81">
        <v>0</v>
      </c>
      <c r="F51" s="81">
        <v>0</v>
      </c>
      <c r="G51" s="20"/>
    </row>
    <row r="52" spans="1:7" ht="18.75">
      <c r="A52" s="85"/>
      <c r="B52" s="90"/>
      <c r="C52" s="90" t="s">
        <v>96</v>
      </c>
      <c r="D52" s="93"/>
      <c r="E52" s="83">
        <v>-479633</v>
      </c>
      <c r="F52" s="83">
        <v>-487258</v>
      </c>
      <c r="G52" s="20"/>
    </row>
    <row r="53" spans="1:7" ht="18.75">
      <c r="A53" s="85"/>
      <c r="B53" s="90"/>
      <c r="C53" s="90"/>
      <c r="D53" s="84"/>
      <c r="E53" s="81">
        <f>SUM(E46:E52)</f>
        <v>223969</v>
      </c>
      <c r="F53" s="81">
        <f>SUM(F46:F52)</f>
        <v>216269</v>
      </c>
      <c r="G53" s="20"/>
    </row>
    <row r="54" spans="1:7" ht="18.75">
      <c r="A54" s="85"/>
      <c r="B54" s="90"/>
      <c r="C54" s="90"/>
      <c r="D54" s="84"/>
      <c r="E54" s="81"/>
      <c r="F54" s="81"/>
      <c r="G54" s="20"/>
    </row>
    <row r="55" spans="1:7" ht="18.75">
      <c r="A55" s="85">
        <v>13</v>
      </c>
      <c r="B55" s="90" t="s">
        <v>97</v>
      </c>
      <c r="C55" s="90"/>
      <c r="D55" s="84"/>
      <c r="E55" s="81">
        <v>61440</v>
      </c>
      <c r="F55" s="81">
        <v>59966</v>
      </c>
      <c r="G55" s="20"/>
    </row>
    <row r="56" spans="1:7" ht="18.75">
      <c r="A56" s="85"/>
      <c r="B56" s="90"/>
      <c r="C56" s="90"/>
      <c r="D56" s="84"/>
      <c r="E56" s="81"/>
      <c r="F56" s="81"/>
      <c r="G56" s="20"/>
    </row>
    <row r="57" spans="1:8" ht="18.75">
      <c r="A57" s="85">
        <v>14</v>
      </c>
      <c r="B57" s="90" t="s">
        <v>98</v>
      </c>
      <c r="C57" s="90"/>
      <c r="D57" s="95"/>
      <c r="E57" s="81">
        <v>160527</v>
      </c>
      <c r="F57" s="81">
        <v>189291</v>
      </c>
      <c r="G57" s="20"/>
      <c r="H57" s="38"/>
    </row>
    <row r="58" spans="1:7" ht="18.75">
      <c r="A58" s="85"/>
      <c r="B58" s="90"/>
      <c r="C58" s="90"/>
      <c r="D58" s="84"/>
      <c r="E58" s="81"/>
      <c r="F58" s="81"/>
      <c r="G58" s="20"/>
    </row>
    <row r="59" spans="1:8" ht="18.75">
      <c r="A59" s="85">
        <v>15</v>
      </c>
      <c r="B59" s="90" t="s">
        <v>99</v>
      </c>
      <c r="C59" s="90"/>
      <c r="D59" s="84"/>
      <c r="E59" s="81">
        <v>57030</v>
      </c>
      <c r="F59" s="81">
        <v>43942</v>
      </c>
      <c r="G59" s="20"/>
      <c r="H59" s="38"/>
    </row>
    <row r="60" spans="1:7" ht="18.75">
      <c r="A60" s="85"/>
      <c r="B60" s="90"/>
      <c r="C60" s="90"/>
      <c r="D60" s="84"/>
      <c r="E60" s="81"/>
      <c r="F60" s="81"/>
      <c r="G60" s="20"/>
    </row>
    <row r="61" spans="1:7" ht="18.75">
      <c r="A61" s="85">
        <v>16</v>
      </c>
      <c r="B61" s="90" t="s">
        <v>100</v>
      </c>
      <c r="C61" s="90"/>
      <c r="D61" s="84"/>
      <c r="E61" s="81">
        <v>15678</v>
      </c>
      <c r="F61" s="81">
        <v>15678</v>
      </c>
      <c r="G61" s="20"/>
    </row>
    <row r="62" spans="1:7" ht="18.75">
      <c r="A62" s="85"/>
      <c r="B62" s="90"/>
      <c r="C62" s="90"/>
      <c r="D62" s="84"/>
      <c r="E62" s="81"/>
      <c r="F62" s="81" t="s">
        <v>101</v>
      </c>
      <c r="G62" s="20"/>
    </row>
    <row r="63" spans="1:7" ht="19.5" thickBot="1">
      <c r="A63" s="85"/>
      <c r="B63" s="90"/>
      <c r="C63" s="90"/>
      <c r="D63" s="84"/>
      <c r="E63" s="96">
        <f>SUM(E53:E62)</f>
        <v>518644</v>
      </c>
      <c r="F63" s="96">
        <f>SUM(F53:F61)</f>
        <v>525146</v>
      </c>
      <c r="G63" s="20"/>
    </row>
    <row r="64" spans="1:7" ht="19.5" thickTop="1">
      <c r="A64" s="85"/>
      <c r="B64" s="90"/>
      <c r="C64" s="90"/>
      <c r="D64" s="84"/>
      <c r="E64" s="81"/>
      <c r="F64" s="81"/>
      <c r="G64" s="20"/>
    </row>
    <row r="65" spans="1:7" ht="18.75">
      <c r="A65" s="85">
        <v>14</v>
      </c>
      <c r="B65" s="90" t="s">
        <v>102</v>
      </c>
      <c r="C65" s="90"/>
      <c r="D65" s="84"/>
      <c r="E65" s="97">
        <v>0.4167</v>
      </c>
      <c r="F65" s="97">
        <f>(F53-F21)/F46</f>
        <v>0.4023549416938911</v>
      </c>
      <c r="G65" s="20"/>
    </row>
    <row r="66" spans="1:7" ht="18.75">
      <c r="A66" s="85"/>
      <c r="B66" s="90"/>
      <c r="C66" s="90"/>
      <c r="D66" s="84"/>
      <c r="E66" s="81"/>
      <c r="F66" s="81"/>
      <c r="G66" s="20"/>
    </row>
    <row r="67" spans="1:7" ht="16.5">
      <c r="A67" s="53"/>
      <c r="B67" s="32"/>
      <c r="C67" s="32"/>
      <c r="D67" s="20"/>
      <c r="E67" s="21"/>
      <c r="F67" s="21"/>
      <c r="G67" s="20"/>
    </row>
    <row r="68" spans="1:7" ht="16.5">
      <c r="A68" s="53"/>
      <c r="B68" s="32"/>
      <c r="C68" s="32"/>
      <c r="D68" s="20"/>
      <c r="E68" s="20"/>
      <c r="F68" s="20"/>
      <c r="G68" s="20"/>
    </row>
    <row r="69" spans="1:7" ht="16.5">
      <c r="A69" s="53"/>
      <c r="B69" s="32"/>
      <c r="C69" s="32"/>
      <c r="D69" s="20"/>
      <c r="E69" s="20"/>
      <c r="F69" s="20"/>
      <c r="G69" s="20"/>
    </row>
    <row r="70" spans="1:7" ht="16.5">
      <c r="A70" s="53"/>
      <c r="B70" s="32"/>
      <c r="C70" s="32"/>
      <c r="D70" s="20"/>
      <c r="E70" s="20"/>
      <c r="F70" s="20"/>
      <c r="G70" s="20"/>
    </row>
    <row r="71" spans="1:7" ht="16.5">
      <c r="A71" s="53"/>
      <c r="B71" s="32"/>
      <c r="C71" s="32"/>
      <c r="D71" s="20"/>
      <c r="E71" s="20"/>
      <c r="F71" s="20"/>
      <c r="G71" s="20"/>
    </row>
  </sheetData>
  <mergeCells count="1">
    <mergeCell ref="J8:O8"/>
  </mergeCells>
  <printOptions/>
  <pageMargins left="0.75" right="0.75" top="0.67" bottom="0.75" header="0.5" footer="0.5"/>
  <pageSetup fitToHeight="1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6"/>
  <sheetViews>
    <sheetView tabSelected="1" zoomScale="80" zoomScaleNormal="80" workbookViewId="0" topLeftCell="A335">
      <selection activeCell="B341" sqref="B341"/>
    </sheetView>
  </sheetViews>
  <sheetFormatPr defaultColWidth="9.140625" defaultRowHeight="12.75"/>
  <cols>
    <col min="1" max="1" width="5.00390625" style="9" customWidth="1"/>
    <col min="2" max="2" width="4.57421875" style="7" customWidth="1"/>
    <col min="3" max="3" width="43.28125" style="7" customWidth="1"/>
    <col min="4" max="4" width="13.28125" style="7" customWidth="1"/>
    <col min="5" max="5" width="15.421875" style="18" customWidth="1"/>
    <col min="6" max="6" width="15.00390625" style="18" customWidth="1"/>
    <col min="7" max="7" width="10.140625" style="7" customWidth="1"/>
    <col min="8" max="8" width="9.28125" style="7" customWidth="1"/>
    <col min="9" max="9" width="11.7109375" style="7" customWidth="1"/>
    <col min="10" max="10" width="8.8515625" style="7" customWidth="1"/>
    <col min="11" max="16384" width="8.28125" style="7" customWidth="1"/>
  </cols>
  <sheetData>
    <row r="1" spans="1:6" ht="16.5">
      <c r="A1" s="8" t="s">
        <v>58</v>
      </c>
      <c r="F1" s="63"/>
    </row>
    <row r="2" ht="16.5">
      <c r="A2" s="8" t="s">
        <v>103</v>
      </c>
    </row>
    <row r="3" ht="16.5">
      <c r="A3" s="8"/>
    </row>
    <row r="4" spans="8:10" ht="16.5">
      <c r="H4" s="10"/>
      <c r="I4" s="10"/>
      <c r="J4" s="10"/>
    </row>
    <row r="5" spans="1:10" ht="16.5">
      <c r="A5" s="9">
        <v>1</v>
      </c>
      <c r="B5" s="11" t="s">
        <v>104</v>
      </c>
      <c r="H5" s="10"/>
      <c r="I5" s="10"/>
      <c r="J5" s="10"/>
    </row>
    <row r="6" spans="2:10" ht="16.5">
      <c r="B6" s="11"/>
      <c r="H6" s="10"/>
      <c r="I6" s="10"/>
      <c r="J6" s="10"/>
    </row>
    <row r="7" ht="16.5">
      <c r="B7" s="7" t="s">
        <v>149</v>
      </c>
    </row>
    <row r="8" ht="16.5">
      <c r="B8" s="7" t="s">
        <v>170</v>
      </c>
    </row>
    <row r="9" ht="16.5">
      <c r="B9" s="7" t="s">
        <v>171</v>
      </c>
    </row>
    <row r="12" spans="1:2" ht="16.5">
      <c r="A12" s="9">
        <v>2</v>
      </c>
      <c r="B12" s="11" t="s">
        <v>32</v>
      </c>
    </row>
    <row r="13" spans="5:6" ht="16.5">
      <c r="E13" s="63"/>
      <c r="F13" s="63"/>
    </row>
    <row r="14" ht="16.5">
      <c r="F14" s="63" t="s">
        <v>64</v>
      </c>
    </row>
    <row r="15" spans="5:6" ht="16.5">
      <c r="E15" s="63" t="s">
        <v>3</v>
      </c>
      <c r="F15" s="63" t="s">
        <v>7</v>
      </c>
    </row>
    <row r="16" spans="5:6" ht="16.5">
      <c r="E16" s="63" t="s">
        <v>9</v>
      </c>
      <c r="F16" s="63" t="s">
        <v>10</v>
      </c>
    </row>
    <row r="17" spans="5:6" ht="16.5">
      <c r="E17" s="12">
        <v>37346</v>
      </c>
      <c r="F17" s="12">
        <v>37346</v>
      </c>
    </row>
    <row r="18" spans="5:6" ht="16.5">
      <c r="E18" s="63" t="s">
        <v>12</v>
      </c>
      <c r="F18" s="63" t="s">
        <v>12</v>
      </c>
    </row>
    <row r="19" spans="5:6" ht="16.5">
      <c r="E19" s="45"/>
      <c r="F19" s="45"/>
    </row>
    <row r="20" spans="2:6" ht="16.5">
      <c r="B20" s="7" t="s">
        <v>105</v>
      </c>
      <c r="C20" s="7" t="s">
        <v>209</v>
      </c>
      <c r="E20" s="45">
        <v>12734</v>
      </c>
      <c r="F20" s="45">
        <f>E20</f>
        <v>12734</v>
      </c>
    </row>
    <row r="21" spans="5:6" ht="16.5">
      <c r="E21" s="45"/>
      <c r="F21" s="45"/>
    </row>
    <row r="22" spans="2:6" ht="16.5">
      <c r="B22" s="7" t="s">
        <v>106</v>
      </c>
      <c r="C22" s="7" t="s">
        <v>210</v>
      </c>
      <c r="E22" s="45">
        <v>1744</v>
      </c>
      <c r="F22" s="45">
        <f>E22</f>
        <v>1744</v>
      </c>
    </row>
    <row r="23" spans="5:6" ht="16.5">
      <c r="E23" s="45"/>
      <c r="F23" s="45"/>
    </row>
    <row r="24" spans="5:6" ht="16.5">
      <c r="E24" s="15"/>
      <c r="F24" s="15"/>
    </row>
    <row r="25" spans="5:6" ht="16.5">
      <c r="E25" s="16">
        <f>SUM(E20:E24)</f>
        <v>14478</v>
      </c>
      <c r="F25" s="16">
        <f>SUM(F20:F24)</f>
        <v>14478</v>
      </c>
    </row>
    <row r="26" spans="5:6" ht="16.5">
      <c r="E26" s="14"/>
      <c r="F26" s="14"/>
    </row>
    <row r="27" spans="5:6" ht="16.5">
      <c r="E27" s="17"/>
      <c r="F27" s="17"/>
    </row>
    <row r="28" spans="1:2" ht="16.5">
      <c r="A28" s="9">
        <v>3</v>
      </c>
      <c r="B28" s="11" t="s">
        <v>108</v>
      </c>
    </row>
    <row r="29" ht="16.5">
      <c r="B29" s="11"/>
    </row>
    <row r="30" ht="16.5">
      <c r="B30" s="7" t="s">
        <v>109</v>
      </c>
    </row>
    <row r="33" spans="1:2" ht="16.5">
      <c r="A33" s="19">
        <v>4</v>
      </c>
      <c r="B33" s="11" t="s">
        <v>110</v>
      </c>
    </row>
    <row r="34" spans="1:2" ht="16.5">
      <c r="A34" s="19"/>
      <c r="B34" s="11"/>
    </row>
    <row r="35" ht="16.5">
      <c r="B35" s="20" t="s">
        <v>267</v>
      </c>
    </row>
    <row r="36" spans="2:5" ht="16.5">
      <c r="B36" s="20"/>
      <c r="D36" s="9"/>
      <c r="E36" s="63"/>
    </row>
    <row r="37" spans="2:5" ht="16.5">
      <c r="B37" s="20"/>
      <c r="D37" s="9"/>
      <c r="E37" s="63" t="s">
        <v>64</v>
      </c>
    </row>
    <row r="38" spans="2:5" ht="16.5">
      <c r="B38" s="20"/>
      <c r="D38" s="9" t="s">
        <v>5</v>
      </c>
      <c r="E38" s="63" t="s">
        <v>7</v>
      </c>
    </row>
    <row r="39" spans="2:5" ht="16.5">
      <c r="B39" s="20"/>
      <c r="D39" s="9" t="s">
        <v>9</v>
      </c>
      <c r="E39" s="63" t="s">
        <v>10</v>
      </c>
    </row>
    <row r="40" spans="2:5" ht="16.5">
      <c r="B40" s="20"/>
      <c r="D40" s="12">
        <v>37346</v>
      </c>
      <c r="E40" s="12">
        <f>+D40</f>
        <v>37346</v>
      </c>
    </row>
    <row r="41" spans="2:5" ht="16.5">
      <c r="B41" s="20"/>
      <c r="D41" s="9" t="s">
        <v>12</v>
      </c>
      <c r="E41" s="63" t="s">
        <v>12</v>
      </c>
    </row>
    <row r="42" spans="2:5" ht="16.5">
      <c r="B42" s="20" t="s">
        <v>111</v>
      </c>
      <c r="D42" s="21">
        <v>799</v>
      </c>
      <c r="E42" s="18">
        <f>+D42</f>
        <v>799</v>
      </c>
    </row>
    <row r="43" spans="2:5" ht="16.5">
      <c r="B43" s="20" t="s">
        <v>173</v>
      </c>
      <c r="D43" s="21">
        <v>0</v>
      </c>
      <c r="E43" s="18">
        <f>+D43</f>
        <v>0</v>
      </c>
    </row>
    <row r="44" spans="2:5" ht="16.5">
      <c r="B44" s="20" t="s">
        <v>100</v>
      </c>
      <c r="D44" s="21">
        <v>0</v>
      </c>
      <c r="E44" s="18">
        <f>+D44</f>
        <v>0</v>
      </c>
    </row>
    <row r="45" spans="2:5" ht="16.5">
      <c r="B45" s="20" t="s">
        <v>112</v>
      </c>
      <c r="D45" s="21">
        <v>294</v>
      </c>
      <c r="E45" s="18">
        <f>+D45</f>
        <v>294</v>
      </c>
    </row>
    <row r="46" spans="2:5" ht="16.5">
      <c r="B46" s="20"/>
      <c r="D46" s="22">
        <f>SUM(D42:D45)</f>
        <v>1093</v>
      </c>
      <c r="E46" s="22">
        <f>SUM(E42:E45)</f>
        <v>1093</v>
      </c>
    </row>
    <row r="47" spans="2:5" ht="16.5">
      <c r="B47" s="20"/>
      <c r="D47" s="17"/>
      <c r="E47" s="17"/>
    </row>
    <row r="48" spans="2:5" ht="16.5">
      <c r="B48" s="20" t="s">
        <v>295</v>
      </c>
      <c r="D48" s="17"/>
      <c r="E48" s="17"/>
    </row>
    <row r="49" spans="2:5" ht="16.5">
      <c r="B49" s="66"/>
      <c r="C49" s="24"/>
      <c r="D49" s="17"/>
      <c r="E49" s="17"/>
    </row>
    <row r="50" ht="16.5">
      <c r="D50" s="18"/>
    </row>
    <row r="51" spans="1:2" ht="16.5">
      <c r="A51" s="9">
        <v>5</v>
      </c>
      <c r="B51" s="11" t="s">
        <v>174</v>
      </c>
    </row>
    <row r="52" ht="16.5">
      <c r="B52" s="11"/>
    </row>
    <row r="53" ht="16.5">
      <c r="B53" s="7" t="s">
        <v>181</v>
      </c>
    </row>
    <row r="54" ht="16.5">
      <c r="B54" s="7" t="s">
        <v>180</v>
      </c>
    </row>
    <row r="55" ht="16.5">
      <c r="B55" s="24"/>
    </row>
    <row r="57" spans="1:3" ht="16.5">
      <c r="A57" s="19">
        <v>6</v>
      </c>
      <c r="B57" s="23" t="s">
        <v>113</v>
      </c>
      <c r="C57" s="20"/>
    </row>
    <row r="58" spans="1:3" ht="16.5">
      <c r="A58" s="19"/>
      <c r="B58" s="23"/>
      <c r="C58" s="20"/>
    </row>
    <row r="59" spans="1:7" ht="16.5">
      <c r="A59" s="19"/>
      <c r="B59" s="20" t="s">
        <v>105</v>
      </c>
      <c r="C59" s="20" t="s">
        <v>150</v>
      </c>
      <c r="D59" s="24"/>
      <c r="E59" s="64"/>
      <c r="F59" s="64"/>
      <c r="G59" s="24"/>
    </row>
    <row r="60" spans="2:7" ht="16.5">
      <c r="B60" s="20"/>
      <c r="C60" s="7" t="s">
        <v>229</v>
      </c>
      <c r="D60" s="24"/>
      <c r="E60" s="64"/>
      <c r="F60" s="64"/>
      <c r="G60" s="24"/>
    </row>
    <row r="61" spans="2:7" ht="16.5">
      <c r="B61" s="20"/>
      <c r="C61" s="7" t="s">
        <v>230</v>
      </c>
      <c r="D61" s="24"/>
      <c r="E61" s="64"/>
      <c r="F61" s="64"/>
      <c r="G61" s="24"/>
    </row>
    <row r="62" spans="2:7" ht="16.5">
      <c r="B62" s="20"/>
      <c r="C62" s="7" t="s">
        <v>231</v>
      </c>
      <c r="D62" s="24"/>
      <c r="E62" s="64"/>
      <c r="F62" s="64"/>
      <c r="G62" s="24"/>
    </row>
    <row r="63" spans="2:7" ht="16.5">
      <c r="B63" s="20"/>
      <c r="C63" s="24"/>
      <c r="D63" s="24"/>
      <c r="E63" s="64"/>
      <c r="F63" s="64"/>
      <c r="G63" s="24"/>
    </row>
    <row r="64" spans="2:3" ht="16.5">
      <c r="B64" s="7" t="s">
        <v>106</v>
      </c>
      <c r="C64" s="7" t="s">
        <v>207</v>
      </c>
    </row>
    <row r="66" spans="3:4" ht="16.5">
      <c r="C66" s="10"/>
      <c r="D66" s="25" t="s">
        <v>12</v>
      </c>
    </row>
    <row r="67" spans="3:4" ht="16.5">
      <c r="C67" s="10"/>
      <c r="D67" s="26"/>
    </row>
    <row r="68" spans="3:4" ht="17.25" thickBot="1">
      <c r="C68" s="10" t="s">
        <v>114</v>
      </c>
      <c r="D68" s="27">
        <v>30493</v>
      </c>
    </row>
    <row r="69" spans="3:4" ht="17.25" thickTop="1">
      <c r="C69" s="10"/>
      <c r="D69" s="28"/>
    </row>
    <row r="70" spans="3:4" ht="17.25" thickBot="1">
      <c r="C70" s="10" t="s">
        <v>115</v>
      </c>
      <c r="D70" s="77">
        <v>8892</v>
      </c>
    </row>
    <row r="71" spans="3:4" ht="17.25" thickTop="1">
      <c r="C71" s="10"/>
      <c r="D71" s="28"/>
    </row>
    <row r="72" spans="3:4" ht="14.25" customHeight="1" thickBot="1">
      <c r="C72" s="10" t="s">
        <v>116</v>
      </c>
      <c r="D72" s="27">
        <v>13356</v>
      </c>
    </row>
    <row r="73" ht="17.25" thickTop="1"/>
    <row r="75" spans="1:5" ht="16.5">
      <c r="A75" s="19">
        <v>7</v>
      </c>
      <c r="B75" s="29" t="s">
        <v>117</v>
      </c>
      <c r="C75" s="29"/>
      <c r="D75" s="30"/>
      <c r="E75" s="65"/>
    </row>
    <row r="76" spans="1:5" ht="16.5">
      <c r="A76" s="19"/>
      <c r="B76" s="29"/>
      <c r="C76" s="29"/>
      <c r="D76" s="30"/>
      <c r="E76" s="65"/>
    </row>
    <row r="77" spans="2:5" ht="16.5">
      <c r="B77" s="30" t="s">
        <v>208</v>
      </c>
      <c r="C77" s="30"/>
      <c r="D77" s="30"/>
      <c r="E77" s="65"/>
    </row>
    <row r="78" spans="2:5" ht="16.5">
      <c r="B78" s="30" t="s">
        <v>152</v>
      </c>
      <c r="C78" s="30"/>
      <c r="D78" s="30"/>
      <c r="E78" s="65"/>
    </row>
    <row r="79" spans="2:5" ht="16.5">
      <c r="B79" s="30"/>
      <c r="C79" s="30"/>
      <c r="D79" s="30"/>
      <c r="E79" s="65"/>
    </row>
    <row r="80" spans="2:5" ht="16.5">
      <c r="B80" s="7" t="s">
        <v>105</v>
      </c>
      <c r="C80" s="7" t="s">
        <v>183</v>
      </c>
      <c r="D80" s="30"/>
      <c r="E80" s="65"/>
    </row>
    <row r="81" spans="3:5" ht="16.5">
      <c r="C81" s="7" t="s">
        <v>203</v>
      </c>
      <c r="D81" s="30"/>
      <c r="E81" s="65"/>
    </row>
    <row r="82" spans="3:5" ht="16.5">
      <c r="C82" s="7" t="s">
        <v>184</v>
      </c>
      <c r="D82" s="30"/>
      <c r="E82" s="65"/>
    </row>
    <row r="83" spans="3:5" ht="16.5">
      <c r="C83" s="7" t="s">
        <v>185</v>
      </c>
      <c r="D83" s="30"/>
      <c r="E83" s="65"/>
    </row>
    <row r="84" spans="3:5" ht="16.5">
      <c r="C84" s="7" t="s">
        <v>186</v>
      </c>
      <c r="D84" s="30"/>
      <c r="E84" s="65"/>
    </row>
    <row r="85" spans="3:5" ht="16.5">
      <c r="C85" s="7" t="s">
        <v>187</v>
      </c>
      <c r="D85" s="30"/>
      <c r="E85" s="65"/>
    </row>
    <row r="86" spans="4:5" ht="16.5">
      <c r="D86" s="30"/>
      <c r="E86" s="65"/>
    </row>
    <row r="87" spans="2:5" ht="16.5">
      <c r="B87" s="7" t="s">
        <v>106</v>
      </c>
      <c r="C87" s="7" t="s">
        <v>297</v>
      </c>
      <c r="D87" s="30"/>
      <c r="E87" s="65"/>
    </row>
    <row r="88" spans="3:5" ht="16.5">
      <c r="C88" s="7" t="s">
        <v>153</v>
      </c>
      <c r="D88" s="30"/>
      <c r="E88" s="65"/>
    </row>
    <row r="89" spans="3:5" ht="16.5">
      <c r="C89" s="7" t="s">
        <v>154</v>
      </c>
      <c r="D89" s="30"/>
      <c r="E89" s="65"/>
    </row>
    <row r="90" spans="3:5" ht="16.5">
      <c r="C90" s="7" t="s">
        <v>155</v>
      </c>
      <c r="D90" s="30"/>
      <c r="E90" s="65"/>
    </row>
    <row r="91" spans="3:5" ht="16.5">
      <c r="C91" s="7" t="s">
        <v>156</v>
      </c>
      <c r="D91" s="30"/>
      <c r="E91" s="65"/>
    </row>
    <row r="92" spans="3:5" ht="16.5">
      <c r="C92" s="7" t="s">
        <v>157</v>
      </c>
      <c r="D92" s="30"/>
      <c r="E92" s="65"/>
    </row>
    <row r="93" spans="3:5" ht="16.5">
      <c r="C93" s="7" t="s">
        <v>158</v>
      </c>
      <c r="D93" s="30"/>
      <c r="E93" s="65"/>
    </row>
    <row r="94" spans="3:5" ht="16.5">
      <c r="C94" s="7" t="s">
        <v>298</v>
      </c>
      <c r="D94" s="30"/>
      <c r="E94" s="65"/>
    </row>
    <row r="95" spans="3:5" ht="16.5">
      <c r="C95" s="7" t="s">
        <v>299</v>
      </c>
      <c r="D95" s="30"/>
      <c r="E95" s="65"/>
    </row>
    <row r="96" spans="3:5" ht="16.5">
      <c r="C96" s="7" t="s">
        <v>300</v>
      </c>
      <c r="D96" s="30"/>
      <c r="E96" s="65"/>
    </row>
    <row r="97" spans="4:5" ht="16.5">
      <c r="D97" s="30"/>
      <c r="E97" s="65"/>
    </row>
    <row r="98" spans="2:5" ht="16.5">
      <c r="B98" s="7" t="s">
        <v>107</v>
      </c>
      <c r="C98" s="7" t="s">
        <v>296</v>
      </c>
      <c r="D98" s="30"/>
      <c r="E98" s="65"/>
    </row>
    <row r="99" spans="3:5" ht="16.5">
      <c r="C99" s="7" t="s">
        <v>172</v>
      </c>
      <c r="D99" s="30"/>
      <c r="E99" s="65"/>
    </row>
    <row r="100" spans="3:5" ht="16.5">
      <c r="C100" s="7" t="s">
        <v>177</v>
      </c>
      <c r="D100" s="30"/>
      <c r="E100" s="65"/>
    </row>
    <row r="101" spans="3:5" ht="16.5">
      <c r="C101" s="7" t="s">
        <v>176</v>
      </c>
      <c r="D101" s="30"/>
      <c r="E101" s="65"/>
    </row>
    <row r="102" spans="3:5" ht="16.5">
      <c r="C102" s="7" t="s">
        <v>182</v>
      </c>
      <c r="D102" s="30"/>
      <c r="E102" s="65"/>
    </row>
    <row r="103" spans="3:5" ht="16.5">
      <c r="C103" s="7" t="s">
        <v>301</v>
      </c>
      <c r="D103" s="30"/>
      <c r="E103" s="65"/>
    </row>
    <row r="104" spans="3:5" ht="16.5">
      <c r="C104" s="7" t="s">
        <v>326</v>
      </c>
      <c r="D104" s="30"/>
      <c r="E104" s="65"/>
    </row>
    <row r="105" spans="4:5" ht="16.5">
      <c r="D105" s="30"/>
      <c r="E105" s="65"/>
    </row>
    <row r="106" spans="2:5" ht="16.5">
      <c r="B106" s="7" t="s">
        <v>175</v>
      </c>
      <c r="C106" s="7" t="s">
        <v>302</v>
      </c>
      <c r="D106" s="30"/>
      <c r="E106" s="65"/>
    </row>
    <row r="107" spans="3:5" ht="16.5">
      <c r="C107" s="7" t="s">
        <v>303</v>
      </c>
      <c r="D107" s="30"/>
      <c r="E107" s="65"/>
    </row>
    <row r="108" spans="3:5" ht="16.5">
      <c r="C108" s="7" t="s">
        <v>304</v>
      </c>
      <c r="D108" s="30"/>
      <c r="E108" s="65"/>
    </row>
    <row r="109" spans="3:5" ht="16.5">
      <c r="C109" s="7" t="s">
        <v>327</v>
      </c>
      <c r="D109" s="30"/>
      <c r="E109" s="65"/>
    </row>
    <row r="110" spans="4:5" ht="16.5">
      <c r="D110" s="30"/>
      <c r="E110" s="65"/>
    </row>
    <row r="111" spans="1:6" s="20" customFormat="1" ht="16.5">
      <c r="A111" s="19">
        <v>8</v>
      </c>
      <c r="B111" s="23" t="s">
        <v>118</v>
      </c>
      <c r="E111" s="21"/>
      <c r="F111" s="21"/>
    </row>
    <row r="112" spans="1:6" s="20" customFormat="1" ht="16.5">
      <c r="A112" s="19"/>
      <c r="B112" s="23"/>
      <c r="E112" s="21"/>
      <c r="F112" s="21"/>
    </row>
    <row r="113" spans="2:3" ht="16.5">
      <c r="B113" s="7" t="s">
        <v>105</v>
      </c>
      <c r="C113" s="7" t="s">
        <v>159</v>
      </c>
    </row>
    <row r="114" ht="16.5">
      <c r="C114" s="7" t="s">
        <v>196</v>
      </c>
    </row>
    <row r="115" ht="16.5">
      <c r="C115" s="7" t="s">
        <v>197</v>
      </c>
    </row>
    <row r="116" ht="16.5">
      <c r="C116" s="7" t="s">
        <v>305</v>
      </c>
    </row>
    <row r="117" ht="16.5">
      <c r="C117" s="7" t="s">
        <v>306</v>
      </c>
    </row>
    <row r="118" spans="1:3" ht="16.5">
      <c r="A118" s="19"/>
      <c r="C118" s="7" t="s">
        <v>308</v>
      </c>
    </row>
    <row r="119" spans="1:3" ht="16.5">
      <c r="A119" s="19"/>
      <c r="C119" s="7" t="s">
        <v>307</v>
      </c>
    </row>
    <row r="120" ht="16.5">
      <c r="A120" s="19"/>
    </row>
    <row r="121" spans="1:3" ht="16.5">
      <c r="A121" s="19"/>
      <c r="B121" s="7" t="s">
        <v>106</v>
      </c>
      <c r="C121" s="7" t="s">
        <v>188</v>
      </c>
    </row>
    <row r="122" spans="1:3" ht="16.5">
      <c r="A122" s="19"/>
      <c r="C122" s="7" t="s">
        <v>198</v>
      </c>
    </row>
    <row r="123" spans="1:3" ht="16.5">
      <c r="A123" s="19"/>
      <c r="B123" s="31"/>
      <c r="C123" s="7" t="s">
        <v>232</v>
      </c>
    </row>
    <row r="124" spans="1:3" ht="16.5">
      <c r="A124" s="19"/>
      <c r="B124" s="8"/>
      <c r="C124" s="7" t="s">
        <v>201</v>
      </c>
    </row>
    <row r="125" spans="1:3" ht="16.5">
      <c r="A125" s="19"/>
      <c r="B125" s="8"/>
      <c r="C125" s="7" t="s">
        <v>211</v>
      </c>
    </row>
    <row r="126" spans="1:3" ht="16.5">
      <c r="A126" s="19"/>
      <c r="B126" s="8"/>
      <c r="C126" s="7" t="s">
        <v>212</v>
      </c>
    </row>
    <row r="127" spans="1:3" ht="16.5">
      <c r="A127" s="19"/>
      <c r="B127" s="8"/>
      <c r="C127" s="7" t="s">
        <v>224</v>
      </c>
    </row>
    <row r="128" spans="1:2" ht="16.5">
      <c r="A128" s="19"/>
      <c r="B128" s="8"/>
    </row>
    <row r="129" spans="1:3" ht="16.5">
      <c r="A129" s="19"/>
      <c r="B129" s="33"/>
      <c r="C129" s="7" t="s">
        <v>213</v>
      </c>
    </row>
    <row r="130" ht="16.5">
      <c r="B130" s="31"/>
    </row>
    <row r="131" ht="16.5">
      <c r="C131" s="7" t="s">
        <v>189</v>
      </c>
    </row>
    <row r="132" ht="16.5">
      <c r="C132" s="7" t="s">
        <v>190</v>
      </c>
    </row>
    <row r="133" ht="16.5">
      <c r="C133" s="7" t="s">
        <v>194</v>
      </c>
    </row>
    <row r="134" ht="16.5">
      <c r="B134" s="31"/>
    </row>
    <row r="135" ht="16.5">
      <c r="C135" s="7" t="s">
        <v>192</v>
      </c>
    </row>
    <row r="136" ht="16.5">
      <c r="C136" s="7" t="s">
        <v>191</v>
      </c>
    </row>
    <row r="137" ht="16.5">
      <c r="C137" s="7" t="s">
        <v>193</v>
      </c>
    </row>
    <row r="138" ht="16.5">
      <c r="C138" s="7" t="s">
        <v>195</v>
      </c>
    </row>
    <row r="140" ht="16.5">
      <c r="C140" s="7" t="s">
        <v>221</v>
      </c>
    </row>
    <row r="141" ht="16.5">
      <c r="C141" s="7" t="s">
        <v>214</v>
      </c>
    </row>
    <row r="143" ht="16.5">
      <c r="C143" s="7" t="s">
        <v>215</v>
      </c>
    </row>
    <row r="144" ht="16.5">
      <c r="C144" s="7" t="s">
        <v>216</v>
      </c>
    </row>
    <row r="145" ht="16.5">
      <c r="C145" s="7" t="s">
        <v>217</v>
      </c>
    </row>
    <row r="147" ht="16.5">
      <c r="C147" s="7" t="s">
        <v>218</v>
      </c>
    </row>
    <row r="148" ht="16.5">
      <c r="C148" s="7" t="s">
        <v>219</v>
      </c>
    </row>
    <row r="149" spans="2:3" ht="16.5">
      <c r="B149" s="31"/>
      <c r="C149" s="7" t="s">
        <v>220</v>
      </c>
    </row>
    <row r="150" ht="16.5">
      <c r="C150" s="7" t="s">
        <v>195</v>
      </c>
    </row>
    <row r="152" ht="16.5">
      <c r="C152" s="7" t="s">
        <v>202</v>
      </c>
    </row>
    <row r="153" ht="16.5">
      <c r="C153" s="7" t="s">
        <v>206</v>
      </c>
    </row>
    <row r="155" spans="1:2" ht="16.5">
      <c r="A155" s="19">
        <v>9</v>
      </c>
      <c r="B155" s="11" t="s">
        <v>268</v>
      </c>
    </row>
    <row r="156" spans="1:2" ht="16.5">
      <c r="A156" s="19"/>
      <c r="B156" s="11"/>
    </row>
    <row r="157" spans="1:2" ht="16.5">
      <c r="A157" s="19"/>
      <c r="B157" s="7" t="s">
        <v>270</v>
      </c>
    </row>
    <row r="158" spans="1:2" ht="16.5">
      <c r="A158" s="19"/>
      <c r="B158" s="7" t="s">
        <v>271</v>
      </c>
    </row>
    <row r="159" spans="1:2" ht="16.5">
      <c r="A159" s="19"/>
      <c r="B159" s="11"/>
    </row>
    <row r="160" ht="16.5">
      <c r="B160" s="7" t="s">
        <v>309</v>
      </c>
    </row>
    <row r="161" ht="16.5">
      <c r="B161" s="7" t="s">
        <v>199</v>
      </c>
    </row>
    <row r="162" ht="16.5">
      <c r="B162" s="7" t="s">
        <v>310</v>
      </c>
    </row>
    <row r="163" ht="16.5">
      <c r="B163" s="7" t="s">
        <v>311</v>
      </c>
    </row>
    <row r="164" ht="16.5">
      <c r="B164" s="7" t="s">
        <v>312</v>
      </c>
    </row>
    <row r="165" ht="16.5">
      <c r="B165" s="7" t="s">
        <v>313</v>
      </c>
    </row>
    <row r="166" ht="16.5">
      <c r="B166" s="7" t="s">
        <v>328</v>
      </c>
    </row>
    <row r="167" ht="16.5">
      <c r="B167" s="7" t="s">
        <v>225</v>
      </c>
    </row>
    <row r="168" ht="16.5">
      <c r="B168" s="7" t="s">
        <v>329</v>
      </c>
    </row>
    <row r="171" spans="1:2" ht="16.5">
      <c r="A171" s="19">
        <v>10</v>
      </c>
      <c r="B171" s="11" t="s">
        <v>119</v>
      </c>
    </row>
    <row r="172" ht="16.5">
      <c r="B172" s="11"/>
    </row>
    <row r="173" ht="16.5">
      <c r="B173" s="7" t="s">
        <v>222</v>
      </c>
    </row>
    <row r="175" spans="2:5" ht="16.5">
      <c r="B175" s="11" t="s">
        <v>105</v>
      </c>
      <c r="C175" s="11" t="s">
        <v>120</v>
      </c>
      <c r="E175" s="25" t="s">
        <v>12</v>
      </c>
    </row>
    <row r="176" spans="3:5" ht="16.5">
      <c r="C176" s="10"/>
      <c r="D176" s="25"/>
      <c r="E176" s="34"/>
    </row>
    <row r="177" spans="3:5" ht="16.5">
      <c r="C177" s="10" t="s">
        <v>121</v>
      </c>
      <c r="D177" s="34"/>
      <c r="E177" s="28">
        <v>449004</v>
      </c>
    </row>
    <row r="178" spans="3:5" ht="16.5">
      <c r="C178" s="10" t="s">
        <v>122</v>
      </c>
      <c r="D178" s="28"/>
      <c r="E178" s="21">
        <v>413773</v>
      </c>
    </row>
    <row r="179" spans="4:5" ht="16.5">
      <c r="D179" s="21"/>
      <c r="E179" s="35">
        <f>SUM(E177:E178)</f>
        <v>862777</v>
      </c>
    </row>
    <row r="180" ht="16.5">
      <c r="D180" s="28"/>
    </row>
    <row r="181" ht="16.5">
      <c r="D181" s="28"/>
    </row>
    <row r="182" spans="3:4" ht="16.5">
      <c r="C182" s="7" t="s">
        <v>123</v>
      </c>
      <c r="D182" s="28"/>
    </row>
    <row r="183" ht="16.5">
      <c r="D183" s="28"/>
    </row>
    <row r="184" ht="16.5">
      <c r="E184" s="36" t="s">
        <v>124</v>
      </c>
    </row>
    <row r="185" ht="16.5">
      <c r="E185" s="28"/>
    </row>
    <row r="186" spans="3:5" ht="16.5">
      <c r="C186" s="49" t="s">
        <v>125</v>
      </c>
      <c r="E186" s="28"/>
    </row>
    <row r="187" spans="3:5" ht="16.5" hidden="1">
      <c r="C187" s="7" t="s">
        <v>126</v>
      </c>
      <c r="E187" s="28">
        <v>0</v>
      </c>
    </row>
    <row r="188" spans="1:5" ht="16.5">
      <c r="A188" s="8"/>
      <c r="C188" s="7" t="s">
        <v>126</v>
      </c>
      <c r="E188" s="21">
        <v>113846</v>
      </c>
    </row>
    <row r="189" spans="1:5" ht="16.5">
      <c r="A189" s="8"/>
      <c r="E189" s="21"/>
    </row>
    <row r="190" spans="1:5" ht="16.5">
      <c r="A190" s="8"/>
      <c r="C190" s="49" t="s">
        <v>128</v>
      </c>
      <c r="E190" s="7"/>
    </row>
    <row r="191" spans="1:5" ht="16.5">
      <c r="A191" s="8"/>
      <c r="C191" s="7" t="s">
        <v>126</v>
      </c>
      <c r="E191" s="28">
        <f>14153+25068</f>
        <v>39221</v>
      </c>
    </row>
    <row r="192" spans="1:5" ht="16.5">
      <c r="A192" s="8"/>
      <c r="C192" s="7" t="s">
        <v>127</v>
      </c>
      <c r="E192" s="21">
        <v>2792</v>
      </c>
    </row>
    <row r="193" spans="1:5" ht="16.5">
      <c r="A193" s="8"/>
      <c r="C193" s="10" t="s">
        <v>129</v>
      </c>
      <c r="D193" s="21"/>
      <c r="E193" s="21">
        <v>435</v>
      </c>
    </row>
    <row r="194" spans="1:4" ht="16.5">
      <c r="A194" s="8"/>
      <c r="D194" s="21"/>
    </row>
    <row r="195" spans="2:4" ht="16.5">
      <c r="B195" s="11" t="s">
        <v>106</v>
      </c>
      <c r="C195" s="11" t="s">
        <v>130</v>
      </c>
      <c r="D195" s="21"/>
    </row>
    <row r="196" spans="2:5" ht="16.5">
      <c r="B196" s="10"/>
      <c r="E196" s="37" t="s">
        <v>12</v>
      </c>
    </row>
    <row r="197" ht="16.5">
      <c r="E197" s="28"/>
    </row>
    <row r="198" spans="3:5" ht="16.5">
      <c r="C198" s="10" t="s">
        <v>121</v>
      </c>
      <c r="E198" s="28">
        <v>5268</v>
      </c>
    </row>
    <row r="199" spans="3:5" ht="16.5">
      <c r="C199" s="10" t="s">
        <v>122</v>
      </c>
      <c r="E199" s="28">
        <f>156528-1269</f>
        <v>155259</v>
      </c>
    </row>
    <row r="200" spans="2:5" ht="16.5">
      <c r="B200" s="10"/>
      <c r="C200" s="10"/>
      <c r="E200" s="35">
        <f>SUM(E198:E199)</f>
        <v>160527</v>
      </c>
    </row>
    <row r="201" spans="2:5" ht="16.5">
      <c r="B201" s="10"/>
      <c r="C201" s="10"/>
      <c r="E201" s="28"/>
    </row>
    <row r="202" spans="3:5" ht="16.5">
      <c r="C202" s="10" t="s">
        <v>131</v>
      </c>
      <c r="E202" s="28"/>
    </row>
    <row r="203" spans="2:5" ht="16.5">
      <c r="B203" s="10"/>
      <c r="E203" s="28"/>
    </row>
    <row r="204" spans="2:5" ht="16.5">
      <c r="B204" s="39"/>
      <c r="C204" s="10"/>
      <c r="E204" s="37" t="s">
        <v>124</v>
      </c>
    </row>
    <row r="205" spans="3:5" ht="16.5">
      <c r="C205" s="50" t="s">
        <v>132</v>
      </c>
      <c r="E205" s="28"/>
    </row>
    <row r="206" spans="2:5" ht="16.5">
      <c r="B206" s="10"/>
      <c r="C206" s="10" t="s">
        <v>127</v>
      </c>
      <c r="E206" s="7">
        <v>188</v>
      </c>
    </row>
    <row r="207" spans="2:5" ht="16.5">
      <c r="B207" s="10"/>
      <c r="C207" s="10"/>
      <c r="E207" s="28"/>
    </row>
    <row r="208" spans="3:5" ht="16.5">
      <c r="C208" s="50" t="s">
        <v>128</v>
      </c>
      <c r="E208" s="28"/>
    </row>
    <row r="209" spans="2:5" ht="16.5">
      <c r="B209" s="10"/>
      <c r="C209" s="10" t="s">
        <v>127</v>
      </c>
      <c r="E209" s="28">
        <v>75625</v>
      </c>
    </row>
    <row r="210" spans="2:4" ht="16.5">
      <c r="B210" s="10"/>
      <c r="D210" s="28"/>
    </row>
    <row r="211" spans="2:4" ht="16.5">
      <c r="B211" s="10"/>
      <c r="D211" s="28"/>
    </row>
    <row r="212" spans="1:2" ht="16.5">
      <c r="A212" s="19">
        <v>11</v>
      </c>
      <c r="B212" s="29" t="s">
        <v>133</v>
      </c>
    </row>
    <row r="213" ht="16.5">
      <c r="E213" s="9" t="s">
        <v>12</v>
      </c>
    </row>
    <row r="214" spans="2:5" ht="16.5">
      <c r="B214" s="50" t="s">
        <v>128</v>
      </c>
      <c r="C214" s="10"/>
      <c r="E214" s="7"/>
    </row>
    <row r="215" spans="2:5" ht="16.5">
      <c r="B215" s="20" t="s">
        <v>134</v>
      </c>
      <c r="C215" s="10"/>
      <c r="E215" s="40">
        <v>7852</v>
      </c>
    </row>
    <row r="216" ht="16.5">
      <c r="E216" s="40"/>
    </row>
    <row r="217" spans="2:5" ht="16.5">
      <c r="B217" s="50" t="s">
        <v>132</v>
      </c>
      <c r="E217" s="20"/>
    </row>
    <row r="218" spans="2:5" ht="16.5">
      <c r="B218" s="7" t="s">
        <v>135</v>
      </c>
      <c r="E218" s="21">
        <v>9017</v>
      </c>
    </row>
    <row r="219" spans="2:5" ht="16.5">
      <c r="B219" s="10"/>
      <c r="E219" s="42">
        <f>SUM(E215:E218)</f>
        <v>16869</v>
      </c>
    </row>
    <row r="220" ht="16.5">
      <c r="C220" s="20"/>
    </row>
    <row r="221" ht="16.5">
      <c r="C221" s="41"/>
    </row>
    <row r="222" spans="1:2" ht="16.5">
      <c r="A222" s="9">
        <v>12</v>
      </c>
      <c r="B222" s="29" t="s">
        <v>136</v>
      </c>
    </row>
    <row r="223" ht="16.5">
      <c r="B223" s="29"/>
    </row>
    <row r="224" spans="2:3" ht="16.5">
      <c r="B224" s="20" t="s">
        <v>160</v>
      </c>
      <c r="C224" s="41"/>
    </row>
    <row r="225" ht="16.5">
      <c r="B225" s="20" t="s">
        <v>161</v>
      </c>
    </row>
    <row r="226" ht="16.5">
      <c r="B226" s="43"/>
    </row>
    <row r="228" spans="1:6" s="20" customFormat="1" ht="16.5">
      <c r="A228" s="19">
        <v>13</v>
      </c>
      <c r="B228" s="29" t="s">
        <v>137</v>
      </c>
      <c r="C228" s="7"/>
      <c r="E228" s="21"/>
      <c r="F228" s="21"/>
    </row>
    <row r="229" spans="1:6" s="20" customFormat="1" ht="16.5">
      <c r="A229" s="19"/>
      <c r="B229" s="29"/>
      <c r="C229" s="7"/>
      <c r="E229" s="21"/>
      <c r="F229" s="21"/>
    </row>
    <row r="230" spans="1:6" s="20" customFormat="1" ht="16.5">
      <c r="A230" s="19"/>
      <c r="B230" s="20" t="s">
        <v>105</v>
      </c>
      <c r="C230" s="44" t="s">
        <v>330</v>
      </c>
      <c r="E230" s="21"/>
      <c r="F230" s="21"/>
    </row>
    <row r="231" spans="1:6" s="20" customFormat="1" ht="16.5">
      <c r="A231" s="19"/>
      <c r="C231" s="44" t="s">
        <v>314</v>
      </c>
      <c r="E231" s="21"/>
      <c r="F231" s="21"/>
    </row>
    <row r="232" spans="1:6" s="20" customFormat="1" ht="16.5">
      <c r="A232" s="19"/>
      <c r="C232" s="44" t="s">
        <v>315</v>
      </c>
      <c r="E232" s="21"/>
      <c r="F232" s="21"/>
    </row>
    <row r="233" spans="1:6" s="20" customFormat="1" ht="16.5">
      <c r="A233" s="19"/>
      <c r="C233" s="44" t="s">
        <v>162</v>
      </c>
      <c r="E233" s="21"/>
      <c r="F233" s="21"/>
    </row>
    <row r="234" spans="1:6" s="20" customFormat="1" ht="16.5">
      <c r="A234" s="19"/>
      <c r="C234" s="44" t="s">
        <v>223</v>
      </c>
      <c r="E234" s="21"/>
      <c r="F234" s="21"/>
    </row>
    <row r="235" spans="1:6" s="20" customFormat="1" ht="16.5">
      <c r="A235" s="19"/>
      <c r="E235" s="21"/>
      <c r="F235" s="21"/>
    </row>
    <row r="236" spans="1:6" s="20" customFormat="1" ht="16.5">
      <c r="A236" s="19"/>
      <c r="B236" s="44"/>
      <c r="C236" s="20" t="s">
        <v>331</v>
      </c>
      <c r="E236" s="21"/>
      <c r="F236" s="21"/>
    </row>
    <row r="237" spans="1:6" s="20" customFormat="1" ht="16.5">
      <c r="A237" s="19"/>
      <c r="B237" s="44"/>
      <c r="C237" s="20" t="s">
        <v>205</v>
      </c>
      <c r="E237" s="21"/>
      <c r="F237" s="21"/>
    </row>
    <row r="238" spans="1:6" s="20" customFormat="1" ht="16.5">
      <c r="A238" s="19"/>
      <c r="B238" s="44"/>
      <c r="E238" s="21"/>
      <c r="F238" s="21"/>
    </row>
    <row r="239" spans="1:6" s="20" customFormat="1" ht="16.5">
      <c r="A239" s="19"/>
      <c r="B239" s="44"/>
      <c r="C239" s="44"/>
      <c r="E239" s="21"/>
      <c r="F239" s="21"/>
    </row>
    <row r="240" spans="1:6" s="20" customFormat="1" ht="16.5">
      <c r="A240" s="19"/>
      <c r="B240" s="44" t="s">
        <v>106</v>
      </c>
      <c r="C240" s="20" t="s">
        <v>163</v>
      </c>
      <c r="E240" s="21"/>
      <c r="F240" s="21"/>
    </row>
    <row r="241" spans="1:6" s="20" customFormat="1" ht="16.5">
      <c r="A241" s="19"/>
      <c r="B241" s="44"/>
      <c r="C241" s="20" t="s">
        <v>325</v>
      </c>
      <c r="E241" s="21"/>
      <c r="F241" s="21"/>
    </row>
    <row r="242" spans="1:6" s="20" customFormat="1" ht="16.5">
      <c r="A242" s="19"/>
      <c r="B242" s="44"/>
      <c r="C242" s="20" t="s">
        <v>324</v>
      </c>
      <c r="E242" s="21"/>
      <c r="F242" s="21"/>
    </row>
    <row r="243" spans="1:6" s="20" customFormat="1" ht="16.5">
      <c r="A243" s="19"/>
      <c r="B243" s="44"/>
      <c r="C243" s="20" t="s">
        <v>164</v>
      </c>
      <c r="E243" s="21"/>
      <c r="F243" s="21"/>
    </row>
    <row r="244" spans="1:6" s="20" customFormat="1" ht="16.5">
      <c r="A244" s="19"/>
      <c r="B244" s="44"/>
      <c r="C244" s="20" t="s">
        <v>316</v>
      </c>
      <c r="E244" s="21"/>
      <c r="F244" s="21"/>
    </row>
    <row r="245" spans="1:6" s="20" customFormat="1" ht="16.5">
      <c r="A245" s="19"/>
      <c r="B245" s="44"/>
      <c r="C245" s="20" t="s">
        <v>317</v>
      </c>
      <c r="E245" s="21"/>
      <c r="F245" s="21"/>
    </row>
    <row r="246" spans="1:6" s="20" customFormat="1" ht="16.5">
      <c r="A246" s="19"/>
      <c r="B246" s="44"/>
      <c r="E246" s="21"/>
      <c r="F246" s="21"/>
    </row>
    <row r="247" spans="1:6" s="20" customFormat="1" ht="16.5">
      <c r="A247" s="19"/>
      <c r="B247" s="44"/>
      <c r="C247" s="20" t="s">
        <v>318</v>
      </c>
      <c r="E247" s="21"/>
      <c r="F247" s="21"/>
    </row>
    <row r="248" spans="1:6" s="20" customFormat="1" ht="16.5">
      <c r="A248" s="19"/>
      <c r="B248" s="44"/>
      <c r="C248" s="20" t="s">
        <v>320</v>
      </c>
      <c r="E248" s="21"/>
      <c r="F248" s="21"/>
    </row>
    <row r="249" spans="1:6" s="20" customFormat="1" ht="16.5">
      <c r="A249" s="19"/>
      <c r="B249" s="44"/>
      <c r="C249" s="20" t="s">
        <v>319</v>
      </c>
      <c r="E249" s="21"/>
      <c r="F249" s="21"/>
    </row>
    <row r="250" spans="1:6" s="20" customFormat="1" ht="16.5">
      <c r="A250" s="19"/>
      <c r="B250" s="44"/>
      <c r="E250" s="21"/>
      <c r="F250" s="21"/>
    </row>
    <row r="251" spans="1:6" s="20" customFormat="1" ht="16.5">
      <c r="A251" s="19"/>
      <c r="B251" s="44"/>
      <c r="E251" s="21"/>
      <c r="F251" s="21"/>
    </row>
    <row r="252" spans="1:6" s="20" customFormat="1" ht="16.5">
      <c r="A252" s="19"/>
      <c r="B252" s="44"/>
      <c r="C252" s="20" t="s">
        <v>321</v>
      </c>
      <c r="E252" s="21"/>
      <c r="F252" s="21"/>
    </row>
    <row r="253" spans="1:6" s="20" customFormat="1" ht="16.5">
      <c r="A253" s="19"/>
      <c r="B253" s="44"/>
      <c r="C253" s="20" t="s">
        <v>204</v>
      </c>
      <c r="E253" s="21"/>
      <c r="F253" s="21"/>
    </row>
    <row r="254" spans="1:6" s="20" customFormat="1" ht="16.5">
      <c r="A254" s="19"/>
      <c r="B254" s="44"/>
      <c r="E254" s="21"/>
      <c r="F254" s="21"/>
    </row>
    <row r="255" spans="1:6" s="20" customFormat="1" ht="16.5">
      <c r="A255" s="19"/>
      <c r="B255" s="44" t="s">
        <v>107</v>
      </c>
      <c r="C255" s="20" t="s">
        <v>165</v>
      </c>
      <c r="E255" s="21"/>
      <c r="F255" s="21"/>
    </row>
    <row r="256" spans="1:6" s="20" customFormat="1" ht="16.5">
      <c r="A256" s="19"/>
      <c r="B256" s="44"/>
      <c r="C256" s="20" t="s">
        <v>166</v>
      </c>
      <c r="E256" s="21"/>
      <c r="F256" s="21"/>
    </row>
    <row r="257" spans="1:6" s="20" customFormat="1" ht="16.5">
      <c r="A257" s="19"/>
      <c r="B257" s="44"/>
      <c r="C257" s="20" t="s">
        <v>167</v>
      </c>
      <c r="E257" s="21"/>
      <c r="F257" s="21"/>
    </row>
    <row r="258" spans="1:6" s="20" customFormat="1" ht="16.5">
      <c r="A258" s="19"/>
      <c r="B258" s="44"/>
      <c r="C258" s="20" t="s">
        <v>323</v>
      </c>
      <c r="E258" s="21"/>
      <c r="F258" s="21"/>
    </row>
    <row r="259" spans="2:3" ht="16.5">
      <c r="B259" s="44"/>
      <c r="C259" s="7" t="s">
        <v>322</v>
      </c>
    </row>
    <row r="261" spans="1:2" ht="16.5">
      <c r="A261" s="19">
        <v>14</v>
      </c>
      <c r="B261" s="29" t="s">
        <v>138</v>
      </c>
    </row>
    <row r="262" spans="1:2" ht="16.5">
      <c r="A262" s="19"/>
      <c r="B262" s="29"/>
    </row>
    <row r="263" ht="16.5">
      <c r="B263" s="44" t="s">
        <v>139</v>
      </c>
    </row>
    <row r="264" ht="16.5">
      <c r="B264" s="44"/>
    </row>
    <row r="265" spans="2:9" ht="16.5">
      <c r="B265" s="44"/>
      <c r="C265"/>
      <c r="D265" s="70" t="s">
        <v>235</v>
      </c>
      <c r="E265" s="70" t="s">
        <v>236</v>
      </c>
      <c r="F265" s="70" t="s">
        <v>237</v>
      </c>
      <c r="G265" s="70" t="s">
        <v>238</v>
      </c>
      <c r="H265" s="70" t="s">
        <v>239</v>
      </c>
      <c r="I265" s="70" t="s">
        <v>240</v>
      </c>
    </row>
    <row r="266" spans="2:9" ht="16.5">
      <c r="B266" s="44"/>
      <c r="C266" s="68" t="s">
        <v>14</v>
      </c>
      <c r="D266" s="70" t="s">
        <v>12</v>
      </c>
      <c r="E266" s="70" t="s">
        <v>12</v>
      </c>
      <c r="F266" s="70" t="s">
        <v>12</v>
      </c>
      <c r="G266" s="70" t="s">
        <v>12</v>
      </c>
      <c r="H266" s="70" t="s">
        <v>12</v>
      </c>
      <c r="I266" s="70" t="s">
        <v>12</v>
      </c>
    </row>
    <row r="267" spans="2:9" ht="16.5">
      <c r="B267" s="44"/>
      <c r="C267" t="s">
        <v>241</v>
      </c>
      <c r="D267" s="69">
        <v>18239</v>
      </c>
      <c r="E267" s="69">
        <v>473</v>
      </c>
      <c r="F267" s="69">
        <v>31174</v>
      </c>
      <c r="G267" s="69">
        <v>0</v>
      </c>
      <c r="H267" s="69">
        <v>5828</v>
      </c>
      <c r="I267" s="69">
        <f>SUM(D267:H267)</f>
        <v>55714</v>
      </c>
    </row>
    <row r="268" spans="2:9" ht="16.5">
      <c r="B268" s="44"/>
      <c r="C268" t="s">
        <v>242</v>
      </c>
      <c r="D268" s="69"/>
      <c r="E268" s="69"/>
      <c r="F268" s="69"/>
      <c r="G268" s="69"/>
      <c r="H268" s="69"/>
      <c r="I268" s="69">
        <f>SUM(D268:H268)</f>
        <v>0</v>
      </c>
    </row>
    <row r="269" spans="2:9" ht="17.25" thickBot="1">
      <c r="B269" s="44"/>
      <c r="C269" t="s">
        <v>243</v>
      </c>
      <c r="D269" s="72">
        <f aca="true" t="shared" si="0" ref="D269:I269">SUM(D267:D268)</f>
        <v>18239</v>
      </c>
      <c r="E269" s="72">
        <f t="shared" si="0"/>
        <v>473</v>
      </c>
      <c r="F269" s="72">
        <f t="shared" si="0"/>
        <v>31174</v>
      </c>
      <c r="G269" s="72">
        <f t="shared" si="0"/>
        <v>0</v>
      </c>
      <c r="H269" s="72">
        <f t="shared" si="0"/>
        <v>5828</v>
      </c>
      <c r="I269" s="72">
        <f t="shared" si="0"/>
        <v>55714</v>
      </c>
    </row>
    <row r="270" spans="2:9" ht="16.5">
      <c r="B270" s="44"/>
      <c r="C270"/>
      <c r="D270" s="69"/>
      <c r="E270" s="69"/>
      <c r="F270" s="69"/>
      <c r="G270" s="69"/>
      <c r="H270" s="69"/>
      <c r="I270" s="69"/>
    </row>
    <row r="271" spans="2:9" ht="16.5">
      <c r="B271" s="44"/>
      <c r="C271" s="68" t="s">
        <v>244</v>
      </c>
      <c r="D271" s="69"/>
      <c r="E271" s="69"/>
      <c r="F271" s="69"/>
      <c r="G271" s="69"/>
      <c r="H271" s="69"/>
      <c r="I271" s="69"/>
    </row>
    <row r="272" spans="2:9" ht="16.5">
      <c r="B272" s="44"/>
      <c r="C272" t="s">
        <v>245</v>
      </c>
      <c r="D272" s="69">
        <f>2380+589</f>
        <v>2969</v>
      </c>
      <c r="E272" s="69">
        <f>-763+27</f>
        <v>-736</v>
      </c>
      <c r="F272" s="69">
        <f>7+66</f>
        <v>73</v>
      </c>
      <c r="G272" s="69">
        <v>0</v>
      </c>
      <c r="H272" s="69">
        <v>-1007</v>
      </c>
      <c r="I272" s="69">
        <f>SUM(D272:H272)</f>
        <v>1299</v>
      </c>
    </row>
    <row r="273" spans="2:9" ht="16.5">
      <c r="B273" s="44"/>
      <c r="C273" t="s">
        <v>246</v>
      </c>
      <c r="D273" s="69">
        <v>-5381</v>
      </c>
      <c r="E273" s="69">
        <v>-26</v>
      </c>
      <c r="F273" s="69">
        <v>-397</v>
      </c>
      <c r="G273" s="69">
        <v>0</v>
      </c>
      <c r="H273" s="69">
        <v>-8506</v>
      </c>
      <c r="I273" s="69">
        <f>SUM(D273:H273)</f>
        <v>-14310</v>
      </c>
    </row>
    <row r="274" spans="2:9" ht="16.5">
      <c r="B274" s="44"/>
      <c r="C274" t="s">
        <v>278</v>
      </c>
      <c r="D274" s="69"/>
      <c r="E274" s="69"/>
      <c r="F274" s="69"/>
      <c r="G274" s="69"/>
      <c r="H274" s="69"/>
      <c r="I274" s="69"/>
    </row>
    <row r="275" spans="2:9" ht="16.5">
      <c r="B275" s="44"/>
      <c r="C275" t="s">
        <v>279</v>
      </c>
      <c r="D275" s="73">
        <v>0</v>
      </c>
      <c r="E275" s="73">
        <v>0</v>
      </c>
      <c r="F275" s="73">
        <v>-32</v>
      </c>
      <c r="G275" s="73">
        <v>8232</v>
      </c>
      <c r="H275" s="73">
        <v>-3641</v>
      </c>
      <c r="I275" s="73">
        <f>SUM(D275:H275)</f>
        <v>4559</v>
      </c>
    </row>
    <row r="276" spans="2:9" ht="16.5">
      <c r="B276" s="44"/>
      <c r="C276" t="s">
        <v>275</v>
      </c>
      <c r="D276" s="69"/>
      <c r="E276" s="69"/>
      <c r="F276" s="69"/>
      <c r="G276" s="69"/>
      <c r="H276" s="69"/>
      <c r="I276" s="69"/>
    </row>
    <row r="277" spans="2:9" ht="16.5">
      <c r="B277" s="44"/>
      <c r="C277" t="s">
        <v>277</v>
      </c>
      <c r="D277" s="69">
        <v>-2380</v>
      </c>
      <c r="E277" s="69">
        <v>-763</v>
      </c>
      <c r="F277" s="69">
        <v>7</v>
      </c>
      <c r="G277" s="69">
        <v>8232</v>
      </c>
      <c r="H277" s="69">
        <v>-82740</v>
      </c>
      <c r="I277" s="69">
        <f>SUM(I272:I275)</f>
        <v>-8452</v>
      </c>
    </row>
    <row r="278" spans="2:9" ht="16.5">
      <c r="B278" s="44"/>
      <c r="C278" t="s">
        <v>276</v>
      </c>
      <c r="D278" s="69">
        <v>0</v>
      </c>
      <c r="E278" s="69">
        <v>14478</v>
      </c>
      <c r="F278" s="69">
        <v>0</v>
      </c>
      <c r="G278" s="69">
        <v>0</v>
      </c>
      <c r="H278" s="69">
        <v>0</v>
      </c>
      <c r="I278" s="73">
        <f>SUM(D278:H278)</f>
        <v>14478</v>
      </c>
    </row>
    <row r="279" spans="2:9" ht="16.5">
      <c r="B279" s="44"/>
      <c r="C279" t="s">
        <v>247</v>
      </c>
      <c r="D279" s="69"/>
      <c r="E279" s="69"/>
      <c r="F279" s="69"/>
      <c r="G279" s="69"/>
      <c r="H279" s="69"/>
      <c r="I279" s="74"/>
    </row>
    <row r="280" spans="2:9" ht="16.5">
      <c r="B280" s="44"/>
      <c r="C280" t="s">
        <v>274</v>
      </c>
      <c r="D280" s="69"/>
      <c r="E280" s="69"/>
      <c r="F280" s="69"/>
      <c r="G280" s="69"/>
      <c r="H280" s="69"/>
      <c r="I280" s="69">
        <f>+I277+I278</f>
        <v>6026</v>
      </c>
    </row>
    <row r="281" spans="2:9" ht="16.5">
      <c r="B281" s="44"/>
      <c r="C281" t="s">
        <v>110</v>
      </c>
      <c r="D281" s="69"/>
      <c r="E281" s="69"/>
      <c r="F281" s="69"/>
      <c r="G281" s="69"/>
      <c r="H281" s="69"/>
      <c r="I281" s="73">
        <v>-1093</v>
      </c>
    </row>
    <row r="282" spans="2:9" ht="16.5">
      <c r="B282" s="44"/>
      <c r="C282" t="s">
        <v>247</v>
      </c>
      <c r="D282" s="69"/>
      <c r="E282" s="69"/>
      <c r="F282" s="69"/>
      <c r="G282" s="69"/>
      <c r="H282" s="69"/>
      <c r="I282" s="69"/>
    </row>
    <row r="283" spans="2:9" ht="16.5">
      <c r="B283" s="44"/>
      <c r="C283" t="s">
        <v>280</v>
      </c>
      <c r="D283" s="69"/>
      <c r="E283" s="69"/>
      <c r="F283" s="69"/>
      <c r="G283" s="69"/>
      <c r="H283" s="69"/>
      <c r="I283" s="69">
        <f>+I280+I281</f>
        <v>4933</v>
      </c>
    </row>
    <row r="284" spans="2:9" ht="17.25" thickBot="1">
      <c r="B284" s="44"/>
      <c r="C284" t="s">
        <v>248</v>
      </c>
      <c r="D284" s="69"/>
      <c r="E284" s="69"/>
      <c r="F284" s="69"/>
      <c r="G284" s="69"/>
      <c r="H284" s="69"/>
      <c r="I284" s="69">
        <v>-101</v>
      </c>
    </row>
    <row r="285" spans="2:9" ht="18" thickBot="1" thickTop="1">
      <c r="B285" s="44"/>
      <c r="C285" t="s">
        <v>249</v>
      </c>
      <c r="D285" s="69"/>
      <c r="E285" s="69"/>
      <c r="F285" s="69"/>
      <c r="G285" s="69"/>
      <c r="H285" s="69"/>
      <c r="I285" s="99">
        <f>I283+I284</f>
        <v>4832</v>
      </c>
    </row>
    <row r="286" spans="2:9" ht="17.25" thickTop="1">
      <c r="B286" s="44"/>
      <c r="C286"/>
      <c r="D286" s="69"/>
      <c r="E286" s="69"/>
      <c r="F286" s="69"/>
      <c r="G286" s="69"/>
      <c r="H286" s="69"/>
      <c r="I286" s="69"/>
    </row>
    <row r="287" spans="2:9" ht="16.5">
      <c r="B287" s="44"/>
      <c r="C287" s="68" t="s">
        <v>250</v>
      </c>
      <c r="D287" s="69"/>
      <c r="E287" s="69"/>
      <c r="F287" s="69"/>
      <c r="G287" s="69"/>
      <c r="H287" s="69"/>
      <c r="I287" s="69"/>
    </row>
    <row r="288" spans="2:9" ht="16.5">
      <c r="B288" s="44"/>
      <c r="C288" t="s">
        <v>251</v>
      </c>
      <c r="D288" s="69">
        <v>1088247</v>
      </c>
      <c r="E288" s="69">
        <v>56630</v>
      </c>
      <c r="F288" s="69">
        <v>93515</v>
      </c>
      <c r="G288" s="69">
        <v>6</v>
      </c>
      <c r="H288" s="69">
        <f>360953-117801</f>
        <v>243152</v>
      </c>
      <c r="I288" s="69">
        <f>SUM(D288:H288)</f>
        <v>1481550</v>
      </c>
    </row>
    <row r="289" spans="2:9" ht="16.5">
      <c r="B289" s="44"/>
      <c r="C289" t="s">
        <v>281</v>
      </c>
      <c r="D289" s="69"/>
      <c r="E289" s="69"/>
      <c r="F289" s="69"/>
      <c r="G289" s="69"/>
      <c r="H289" s="69"/>
      <c r="I289" s="69">
        <v>117801</v>
      </c>
    </row>
    <row r="290" spans="2:9" ht="17.25" thickBot="1">
      <c r="B290" s="44"/>
      <c r="C290" t="s">
        <v>254</v>
      </c>
      <c r="D290" s="69"/>
      <c r="E290" s="69"/>
      <c r="F290" s="69"/>
      <c r="G290" s="69"/>
      <c r="H290" s="69"/>
      <c r="I290" s="72">
        <f>SUM(I288:I289)</f>
        <v>1599351</v>
      </c>
    </row>
    <row r="291" spans="2:9" ht="16.5">
      <c r="B291" s="44"/>
      <c r="C291"/>
      <c r="D291" s="69"/>
      <c r="E291" s="69"/>
      <c r="F291" s="69"/>
      <c r="G291" s="69"/>
      <c r="H291" s="69"/>
      <c r="I291" s="69"/>
    </row>
    <row r="292" spans="2:9" ht="16.5">
      <c r="B292" s="44"/>
      <c r="C292" t="s">
        <v>255</v>
      </c>
      <c r="D292" s="69">
        <v>529558</v>
      </c>
      <c r="E292" s="69">
        <v>4477</v>
      </c>
      <c r="F292" s="69">
        <v>58663</v>
      </c>
      <c r="G292" s="69">
        <v>-1325</v>
      </c>
      <c r="H292" s="69">
        <f>720343-8</f>
        <v>720335</v>
      </c>
      <c r="I292" s="69">
        <f>SUM(D292:H292)</f>
        <v>1311708</v>
      </c>
    </row>
    <row r="293" spans="2:9" ht="16.5">
      <c r="B293" s="44"/>
      <c r="C293" t="s">
        <v>273</v>
      </c>
      <c r="D293" s="69"/>
      <c r="E293" s="69"/>
      <c r="F293" s="69"/>
      <c r="G293" s="69"/>
      <c r="H293" s="69"/>
      <c r="I293" s="69">
        <v>2234</v>
      </c>
    </row>
    <row r="294" spans="2:9" ht="17.25" thickBot="1">
      <c r="B294" s="44"/>
      <c r="C294" t="s">
        <v>256</v>
      </c>
      <c r="D294" s="69"/>
      <c r="E294" s="69"/>
      <c r="F294" s="69"/>
      <c r="G294" s="69"/>
      <c r="H294" s="69"/>
      <c r="I294" s="72">
        <f>SUM(I292:I293)</f>
        <v>1313942</v>
      </c>
    </row>
    <row r="295" spans="2:9" ht="16.5">
      <c r="B295" s="44"/>
      <c r="C295"/>
      <c r="D295" s="69"/>
      <c r="E295" s="69"/>
      <c r="F295" s="69"/>
      <c r="G295" s="69"/>
      <c r="H295" s="69"/>
      <c r="I295" s="69"/>
    </row>
    <row r="296" spans="2:9" ht="17.25" thickBot="1">
      <c r="B296" s="44"/>
      <c r="C296" t="s">
        <v>272</v>
      </c>
      <c r="D296" s="98">
        <v>85</v>
      </c>
      <c r="E296" s="98">
        <v>265</v>
      </c>
      <c r="F296" s="98">
        <v>1264</v>
      </c>
      <c r="G296" s="98"/>
      <c r="H296" s="98">
        <v>276</v>
      </c>
      <c r="I296" s="98">
        <f>SUM(D296:H296)</f>
        <v>1890</v>
      </c>
    </row>
    <row r="297" spans="2:9" ht="18" thickBot="1" thickTop="1">
      <c r="B297" s="44"/>
      <c r="C297" t="s">
        <v>257</v>
      </c>
      <c r="D297" s="99">
        <v>956</v>
      </c>
      <c r="E297" s="99">
        <v>32</v>
      </c>
      <c r="F297" s="99">
        <v>1201</v>
      </c>
      <c r="G297" s="99">
        <v>0</v>
      </c>
      <c r="H297" s="99">
        <f>279+232</f>
        <v>511</v>
      </c>
      <c r="I297" s="99">
        <f>SUM(D297:H297)</f>
        <v>2700</v>
      </c>
    </row>
    <row r="298" spans="2:9" ht="17.25" thickTop="1">
      <c r="B298" s="44"/>
      <c r="C298"/>
      <c r="D298" s="69"/>
      <c r="E298" s="69"/>
      <c r="F298" s="69"/>
      <c r="G298" s="69"/>
      <c r="H298" s="69"/>
      <c r="I298" s="74"/>
    </row>
    <row r="299" spans="2:9" ht="16.5">
      <c r="B299" s="44"/>
      <c r="C299"/>
      <c r="D299" s="69"/>
      <c r="E299" s="69"/>
      <c r="F299" s="69"/>
      <c r="G299" s="69"/>
      <c r="H299" s="69"/>
      <c r="I299" s="69"/>
    </row>
    <row r="300" spans="2:9" ht="16.5">
      <c r="B300" s="44"/>
      <c r="C300" s="68" t="s">
        <v>258</v>
      </c>
      <c r="D300" s="69"/>
      <c r="E300" s="69"/>
      <c r="F300" s="69"/>
      <c r="G300" s="69"/>
      <c r="H300" s="69"/>
      <c r="I300" s="69"/>
    </row>
    <row r="301" spans="2:9" ht="16.5">
      <c r="B301" s="44"/>
      <c r="C301"/>
      <c r="D301" s="71" t="s">
        <v>259</v>
      </c>
      <c r="E301" s="71" t="s">
        <v>260</v>
      </c>
      <c r="F301" s="71" t="s">
        <v>261</v>
      </c>
      <c r="G301" s="69"/>
      <c r="H301" s="69"/>
      <c r="I301" s="69"/>
    </row>
    <row r="302" spans="2:9" ht="16.5">
      <c r="B302" s="44"/>
      <c r="C302"/>
      <c r="D302" s="71" t="s">
        <v>12</v>
      </c>
      <c r="E302" s="71" t="s">
        <v>12</v>
      </c>
      <c r="F302" s="71" t="s">
        <v>12</v>
      </c>
      <c r="G302" s="69"/>
      <c r="H302" s="69"/>
      <c r="I302" s="69"/>
    </row>
    <row r="303" spans="2:9" ht="16.5">
      <c r="B303" s="44"/>
      <c r="C303" t="s">
        <v>262</v>
      </c>
      <c r="D303" s="69">
        <v>49437</v>
      </c>
      <c r="E303" s="69">
        <f>1354029-181599</f>
        <v>1172430</v>
      </c>
      <c r="F303" s="69">
        <v>1554</v>
      </c>
      <c r="G303" s="69"/>
      <c r="H303" s="69"/>
      <c r="I303" s="69"/>
    </row>
    <row r="304" spans="2:9" ht="17.25" customHeight="1">
      <c r="B304" s="44"/>
      <c r="C304" t="s">
        <v>263</v>
      </c>
      <c r="D304" s="69">
        <v>6277</v>
      </c>
      <c r="E304" s="69">
        <v>217183</v>
      </c>
      <c r="F304" s="69">
        <v>336</v>
      </c>
      <c r="G304" s="69"/>
      <c r="H304" s="69"/>
      <c r="I304" s="69"/>
    </row>
    <row r="305" spans="2:9" ht="17.25" customHeight="1">
      <c r="B305" s="44"/>
      <c r="C305" t="s">
        <v>264</v>
      </c>
      <c r="D305" s="69">
        <v>0</v>
      </c>
      <c r="E305" s="69">
        <v>33034</v>
      </c>
      <c r="F305" s="69"/>
      <c r="G305" s="69"/>
      <c r="H305" s="69"/>
      <c r="I305" s="69"/>
    </row>
    <row r="306" spans="2:9" ht="17.25" customHeight="1">
      <c r="B306" s="44"/>
      <c r="C306" t="s">
        <v>239</v>
      </c>
      <c r="D306" s="69">
        <v>0</v>
      </c>
      <c r="E306" s="73">
        <f>26168-4+32739</f>
        <v>58903</v>
      </c>
      <c r="F306" s="69"/>
      <c r="G306" s="69"/>
      <c r="H306" s="69"/>
      <c r="I306" s="69"/>
    </row>
    <row r="307" spans="2:9" ht="17.25" customHeight="1" thickBot="1">
      <c r="B307" s="44"/>
      <c r="C307"/>
      <c r="D307" s="72">
        <f>SUM(D303:D306)</f>
        <v>55714</v>
      </c>
      <c r="E307" s="69">
        <f>SUM(E303:E306)</f>
        <v>1481550</v>
      </c>
      <c r="F307" s="72">
        <f>SUM(F303:F306)</f>
        <v>1890</v>
      </c>
      <c r="G307" s="69"/>
      <c r="H307" s="69"/>
      <c r="I307" s="69"/>
    </row>
    <row r="308" spans="2:9" ht="17.25" customHeight="1">
      <c r="B308" s="44"/>
      <c r="C308" t="s">
        <v>252</v>
      </c>
      <c r="D308" s="69"/>
      <c r="E308" s="69"/>
      <c r="F308" s="69"/>
      <c r="G308" s="69"/>
      <c r="H308" s="69"/>
      <c r="I308" s="69"/>
    </row>
    <row r="309" spans="2:9" ht="17.25" customHeight="1">
      <c r="B309" s="44"/>
      <c r="C309" t="s">
        <v>253</v>
      </c>
      <c r="D309" s="69"/>
      <c r="E309" s="69">
        <v>117801</v>
      </c>
      <c r="F309" s="69"/>
      <c r="G309" s="69"/>
      <c r="H309" s="69"/>
      <c r="I309" s="69"/>
    </row>
    <row r="310" spans="2:9" ht="17.25" customHeight="1" thickBot="1">
      <c r="B310" s="44"/>
      <c r="C310" t="s">
        <v>254</v>
      </c>
      <c r="D310" s="69"/>
      <c r="E310" s="72">
        <f>SUM(E307:E309)</f>
        <v>1599351</v>
      </c>
      <c r="F310" s="69"/>
      <c r="G310" s="69"/>
      <c r="H310" s="69"/>
      <c r="I310" s="69"/>
    </row>
    <row r="311" spans="2:11" ht="17.25" customHeight="1">
      <c r="B311" s="44"/>
      <c r="C311"/>
      <c r="D311"/>
      <c r="E311"/>
      <c r="F311" s="69"/>
      <c r="G311" s="69"/>
      <c r="H311" s="69"/>
      <c r="I311" s="69"/>
      <c r="J311" s="69"/>
      <c r="K311" s="69"/>
    </row>
    <row r="312" spans="2:11" ht="17.25" customHeight="1">
      <c r="B312" s="44"/>
      <c r="C312"/>
      <c r="D312"/>
      <c r="E312"/>
      <c r="F312" s="69"/>
      <c r="G312" s="69"/>
      <c r="H312" s="69"/>
      <c r="I312" s="69"/>
      <c r="J312" s="69"/>
      <c r="K312" s="69"/>
    </row>
    <row r="313" spans="2:11" ht="17.25" customHeight="1">
      <c r="B313" s="44"/>
      <c r="C313"/>
      <c r="D313"/>
      <c r="E313"/>
      <c r="F313" s="69"/>
      <c r="G313" s="69"/>
      <c r="H313" s="69"/>
      <c r="I313" s="69"/>
      <c r="J313" s="69"/>
      <c r="K313" s="69"/>
    </row>
    <row r="314" spans="1:6" s="20" customFormat="1" ht="16.5">
      <c r="A314" s="19">
        <v>15</v>
      </c>
      <c r="B314" s="23" t="s">
        <v>168</v>
      </c>
      <c r="D314" s="46"/>
      <c r="E314" s="28"/>
      <c r="F314" s="28"/>
    </row>
    <row r="315" spans="1:6" s="20" customFormat="1" ht="16.5">
      <c r="A315" s="19"/>
      <c r="B315" s="23" t="s">
        <v>169</v>
      </c>
      <c r="D315" s="46"/>
      <c r="E315" s="28"/>
      <c r="F315" s="28"/>
    </row>
    <row r="316" spans="1:6" s="20" customFormat="1" ht="16.5">
      <c r="A316" s="19"/>
      <c r="B316" s="23"/>
      <c r="D316" s="46"/>
      <c r="E316" s="28"/>
      <c r="F316" s="28"/>
    </row>
    <row r="317" spans="1:6" s="20" customFormat="1" ht="16.5">
      <c r="A317" s="19"/>
      <c r="B317" s="20" t="s">
        <v>226</v>
      </c>
      <c r="C317" s="10"/>
      <c r="E317" s="21"/>
      <c r="F317" s="21"/>
    </row>
    <row r="318" spans="1:6" s="20" customFormat="1" ht="16.5">
      <c r="A318" s="19"/>
      <c r="B318" s="20" t="s">
        <v>282</v>
      </c>
      <c r="C318" s="67"/>
      <c r="E318" s="21"/>
      <c r="F318" s="21"/>
    </row>
    <row r="319" spans="1:6" s="20" customFormat="1" ht="16.5">
      <c r="A319" s="19"/>
      <c r="B319" s="20" t="s">
        <v>283</v>
      </c>
      <c r="C319" s="46"/>
      <c r="E319" s="21"/>
      <c r="F319" s="21"/>
    </row>
    <row r="320" spans="1:6" s="20" customFormat="1" ht="16.5">
      <c r="A320" s="19"/>
      <c r="C320" s="46"/>
      <c r="E320" s="21"/>
      <c r="F320" s="21"/>
    </row>
    <row r="321" spans="1:6" s="20" customFormat="1" ht="16.5">
      <c r="A321" s="19"/>
      <c r="E321" s="21"/>
      <c r="F321" s="21"/>
    </row>
    <row r="322" spans="1:6" s="20" customFormat="1" ht="16.5">
      <c r="A322" s="19">
        <v>16</v>
      </c>
      <c r="B322" s="29" t="s">
        <v>140</v>
      </c>
      <c r="E322" s="21"/>
      <c r="F322" s="21"/>
    </row>
    <row r="323" spans="1:6" s="20" customFormat="1" ht="16.5">
      <c r="A323" s="19"/>
      <c r="B323" s="29"/>
      <c r="E323" s="21"/>
      <c r="F323" s="21"/>
    </row>
    <row r="324" spans="1:6" s="20" customFormat="1" ht="16.5">
      <c r="A324" s="19"/>
      <c r="B324" s="20" t="s">
        <v>178</v>
      </c>
      <c r="E324" s="21"/>
      <c r="F324" s="21"/>
    </row>
    <row r="325" spans="1:6" s="20" customFormat="1" ht="16.5">
      <c r="A325" s="19"/>
      <c r="B325" s="20" t="s">
        <v>179</v>
      </c>
      <c r="E325" s="21"/>
      <c r="F325" s="21"/>
    </row>
    <row r="326" spans="1:6" s="20" customFormat="1" ht="16.5">
      <c r="A326" s="19"/>
      <c r="B326" s="44"/>
      <c r="E326" s="21"/>
      <c r="F326" s="21"/>
    </row>
    <row r="327" spans="1:6" s="20" customFormat="1" ht="16.5">
      <c r="A327" s="19"/>
      <c r="E327" s="21"/>
      <c r="F327" s="21"/>
    </row>
    <row r="328" spans="1:3" ht="16.5">
      <c r="A328" s="9">
        <v>17</v>
      </c>
      <c r="B328" s="11" t="s">
        <v>143</v>
      </c>
      <c r="C328" s="20"/>
    </row>
    <row r="329" spans="2:3" ht="16.5">
      <c r="B329" s="11"/>
      <c r="C329" s="20"/>
    </row>
    <row r="330" spans="2:3" ht="16.5">
      <c r="B330" s="7" t="s">
        <v>200</v>
      </c>
      <c r="C330" s="20"/>
    </row>
    <row r="331" ht="16.5">
      <c r="C331" s="20"/>
    </row>
    <row r="332" ht="16.5">
      <c r="C332" s="20"/>
    </row>
    <row r="333" spans="1:2" ht="16.5">
      <c r="A333" s="9">
        <v>18</v>
      </c>
      <c r="B333" s="11" t="s">
        <v>141</v>
      </c>
    </row>
    <row r="334" ht="16.5">
      <c r="B334" s="11"/>
    </row>
    <row r="335" ht="16.5">
      <c r="B335" s="30" t="s">
        <v>142</v>
      </c>
    </row>
    <row r="337" ht="16.5">
      <c r="A337" s="13"/>
    </row>
    <row r="338" spans="1:6" s="20" customFormat="1" ht="16.5">
      <c r="A338" s="19">
        <v>19</v>
      </c>
      <c r="B338" s="29" t="s">
        <v>144</v>
      </c>
      <c r="C338" s="7"/>
      <c r="E338" s="21"/>
      <c r="F338" s="21"/>
    </row>
    <row r="339" spans="1:6" s="20" customFormat="1" ht="16.5">
      <c r="A339" s="19"/>
      <c r="B339" s="29"/>
      <c r="C339" s="7"/>
      <c r="E339" s="21"/>
      <c r="F339" s="21"/>
    </row>
    <row r="340" spans="1:2" ht="16.5">
      <c r="A340" s="19"/>
      <c r="B340" s="44" t="s">
        <v>336</v>
      </c>
    </row>
    <row r="341" spans="1:2" ht="16.5">
      <c r="A341" s="19"/>
      <c r="B341" s="44" t="s">
        <v>334</v>
      </c>
    </row>
    <row r="342" spans="1:2" ht="16.5">
      <c r="A342" s="19"/>
      <c r="B342" s="44" t="s">
        <v>335</v>
      </c>
    </row>
    <row r="343" spans="1:3" ht="16.5">
      <c r="A343" s="19"/>
      <c r="B343" s="20" t="s">
        <v>332</v>
      </c>
      <c r="C343" s="20"/>
    </row>
    <row r="344" spans="1:2" ht="16.5">
      <c r="A344" s="33"/>
      <c r="B344" s="32" t="s">
        <v>333</v>
      </c>
    </row>
    <row r="345" spans="1:2" ht="16.5">
      <c r="A345" s="19"/>
      <c r="B345" s="30"/>
    </row>
    <row r="346" spans="1:2" ht="16.5">
      <c r="A346" s="9">
        <v>20</v>
      </c>
      <c r="B346" s="11" t="s">
        <v>145</v>
      </c>
    </row>
    <row r="347" ht="16.5">
      <c r="B347" s="11"/>
    </row>
    <row r="348" ht="16.5">
      <c r="B348" s="7" t="s">
        <v>146</v>
      </c>
    </row>
    <row r="351" spans="1:2" ht="16.5">
      <c r="A351" s="9">
        <v>21</v>
      </c>
      <c r="B351" s="11" t="s">
        <v>147</v>
      </c>
    </row>
    <row r="352" ht="16.5">
      <c r="B352" s="11"/>
    </row>
    <row r="353" ht="16.5">
      <c r="B353" s="7" t="s">
        <v>151</v>
      </c>
    </row>
    <row r="355" spans="1:6" s="30" customFormat="1" ht="16.5">
      <c r="A355" s="47"/>
      <c r="C355" s="7"/>
      <c r="E355" s="65"/>
      <c r="F355" s="65"/>
    </row>
    <row r="356" ht="16.5">
      <c r="A356" s="8" t="s">
        <v>269</v>
      </c>
    </row>
    <row r="357" ht="16.5">
      <c r="A357" s="8"/>
    </row>
    <row r="358" ht="16.5">
      <c r="A358" s="8"/>
    </row>
    <row r="359" spans="1:3" ht="16.5">
      <c r="A359" s="8"/>
      <c r="C359" s="30"/>
    </row>
    <row r="360" ht="16.5">
      <c r="A360" s="13"/>
    </row>
    <row r="361" ht="16.5">
      <c r="A361" s="13"/>
    </row>
    <row r="362" ht="16.5">
      <c r="A362" s="33" t="s">
        <v>233</v>
      </c>
    </row>
    <row r="363" ht="16.5">
      <c r="A363" s="33" t="s">
        <v>234</v>
      </c>
    </row>
    <row r="364" ht="16.5">
      <c r="A364" s="8"/>
    </row>
    <row r="365" ht="16.5">
      <c r="A365" s="33" t="s">
        <v>148</v>
      </c>
    </row>
    <row r="366" spans="1:2" ht="16.5">
      <c r="A366" s="48" t="s">
        <v>227</v>
      </c>
      <c r="B366" s="20"/>
    </row>
  </sheetData>
  <printOptions/>
  <pageMargins left="0.69" right="0.54" top="1" bottom="1" header="0.5" footer="0.5"/>
  <pageSetup horizontalDpi="600" verticalDpi="600" orientation="portrait" paperSize="9" scale="70" r:id="rId1"/>
  <rowBreaks count="4" manualBreakCount="4">
    <brk id="56" max="255" man="1"/>
    <brk id="110" max="255" man="1"/>
    <brk id="26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 General Berhad</cp:lastModifiedBy>
  <cp:lastPrinted>2002-05-29T06:41:54Z</cp:lastPrinted>
  <dcterms:created xsi:type="dcterms:W3CDTF">2001-11-08T05:56:11Z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