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180" windowWidth="9525" windowHeight="4875" activeTab="2"/>
  </bookViews>
  <sheets>
    <sheet name="P&amp;L" sheetId="1" r:id="rId1"/>
    <sheet name="B&amp;S" sheetId="2" r:id="rId2"/>
    <sheet name="NOTES" sheetId="3" r:id="rId3"/>
  </sheets>
  <definedNames>
    <definedName name="_xlnm.Print_Area" localSheetId="1">'B&amp;S'!$A$1:$F$66</definedName>
    <definedName name="_xlnm.Print_Area" localSheetId="2">'NOTES'!$A$1:$F$329</definedName>
    <definedName name="_xlnm.Print_Area" localSheetId="0">'P&amp;L'!$A$1:$I$79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<sst xmlns="http://schemas.openxmlformats.org/spreadsheetml/2006/main" count="392" uniqueCount="315">
  <si>
    <t>LAND &amp; GENERAL BERHAD                   (COMPANY NO 5507-H)</t>
  </si>
  <si>
    <t>CONSOLIDATED INCOME STATEMENT</t>
  </si>
  <si>
    <t>INDIVIDUAL QUARTER</t>
  </si>
  <si>
    <t>CUMULATIVE QUARTER</t>
  </si>
  <si>
    <t xml:space="preserve">CURRENT </t>
  </si>
  <si>
    <t xml:space="preserve">PRECEDING YEAR </t>
  </si>
  <si>
    <t>CURRENT</t>
  </si>
  <si>
    <t>PRECEDING YEAR</t>
  </si>
  <si>
    <t>YEAR</t>
  </si>
  <si>
    <t>CORRESPONDING</t>
  </si>
  <si>
    <t>QUARTER</t>
  </si>
  <si>
    <t>TO DATE</t>
  </si>
  <si>
    <t>PERIOD</t>
  </si>
  <si>
    <t>RM'000</t>
  </si>
  <si>
    <t>(a)</t>
  </si>
  <si>
    <t>Revenue</t>
  </si>
  <si>
    <t>(b)</t>
  </si>
  <si>
    <t>Investment income</t>
  </si>
  <si>
    <t>(c)</t>
  </si>
  <si>
    <t>Other income</t>
  </si>
  <si>
    <t>Profit/(loss) before unrealised foreign exchange gains/</t>
  </si>
  <si>
    <t xml:space="preserve">(losses), finance cost, depreciation and amortisation, </t>
  </si>
  <si>
    <t xml:space="preserve"> exceptional items, income tax, minority interest and </t>
  </si>
  <si>
    <t>extraordinary item.</t>
  </si>
  <si>
    <t>Unrealised foreign exchange gains/ (losses)</t>
  </si>
  <si>
    <t>Profit/(loss) after unrealised foreign exchange gains/</t>
  </si>
  <si>
    <t xml:space="preserve">(losses) but before  finance cost, depreciation and </t>
  </si>
  <si>
    <t xml:space="preserve"> amortisation, exceptional items, income tax, minority </t>
  </si>
  <si>
    <t>interest and extraordinary item.</t>
  </si>
  <si>
    <t>(d)</t>
  </si>
  <si>
    <t>Finance cost</t>
  </si>
  <si>
    <t>(e)</t>
  </si>
  <si>
    <t>Depreciation and amortisation</t>
  </si>
  <si>
    <t>(f)</t>
  </si>
  <si>
    <t>Exceptional items</t>
  </si>
  <si>
    <t>(g)</t>
  </si>
  <si>
    <t>Profit/(loss) before income tax, minority interests and</t>
  </si>
  <si>
    <t>extraordinary items.</t>
  </si>
  <si>
    <t>(h)</t>
  </si>
  <si>
    <t>Share of profits and losses of jointly controlled entity.</t>
  </si>
  <si>
    <t>(i)</t>
  </si>
  <si>
    <t>Share of profits and losses of associated companies.</t>
  </si>
  <si>
    <t>(j)</t>
  </si>
  <si>
    <t>Profit/(loss) before income tax, minority interests</t>
  </si>
  <si>
    <t>and extraordinary items.</t>
  </si>
  <si>
    <t>(k)</t>
  </si>
  <si>
    <t>Income tax</t>
  </si>
  <si>
    <t>(l)</t>
  </si>
  <si>
    <t>Profit/(loss) after income tax before deducting</t>
  </si>
  <si>
    <t>minority interest.</t>
  </si>
  <si>
    <t>(ii)</t>
  </si>
  <si>
    <t>Less minority interests</t>
  </si>
  <si>
    <t>(m)</t>
  </si>
  <si>
    <t>Pre-acquisition profit/(loss), if applicable</t>
  </si>
  <si>
    <t>(n)</t>
  </si>
  <si>
    <t>Net profit/(loss) from ordinary activities attributable</t>
  </si>
  <si>
    <t>to members of the company.</t>
  </si>
  <si>
    <t>(o)</t>
  </si>
  <si>
    <t>Extraordinary items</t>
  </si>
  <si>
    <t>(iii)</t>
  </si>
  <si>
    <t>Extraordinary items attributable to members</t>
  </si>
  <si>
    <t>of the company.</t>
  </si>
  <si>
    <t>(p)</t>
  </si>
  <si>
    <t>Net profit/(loss) attributable to members of the</t>
  </si>
  <si>
    <t>company.</t>
  </si>
  <si>
    <t xml:space="preserve">Earnings per share based on 2 (p) above after deducting </t>
  </si>
  <si>
    <t>any provision for preference dividends if any :-</t>
  </si>
  <si>
    <t>ordinary shares) (sen).</t>
  </si>
  <si>
    <t>Fully diluted (based on ....... ordinary shares) (sen).</t>
  </si>
  <si>
    <t>N/A</t>
  </si>
  <si>
    <t>LAND &amp; GENERAL BERHAD                (COMPANY NO 5507-H)</t>
  </si>
  <si>
    <t>CONSOLIDATED BALANCE SHEET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</si>
  <si>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</si>
  <si>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</si>
  <si>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</si>
  <si>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</si>
  <si>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</si>
  <si>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</si>
  <si>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Property, plant and equipment</t>
  </si>
  <si>
    <t>Real property assets</t>
  </si>
  <si>
    <t>Investment in associated companies</t>
  </si>
  <si>
    <t>Investment in jointly controlled entities</t>
  </si>
  <si>
    <t>Long term investments</t>
  </si>
  <si>
    <t>Intangible assets</t>
  </si>
  <si>
    <t>Current assets</t>
  </si>
  <si>
    <t>Development properties</t>
  </si>
  <si>
    <t>Other assets</t>
  </si>
  <si>
    <t>Inventories</t>
  </si>
  <si>
    <t>Trade and other receivables</t>
  </si>
  <si>
    <t>million</t>
  </si>
  <si>
    <t>Short term investments</t>
  </si>
  <si>
    <t>billing high, collect progressively</t>
  </si>
  <si>
    <t>Cash</t>
  </si>
  <si>
    <t>lot of property handover last yr.</t>
  </si>
  <si>
    <t>Current Liabilities</t>
  </si>
  <si>
    <t>Trade payables</t>
  </si>
  <si>
    <t>Other payables</t>
  </si>
  <si>
    <t>Short term borrowings</t>
  </si>
  <si>
    <t>Provision for taxation</t>
  </si>
  <si>
    <t>Proposed dividend</t>
  </si>
  <si>
    <t>Net current assets/(liabilities)</t>
  </si>
  <si>
    <t>Shareholders' funds</t>
  </si>
  <si>
    <t xml:space="preserve">  Share capital</t>
  </si>
  <si>
    <t xml:space="preserve">  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</si>
  <si>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</si>
  <si>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</si>
  <si>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</si>
  <si>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</si>
  <si>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</si>
  <si>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</si>
  <si>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</si>
  <si>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Other long term liabilities</t>
  </si>
  <si>
    <t>Deferred taxation</t>
  </si>
  <si>
    <t xml:space="preserve"> </t>
  </si>
  <si>
    <t>Net tangible assets per share (RM)</t>
  </si>
  <si>
    <t>NOTES</t>
  </si>
  <si>
    <t>Accounting Policies</t>
  </si>
  <si>
    <t>a)</t>
  </si>
  <si>
    <t>b)</t>
  </si>
  <si>
    <t>Write back of provision for non-recoverable debts upon disposal</t>
  </si>
  <si>
    <t>of associated company</t>
  </si>
  <si>
    <t>c)</t>
  </si>
  <si>
    <t>Extraordinary Items</t>
  </si>
  <si>
    <t>There were no extraordinary items during the quarter under review.</t>
  </si>
  <si>
    <t>Taxation</t>
  </si>
  <si>
    <t>Taxation comprised of:</t>
  </si>
  <si>
    <t>Current year provision</t>
  </si>
  <si>
    <t>Associated companies</t>
  </si>
  <si>
    <t>Quoted Securities</t>
  </si>
  <si>
    <t>At cost</t>
  </si>
  <si>
    <t>At carrying value/book value</t>
  </si>
  <si>
    <t xml:space="preserve">At market value </t>
  </si>
  <si>
    <t>Changes in the Composition of the Group</t>
  </si>
  <si>
    <t>Status of corporate proposals</t>
  </si>
  <si>
    <t>i)</t>
  </si>
  <si>
    <t>Issuances and Repayment of Debt and Equity Securities</t>
  </si>
  <si>
    <t xml:space="preserve">Group Borrowings and Debt Securities </t>
  </si>
  <si>
    <t>Short Term Borrowings</t>
  </si>
  <si>
    <t>Unsecured</t>
  </si>
  <si>
    <t>Secured</t>
  </si>
  <si>
    <t>Included in the above short term borrowings are borrowings denominated in the following foreign currencies:</t>
  </si>
  <si>
    <t>In Thousands</t>
  </si>
  <si>
    <t xml:space="preserve">Unsecured: </t>
  </si>
  <si>
    <t>Denominated in US Dollar</t>
  </si>
  <si>
    <t>Denominated in Australian Dollar</t>
  </si>
  <si>
    <t>Secured:</t>
  </si>
  <si>
    <t>Denominated in Fijian Dollar</t>
  </si>
  <si>
    <t>Long Term Borrowings</t>
  </si>
  <si>
    <t>Included in the above long term borrowings are borrowings denominated in the following foreign currencies:</t>
  </si>
  <si>
    <t>Unsecured:</t>
  </si>
  <si>
    <t>Contingent Liabilities</t>
  </si>
  <si>
    <t>Guarantees in respect of credit facilities granted to a third party</t>
  </si>
  <si>
    <t>Bank guarantees extended to third parties</t>
  </si>
  <si>
    <t>Financial Instruments with Off  Balance Sheet Risk</t>
  </si>
  <si>
    <t>Material litigation</t>
  </si>
  <si>
    <t>Segmental  Reporting</t>
  </si>
  <si>
    <t>The analysis of  the Group's turnover, results and assets employed of the Group are as follows:</t>
  </si>
  <si>
    <t>By activities:</t>
  </si>
  <si>
    <t>Turnover</t>
  </si>
  <si>
    <t>Profit before</t>
  </si>
  <si>
    <t>Total Assets</t>
  </si>
  <si>
    <t>Properties</t>
  </si>
  <si>
    <t>Timber</t>
  </si>
  <si>
    <t>Petrochemical</t>
  </si>
  <si>
    <t>Oil &amp; Gas</t>
  </si>
  <si>
    <t>Investment /Others</t>
  </si>
  <si>
    <t>By geographical:</t>
  </si>
  <si>
    <t>Malaysia</t>
  </si>
  <si>
    <t>Papua New Guinea</t>
  </si>
  <si>
    <t>Australia &amp; Fiji</t>
  </si>
  <si>
    <t>United States of America</t>
  </si>
  <si>
    <t>Indonesia</t>
  </si>
  <si>
    <t>Others</t>
  </si>
  <si>
    <t>Review of Performance of the Company and its principal subsidiaries</t>
  </si>
  <si>
    <t>Seasonality and Cyclicality Factors</t>
  </si>
  <si>
    <t>The business of the Group is not subject to seasonal and cyclical fluctuations.</t>
  </si>
  <si>
    <t>Material Events Subsequent to the End of the Financial Period</t>
  </si>
  <si>
    <t>Current Year Prospects</t>
  </si>
  <si>
    <t>Variance of actual results from forecast profits  and shortfall in Profit Guarantee.</t>
  </si>
  <si>
    <t>Not applicable.</t>
  </si>
  <si>
    <t>Dividend</t>
  </si>
  <si>
    <t>For and on behalf of the Board</t>
  </si>
  <si>
    <t>Kuala Lumpur</t>
  </si>
  <si>
    <t xml:space="preserve">The quarterly financial statements have been prepared using accounting policies and methods of computation </t>
  </si>
  <si>
    <t xml:space="preserve">Although the Group incurred a loss in the current quarter and financial year to date, there are tax charges </t>
  </si>
  <si>
    <t>There were no purchases or disposals of quoted securities for the current quarter and financial year to date.</t>
  </si>
  <si>
    <t>The Board does not recommend a dividend payment for the quarter under review.</t>
  </si>
  <si>
    <t xml:space="preserve"> However, L&amp;G has:</t>
  </si>
  <si>
    <t>On 5 July 2001, entered into inter-conditional Sale and Purchase Agreement with KL-Kepong Property Holdings</t>
  </si>
  <si>
    <t xml:space="preserve"> ("KLKPH"), Clarity Crest Sdn Bhd ("CC") and Key Century Sdn Bhd ("KC") to acquire additional 30% equity </t>
  </si>
  <si>
    <t xml:space="preserve"> interest in CC, KC and Lembah Beringin Sdn Bhd for a total cash consideration of RM13,821,300 and to </t>
  </si>
  <si>
    <t xml:space="preserve">dispose several pieces of land owned by CC to KLKPH for a total cash consideration of RM45,893,400.  In </t>
  </si>
  <si>
    <t xml:space="preserve">conjunction with the above proposed acquisition and disposal, CC and KC will redeem the existing 18,900 and </t>
  </si>
  <si>
    <t xml:space="preserve">9,600 units of RPS held by KLKPH  in CC and KC for a total cash consideration of RM18,900,000 and </t>
  </si>
  <si>
    <t xml:space="preserve">RM9,600,000 respectively. In addition, CC will also redeem the existing 14,000 units of RPS held by L&amp;G </t>
  </si>
  <si>
    <t xml:space="preserve">in CC for a total cash consideration of RM14,000,000.  Approvals from the  Estate Land Board and </t>
  </si>
  <si>
    <t>shareholders of L&amp;G are still pending.</t>
  </si>
  <si>
    <t xml:space="preserve">On 21 September 2001, L&amp;G announced that the Group proposed to settle approximately RM207.4 million </t>
  </si>
  <si>
    <t xml:space="preserve">As at to date, L&amp;G has issued its 34,784,400 ordinary shares of RM1.00 each which includes the issuance of </t>
  </si>
  <si>
    <t xml:space="preserve">2,350,000 new ordinary shares in May 2001, to certain contractors and consultants of the property development </t>
  </si>
  <si>
    <t xml:space="preserve">subsidiaries for their works completed as a consideration for settlement of debt amounting up to approximately </t>
  </si>
  <si>
    <t>RM58 million.</t>
  </si>
  <si>
    <t xml:space="preserve">As per the announcement of 6 June 2001, L&amp;G is required to redeem all or some of its USD100 million 4.5% </t>
  </si>
  <si>
    <t xml:space="preserve">There  were no financial instruments with off balance sheet risk  within 7 days before the date of issue of this </t>
  </si>
  <si>
    <t>quarterly report.</t>
  </si>
  <si>
    <t xml:space="preserve">L&amp;G has on 6 June 2001, been served with a notice by Bayerische Landesbank Gironzentrale ("Bayerische") </t>
  </si>
  <si>
    <t xml:space="preserve">demanding payment of the sum of USD14,800,000, failing which may result in a winding-up petition be </t>
  </si>
  <si>
    <t xml:space="preserve">presented against L&amp;G.  L&amp;G has applied for interlocutory injunction from KL High Court on 26 June 2001 </t>
  </si>
  <si>
    <t xml:space="preserve">and the standstill period has been granted in order to facilitate negotiations between L&amp;G and Bayerische.  </t>
  </si>
  <si>
    <t>before the High Court.</t>
  </si>
  <si>
    <t xml:space="preserve">Citibank on 26 July 2001 has served on L&amp;G the Writ of Summons and Statement of Claim claiming </t>
  </si>
  <si>
    <t xml:space="preserve">RM40.8 million and accrued interest of RM1.6 million (as at 30 June 2001), continuing interest at the rate of </t>
  </si>
  <si>
    <t xml:space="preserve">2% above Citibank's monthly cost of funds and penalty interest of 1% from 1 July 2001 under the Standby </t>
  </si>
  <si>
    <t xml:space="preserve">Term Loan Facility and the principal sum of RM32.4 million and accrued interest of RM1.1 million (as at </t>
  </si>
  <si>
    <t>of Funds and penalty interest of 1% from 1 July 2001 under the Clean Standby Ringgit Time Loan facility.</t>
  </si>
  <si>
    <t xml:space="preserve">The RM40.8 million facility is secured with third party legal charge over 41 units of condominium in Villa Putri </t>
  </si>
  <si>
    <t xml:space="preserve">and a piece of land held by one of the subsidiary company.  The RM32.4 million is on clean basis.  Citibank </t>
  </si>
  <si>
    <t xml:space="preserve">L&amp;G through its subsidiary, BSB, had on 23 July 2001 filed a Writ of Summons and Statement of Claim </t>
  </si>
  <si>
    <t xml:space="preserve">against Tenaga Nasional Berhad ("TNB") claiming inter alia RM64 million for general and specific damages. </t>
  </si>
  <si>
    <t xml:space="preserve"> BSB's claim is for damages suffered by BSB due to TNB's failure in providing electrical infrastructural works </t>
  </si>
  <si>
    <t xml:space="preserve">Material Changes in the Quarterly Results (Profit Before Tax) Compared to the Results of the Preceding </t>
  </si>
  <si>
    <t>Quarter</t>
  </si>
  <si>
    <t>consistent with those adopted in the latest audited annual financial statements and comply with the applicable</t>
  </si>
  <si>
    <t>approved accounting standards issued by the Malaysian Accounting Standards Board.</t>
  </si>
  <si>
    <t>taxation</t>
  </si>
  <si>
    <t>There was no significant change in the composition of the Group during the quarter ended 31 December 2001.</t>
  </si>
  <si>
    <t xml:space="preserve">Holdings Sdn Bhd ("Powerama") for the proposed disposal of 73,757,399 ordinary shares of RM1.00 each,  </t>
  </si>
  <si>
    <t xml:space="preserve">L&amp;G's application in respect of the interlocutory injunction has been fixed for decision on 18 April 2002 </t>
  </si>
  <si>
    <t xml:space="preserve">connecting BSB's project.  The Writ of Summons has been served on 17 October 2001. TNB has since filed </t>
  </si>
  <si>
    <t>for Statement of Defence and counter-claimed for RM8,990,062.44</t>
  </si>
  <si>
    <t>(Over)/ Under provision in prior years</t>
  </si>
  <si>
    <t>Basic (based on 536,528,364 weighted average</t>
  </si>
  <si>
    <t>e)</t>
  </si>
  <si>
    <t xml:space="preserve">Provision for non-recoverable debts </t>
  </si>
  <si>
    <t>f)</t>
  </si>
  <si>
    <t>g)</t>
  </si>
  <si>
    <t>Unquoted Investments and/or Properties</t>
  </si>
  <si>
    <t>Loss on disposal of subsidiary and associated companies</t>
  </si>
  <si>
    <t>d)</t>
  </si>
  <si>
    <t>Provision for diminution in value of investments</t>
  </si>
  <si>
    <t>Total investments in quoted shares as at  31 December 2001 are as follows:</t>
  </si>
  <si>
    <t>On 31 December 2001, L&amp;G entered into a Sale and Purchase of Shares Agreement ("SPSA") with Powerama</t>
  </si>
  <si>
    <t xml:space="preserve">nominal purchase consideration of RM1.00. Pursuant to the SPSA, Powerama has agreed to obtain the discharge </t>
  </si>
  <si>
    <t xml:space="preserve">representing the entire 99.7% (approximately) equity interest in Perlis Consolidated Sdn Bhd ("PCSB") for a </t>
  </si>
  <si>
    <t xml:space="preserve">The Group has been challenged by the continued depressed property market. The current global economic conditions </t>
  </si>
  <si>
    <t>have also had a negative impact on the Group's petrochemical and timber operations.</t>
  </si>
  <si>
    <t>h)</t>
  </si>
  <si>
    <t>Write down of assets in certain subsidiary companies</t>
  </si>
  <si>
    <t>Provision for diminution in value of certain land banks</t>
  </si>
  <si>
    <t>during the current quarter and financial year to date.</t>
  </si>
  <si>
    <t xml:space="preserve">There were no sale of unquoted investments and/or properties, other than those in the ordinary course of business, </t>
  </si>
  <si>
    <t>Total Group borrowings as at 31 December 2001 are as follows:</t>
  </si>
  <si>
    <t xml:space="preserve">For the quarter under review, the Group recorded a loss before tax of RM206.5 million as compared to a loss before </t>
  </si>
  <si>
    <t xml:space="preserve">of the bank guarantee of RM11 million issued by L&amp;G to a local financial institution in relation to a facility </t>
  </si>
  <si>
    <t xml:space="preserve">tax of RM13.0 million in the preceding quarter ended 30 September 2001. This was mainly due to the Board's </t>
  </si>
  <si>
    <t xml:space="preserve">The Group is actively involved in resolving the Group's debt restructuring proposal with its bank lenders and </t>
  </si>
  <si>
    <t>Impairment in value of plant &amp; machinery in a subsidiary company</t>
  </si>
  <si>
    <t xml:space="preserve">Write back of put option premium for Eurobond not exercised by some </t>
  </si>
  <si>
    <t>Eurobond holders</t>
  </si>
  <si>
    <t xml:space="preserve">On 18 January 2001, entered into a conditional Share Sale Agreement with Kelbourne Resource Sdn Bhd </t>
  </si>
  <si>
    <t xml:space="preserve">Berhad, comprising 15,000,000 ordinary shares of RM1.00 each, for a cash consideration of RM30 million. </t>
  </si>
  <si>
    <t xml:space="preserve">Approvals from the Ministry of International Trade and Industry and the Foreign Investment Committee ("FIC") </t>
  </si>
  <si>
    <t xml:space="preserve">were obtained on 10 April 2001 and 3 May 2001 respectively and approvals from shareholders of KRSB and </t>
  </si>
  <si>
    <t>L&amp;G were obtained on 18 January 2001 and 30 May 2001 respectively.</t>
  </si>
  <si>
    <t xml:space="preserve">decision to make appropriate provisions against development expenditure so as to reflect a more prudent valuation of </t>
  </si>
  <si>
    <t>the carrying value of the Group's landbank.</t>
  </si>
  <si>
    <t>28 February 2002</t>
  </si>
  <si>
    <t>granted to PCSB, within 3 months from the date of the SPSA. The said discharge is still pending.</t>
  </si>
  <si>
    <t>L&amp;G has on 28 February 2002, entered into a Debt Restructuring Agreement ("DRA") for the settlement of the</t>
  </si>
  <si>
    <t xml:space="preserve">i) the settlement of secured debts of the Scheme Creditors amounting to approximately RM149.085 million via </t>
  </si>
  <si>
    <t xml:space="preserve">   conversion into a new term loan of up to RM149.085 million or the proposed issue of up to RM149.085 </t>
  </si>
  <si>
    <t xml:space="preserve">    via the proposed issue of up to RM426.793 million nominal value of 7-year 5% redeemable convertible </t>
  </si>
  <si>
    <t xml:space="preserve">ii) the settlement of unsecured debts of the Scheme Creditors amounting to approximately RM508.846 million </t>
  </si>
  <si>
    <t xml:space="preserve">    secured loan stocks ("RCSLS B") and the proposed issue of up to 82.053 million ordinary shares of L&amp;G of</t>
  </si>
  <si>
    <t xml:space="preserve">   million nominal value of 7-year 5% redeemable convertible secured loan stocks ("RCSLS A") and</t>
  </si>
  <si>
    <t xml:space="preserve">    RM1.00 each at an issue price of RM1.00 per share.</t>
  </si>
  <si>
    <t>amount owing by L&amp;G via swapping with 29,634,164 shares of Bumi Armada Berhad owned by the Group</t>
  </si>
  <si>
    <t xml:space="preserve">("Proposed BAB Swap"). Approval from the Securities Commission ("SC"), the FIC, Malaysian Central </t>
  </si>
  <si>
    <t xml:space="preserve">Depository Sdn Bhd and Bank Negara Malaysia ("BNM") were obtained on 2 November 2001, 7 December </t>
  </si>
  <si>
    <t xml:space="preserve">amount owing by the Group to the Financial Institution Scheme Creditors ("FI Scheme Creditors") of </t>
  </si>
  <si>
    <t>ECB at the redemption date of 26 July 2001 at the option of ECB holders at 130.85% of their principal amount. The</t>
  </si>
  <si>
    <t>total principal amount tendered for redemption amounts to USD55,740,000 and therefore, the principal amount due</t>
  </si>
  <si>
    <t xml:space="preserve">and payable by L&amp;G amounts to USD72,935,790. Subsequently, on 26 July 2001, L&amp;G has announced that due to </t>
  </si>
  <si>
    <t>its current tight cash flow position, it has defaulted on the principal and interest payments of the ECB amounting to</t>
  </si>
  <si>
    <t xml:space="preserve">be convened to obtain the approval of the ECB holders with regards to the Proposed Composite Debt Restructuring </t>
  </si>
  <si>
    <t>Except as disclosed in Note 8, there are no material events up to the date of this report.</t>
  </si>
  <si>
    <t xml:space="preserve">2001, 28 January 2002 and 18 February 2002, respectively. Submission to Kuala Lumpur Stock Exchange  </t>
  </si>
  <si>
    <t>("KLSE") has been made for their approval. Shareholders approval will be sought subsequently.</t>
  </si>
  <si>
    <t xml:space="preserve">the Group to the FI Scheme Creditors and the Euro Convertible Bond ("ECB") holders of L&amp;G (collectively, </t>
  </si>
  <si>
    <t xml:space="preserve">The Proposed Composite Debt Restructuring Scheme, which is to be undertaken concurrently with the </t>
  </si>
  <si>
    <t>Proposed BAB Swap, comprises of the following:</t>
  </si>
  <si>
    <t xml:space="preserve">The Proposed Composite Debt Restructuring Scheme is subject to approvals being obtained from the SC, FIC, </t>
  </si>
  <si>
    <t>has applied for summary judgement. On 25 February 2002, the court directed both parties to file in their written</t>
  </si>
  <si>
    <t xml:space="preserve">bondholders. In addition, the Group is actively pursuing a policy of divesting its loss making and non-core </t>
  </si>
  <si>
    <t>positive results</t>
  </si>
  <si>
    <t xml:space="preserve">efforts to the  core activity of property development. Barring unforeseen circumstances, this is expected to produce </t>
  </si>
  <si>
    <t xml:space="preserve">investments. On the assumption that these activities can be satisfactorily achieved, the Group will re-focus its </t>
  </si>
  <si>
    <t xml:space="preserve">approximately RM350.383 million as at 30 June 2001 with a view to ultimately settle the total indebtedness by </t>
  </si>
  <si>
    <t>applicable to certain profitable subsidiary and associated companies.</t>
  </si>
  <si>
    <t>submissions and has fixed 15 April 2002 for decision.</t>
  </si>
  <si>
    <t>OH CHONG PENG</t>
  </si>
  <si>
    <t>CHAIRMAN</t>
  </si>
  <si>
    <t xml:space="preserve">("KRSB") for the proposed disposal by L&amp;G of the entire 100% equity interest in Industrial Resins (Malaysia) </t>
  </si>
  <si>
    <t>USD72,935,790 and USD2,639,250 respectively. On 28 February 2002, L&amp;G has announced that it has entered</t>
  </si>
  <si>
    <t xml:space="preserve">into an agreement with the FI Scheme Creditors (as referred to in Note 8), and a separate ECB holders meeting is to </t>
  </si>
  <si>
    <t xml:space="preserve">Pursuant to DRA (as referred to in Note 8), Citibank, a party to the DRA, is required to take such steps as may </t>
  </si>
  <si>
    <t>be required to withdraw or stay all proceedings initiated prior to the DRA.</t>
  </si>
  <si>
    <t xml:space="preserve">Pursuant to the DRA (as referred to in Note 8), Bayerische, a party to the DRA, is required to take such steps </t>
  </si>
  <si>
    <t>as may be required to withdraw or stay all proceedings initiated prior to the DRA.</t>
  </si>
  <si>
    <t xml:space="preserve">30 June 2001) and continuing interest on the principal sum at the rate of 2% above Citibank's Monthly Cost </t>
  </si>
  <si>
    <t xml:space="preserve">referred to as the Scheme Creditors) of approximately RM657.931 million as at 30 June 2001. A separate ECB </t>
  </si>
  <si>
    <t>Scheme.</t>
  </si>
  <si>
    <t>Composite Debt Restructuring Scheme.</t>
  </si>
  <si>
    <t>BNM, KLSE, the shareholders of L&amp;G and other relevant authorities or parties.</t>
  </si>
  <si>
    <t xml:space="preserve">holders meeting is to be convened to obtain the approval of the ECB holders with regards to the Proposed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</si>
</sst>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11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10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33"/>
      <name val="Times New Roman"/>
      <family val="1"/>
    </font>
    <font>
      <u val="single"/>
      <sz val="13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4" fontId="2" fillId="0" borderId="0" xfId="15" applyNumberFormat="1" applyFont="1" applyFill="1" applyAlignment="1">
      <alignment horizontal="center"/>
    </xf>
    <xf numFmtId="164" fontId="2" fillId="0" borderId="0" xfId="15" applyNumberFormat="1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Continuous"/>
    </xf>
    <xf numFmtId="0" fontId="1" fillId="0" borderId="0" xfId="0" applyFont="1" applyFill="1" applyAlignment="1">
      <alignment horizontal="centerContinuous"/>
    </xf>
    <xf numFmtId="15" fontId="1" fillId="0" borderId="1" xfId="0" applyNumberFormat="1" applyFont="1" applyFill="1" applyBorder="1" applyAlignment="1">
      <alignment horizontal="center"/>
    </xf>
    <xf numFmtId="164" fontId="2" fillId="0" borderId="2" xfId="15" applyNumberFormat="1" applyFont="1" applyFill="1" applyBorder="1" applyAlignment="1">
      <alignment horizontal="center"/>
    </xf>
    <xf numFmtId="164" fontId="2" fillId="0" borderId="2" xfId="15" applyNumberFormat="1" applyFont="1" applyFill="1" applyBorder="1" applyAlignment="1">
      <alignment/>
    </xf>
    <xf numFmtId="9" fontId="2" fillId="0" borderId="0" xfId="19" applyFont="1" applyFill="1" applyAlignment="1">
      <alignment/>
    </xf>
    <xf numFmtId="164" fontId="2" fillId="0" borderId="0" xfId="15" applyNumberFormat="1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 horizontal="center"/>
    </xf>
    <xf numFmtId="164" fontId="2" fillId="0" borderId="1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15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5" applyNumberFormat="1" applyFont="1" applyFill="1" applyAlignment="1" quotePrefix="1">
      <alignment horizontal="center"/>
    </xf>
    <xf numFmtId="164" fontId="3" fillId="0" borderId="0" xfId="15" applyNumberFormat="1" applyFont="1" applyFill="1" applyAlignment="1">
      <alignment horizontal="center"/>
    </xf>
    <xf numFmtId="164" fontId="3" fillId="0" borderId="3" xfId="15" applyNumberFormat="1" applyFont="1" applyBorder="1" applyAlignment="1">
      <alignment horizontal="center"/>
    </xf>
    <xf numFmtId="164" fontId="3" fillId="0" borderId="0" xfId="15" applyNumberFormat="1" applyFont="1" applyBorder="1" applyAlignment="1">
      <alignment/>
    </xf>
    <xf numFmtId="164" fontId="3" fillId="0" borderId="0" xfId="15" applyNumberFormat="1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64" fontId="3" fillId="0" borderId="0" xfId="15" applyNumberFormat="1" applyFont="1" applyFill="1" applyAlignment="1">
      <alignment/>
    </xf>
    <xf numFmtId="164" fontId="3" fillId="0" borderId="3" xfId="15" applyNumberFormat="1" applyFont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4" fontId="3" fillId="0" borderId="2" xfId="15" applyNumberFormat="1" applyFont="1" applyFill="1" applyBorder="1" applyAlignment="1">
      <alignment/>
    </xf>
    <xf numFmtId="164" fontId="3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164" fontId="3" fillId="0" borderId="3" xfId="15" applyNumberFormat="1" applyFont="1" applyFill="1" applyBorder="1" applyAlignment="1">
      <alignment/>
    </xf>
    <xf numFmtId="164" fontId="4" fillId="0" borderId="0" xfId="15" applyNumberFormat="1" applyFont="1" applyFill="1" applyBorder="1" applyAlignment="1">
      <alignment horizontal="right"/>
    </xf>
    <xf numFmtId="164" fontId="4" fillId="0" borderId="0" xfId="15" applyNumberFormat="1" applyFont="1" applyFill="1" applyBorder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164" fontId="3" fillId="0" borderId="3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8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horizontal="left"/>
    </xf>
    <xf numFmtId="164" fontId="3" fillId="0" borderId="9" xfId="15" applyNumberFormat="1" applyFont="1" applyFill="1" applyBorder="1" applyAlignment="1">
      <alignment/>
    </xf>
    <xf numFmtId="0" fontId="3" fillId="0" borderId="7" xfId="0" applyFont="1" applyBorder="1" applyAlignment="1">
      <alignment/>
    </xf>
    <xf numFmtId="164" fontId="3" fillId="0" borderId="10" xfId="15" applyNumberFormat="1" applyFont="1" applyFill="1" applyBorder="1" applyAlignment="1">
      <alignment/>
    </xf>
    <xf numFmtId="164" fontId="4" fillId="0" borderId="0" xfId="15" applyNumberFormat="1" applyFont="1" applyBorder="1" applyAlignment="1">
      <alignment horizontal="center"/>
    </xf>
    <xf numFmtId="164" fontId="3" fillId="0" borderId="0" xfId="15" applyNumberFormat="1" applyFont="1" applyAlignment="1">
      <alignment horizontal="center"/>
    </xf>
    <xf numFmtId="164" fontId="4" fillId="0" borderId="0" xfId="15" applyNumberFormat="1" applyFont="1" applyBorder="1" applyAlignment="1">
      <alignment/>
    </xf>
    <xf numFmtId="0" fontId="4" fillId="0" borderId="4" xfId="0" applyFont="1" applyFill="1" applyBorder="1" applyAlignment="1">
      <alignment horizontal="center"/>
    </xf>
    <xf numFmtId="164" fontId="3" fillId="0" borderId="8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/>
    </xf>
    <xf numFmtId="164" fontId="3" fillId="0" borderId="11" xfId="15" applyNumberFormat="1" applyFont="1" applyFill="1" applyBorder="1" applyAlignment="1">
      <alignment/>
    </xf>
    <xf numFmtId="164" fontId="3" fillId="0" borderId="12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 horizontal="center"/>
    </xf>
    <xf numFmtId="15" fontId="3" fillId="0" borderId="0" xfId="0" applyNumberFormat="1" applyFont="1" applyFill="1" applyAlignment="1" quotePrefix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4" fillId="0" borderId="0" xfId="0" applyFont="1" applyFill="1" applyAlignment="1">
      <alignment horizontal="left"/>
    </xf>
    <xf numFmtId="165" fontId="3" fillId="0" borderId="0" xfId="15" applyNumberFormat="1" applyFont="1" applyAlignment="1">
      <alignment/>
    </xf>
    <xf numFmtId="0" fontId="3" fillId="0" borderId="0" xfId="0" applyFont="1" applyFill="1" applyAlignment="1">
      <alignment horizontal="center"/>
    </xf>
    <xf numFmtId="165" fontId="4" fillId="0" borderId="0" xfId="15" applyNumberFormat="1" applyFont="1" applyAlignment="1">
      <alignment/>
    </xf>
    <xf numFmtId="164" fontId="4" fillId="0" borderId="0" xfId="15" applyNumberFormat="1" applyFont="1" applyAlignment="1">
      <alignment/>
    </xf>
    <xf numFmtId="15" fontId="4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165" fontId="4" fillId="0" borderId="0" xfId="15" applyNumberFormat="1" applyFont="1" applyBorder="1" applyAlignment="1">
      <alignment/>
    </xf>
    <xf numFmtId="165" fontId="4" fillId="0" borderId="0" xfId="15" applyNumberFormat="1" applyFont="1" applyAlignment="1">
      <alignment horizontal="center"/>
    </xf>
    <xf numFmtId="164" fontId="3" fillId="0" borderId="0" xfId="0" applyNumberFormat="1" applyFont="1" applyFill="1" applyAlignment="1">
      <alignment/>
    </xf>
    <xf numFmtId="0" fontId="3" fillId="0" borderId="0" xfId="0" applyFont="1" applyAlignment="1" quotePrefix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 quotePrefix="1">
      <alignment/>
    </xf>
    <xf numFmtId="164" fontId="3" fillId="0" borderId="13" xfId="15" applyNumberFormat="1" applyFont="1" applyFill="1" applyBorder="1" applyAlignment="1">
      <alignment/>
    </xf>
    <xf numFmtId="164" fontId="3" fillId="0" borderId="1" xfId="15" applyNumberFormat="1" applyFont="1" applyFill="1" applyBorder="1" applyAlignment="1">
      <alignment/>
    </xf>
    <xf numFmtId="43" fontId="3" fillId="0" borderId="0" xfId="15" applyNumberFormat="1" applyFont="1" applyFill="1" applyAlignment="1">
      <alignment/>
    </xf>
    <xf numFmtId="164" fontId="4" fillId="0" borderId="0" xfId="15" applyNumberFormat="1" applyFont="1" applyAlignment="1">
      <alignment horizontal="center"/>
    </xf>
    <xf numFmtId="164" fontId="5" fillId="0" borderId="0" xfId="15" applyNumberFormat="1" applyFont="1" applyAlignment="1">
      <alignment/>
    </xf>
    <xf numFmtId="164" fontId="7" fillId="0" borderId="0" xfId="15" applyNumberFormat="1" applyFont="1" applyAlignment="1">
      <alignment/>
    </xf>
    <xf numFmtId="164" fontId="4" fillId="0" borderId="5" xfId="15" applyNumberFormat="1" applyFont="1" applyFill="1" applyBorder="1" applyAlignment="1">
      <alignment horizontal="center"/>
    </xf>
    <xf numFmtId="164" fontId="4" fillId="0" borderId="14" xfId="15" applyNumberFormat="1" applyFont="1" applyFill="1" applyBorder="1" applyAlignment="1">
      <alignment horizontal="center"/>
    </xf>
    <xf numFmtId="164" fontId="4" fillId="0" borderId="6" xfId="15" applyNumberFormat="1" applyFont="1" applyFill="1" applyBorder="1" applyAlignment="1">
      <alignment horizontal="center"/>
    </xf>
    <xf numFmtId="164" fontId="4" fillId="0" borderId="9" xfId="15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zoomScale="80" zoomScaleNormal="80" workbookViewId="0" topLeftCell="A1">
      <selection activeCell="H12" sqref="H12"/>
    </sheetView>
  </sheetViews>
  <sheetFormatPr defaultColWidth="9.140625" defaultRowHeight="12.75"/>
  <cols>
    <col min="1" max="1" width="2.7109375" style="2" customWidth="1"/>
    <col min="2" max="2" width="3.8515625" style="3" customWidth="1"/>
    <col min="3" max="3" width="3.28125" style="3" customWidth="1"/>
    <col min="4" max="4" width="45.140625" style="3" customWidth="1"/>
    <col min="5" max="5" width="17.7109375" style="2" customWidth="1"/>
    <col min="6" max="6" width="20.00390625" style="2" customWidth="1"/>
    <col min="7" max="7" width="3.421875" style="3" customWidth="1"/>
    <col min="8" max="8" width="18.7109375" style="2" customWidth="1"/>
    <col min="9" max="9" width="20.57421875" style="2" customWidth="1"/>
    <col min="10" max="10" width="4.8515625" style="3" customWidth="1"/>
    <col min="11" max="16384" width="8.28125" style="3" customWidth="1"/>
  </cols>
  <sheetData>
    <row r="1" spans="1:9" ht="15">
      <c r="A1" s="10" t="s">
        <v>0</v>
      </c>
      <c r="I1" s="1"/>
    </row>
    <row r="2" ht="15">
      <c r="A2" s="10" t="s">
        <v>1</v>
      </c>
    </row>
    <row r="3" ht="15">
      <c r="A3" s="3"/>
    </row>
    <row r="4" spans="1:9" s="6" customFormat="1" ht="15" customHeight="1">
      <c r="A4" s="1"/>
      <c r="E4" s="11" t="s">
        <v>2</v>
      </c>
      <c r="F4" s="11"/>
      <c r="G4" s="12"/>
      <c r="H4" s="11" t="s">
        <v>3</v>
      </c>
      <c r="I4" s="11"/>
    </row>
    <row r="5" spans="1:9" s="6" customFormat="1" ht="14.25">
      <c r="A5" s="1"/>
      <c r="E5" s="1" t="s">
        <v>4</v>
      </c>
      <c r="F5" s="1" t="s">
        <v>5</v>
      </c>
      <c r="H5" s="1" t="s">
        <v>6</v>
      </c>
      <c r="I5" s="1" t="s">
        <v>7</v>
      </c>
    </row>
    <row r="6" spans="1:9" s="6" customFormat="1" ht="14.25">
      <c r="A6" s="1"/>
      <c r="E6" s="1" t="s">
        <v>8</v>
      </c>
      <c r="F6" s="1" t="s">
        <v>9</v>
      </c>
      <c r="H6" s="1" t="s">
        <v>8</v>
      </c>
      <c r="I6" s="1" t="s">
        <v>9</v>
      </c>
    </row>
    <row r="7" spans="1:9" s="6" customFormat="1" ht="14.25">
      <c r="A7" s="1"/>
      <c r="E7" s="1" t="s">
        <v>10</v>
      </c>
      <c r="F7" s="1" t="s">
        <v>10</v>
      </c>
      <c r="H7" s="1" t="s">
        <v>11</v>
      </c>
      <c r="I7" s="1" t="s">
        <v>12</v>
      </c>
    </row>
    <row r="8" spans="1:9" s="6" customFormat="1" ht="14.25">
      <c r="A8" s="1"/>
      <c r="E8" s="13">
        <v>37256</v>
      </c>
      <c r="F8" s="13">
        <v>36891</v>
      </c>
      <c r="H8" s="13">
        <v>37256</v>
      </c>
      <c r="I8" s="13">
        <v>36891</v>
      </c>
    </row>
    <row r="9" spans="1:9" s="6" customFormat="1" ht="14.25">
      <c r="A9" s="1"/>
      <c r="E9" s="1" t="s">
        <v>13</v>
      </c>
      <c r="F9" s="1" t="s">
        <v>13</v>
      </c>
      <c r="H9" s="1" t="s">
        <v>13</v>
      </c>
      <c r="I9" s="1" t="s">
        <v>13</v>
      </c>
    </row>
    <row r="11" spans="1:11" ht="15.75" thickBot="1">
      <c r="A11" s="2">
        <v>1</v>
      </c>
      <c r="B11" s="3" t="s">
        <v>14</v>
      </c>
      <c r="C11" s="3" t="s">
        <v>15</v>
      </c>
      <c r="E11" s="14">
        <v>51707</v>
      </c>
      <c r="F11" s="14">
        <v>87017</v>
      </c>
      <c r="G11" s="15"/>
      <c r="H11" s="14">
        <v>270555</v>
      </c>
      <c r="I11" s="14">
        <v>450368</v>
      </c>
      <c r="K11" s="16"/>
    </row>
    <row r="12" spans="5:11" ht="15.75" thickTop="1">
      <c r="E12" s="4"/>
      <c r="F12" s="4"/>
      <c r="G12" s="5"/>
      <c r="H12" s="4"/>
      <c r="I12" s="4"/>
      <c r="K12" s="16"/>
    </row>
    <row r="13" spans="2:9" ht="15.75" thickBot="1">
      <c r="B13" s="3" t="s">
        <v>16</v>
      </c>
      <c r="C13" s="3" t="s">
        <v>17</v>
      </c>
      <c r="E13" s="14">
        <v>0</v>
      </c>
      <c r="F13" s="14">
        <v>0</v>
      </c>
      <c r="G13" s="15"/>
      <c r="H13" s="14">
        <v>0</v>
      </c>
      <c r="I13" s="14">
        <v>0</v>
      </c>
    </row>
    <row r="14" spans="5:9" ht="15.75" thickTop="1">
      <c r="E14" s="4"/>
      <c r="F14" s="4"/>
      <c r="G14" s="5"/>
      <c r="H14" s="4"/>
      <c r="I14" s="4"/>
    </row>
    <row r="15" spans="2:11" ht="15.75" thickBot="1">
      <c r="B15" s="3" t="s">
        <v>18</v>
      </c>
      <c r="C15" s="3" t="s">
        <v>19</v>
      </c>
      <c r="E15" s="14">
        <v>22778</v>
      </c>
      <c r="F15" s="14">
        <v>24815</v>
      </c>
      <c r="G15" s="15"/>
      <c r="H15" s="14">
        <v>38288</v>
      </c>
      <c r="I15" s="14">
        <v>45709</v>
      </c>
      <c r="K15" s="16"/>
    </row>
    <row r="16" spans="5:11" ht="15.75" thickTop="1">
      <c r="E16" s="17"/>
      <c r="F16" s="17"/>
      <c r="G16" s="8"/>
      <c r="H16" s="17"/>
      <c r="I16" s="17"/>
      <c r="K16" s="16"/>
    </row>
    <row r="17" spans="5:9" ht="15">
      <c r="E17" s="4"/>
      <c r="F17" s="4"/>
      <c r="G17" s="5"/>
      <c r="H17" s="4"/>
      <c r="I17" s="4"/>
    </row>
    <row r="18" spans="1:9" ht="15">
      <c r="A18" s="2">
        <v>2</v>
      </c>
      <c r="B18" s="3" t="s">
        <v>14</v>
      </c>
      <c r="C18" s="3" t="s">
        <v>20</v>
      </c>
      <c r="E18" s="17">
        <f>-39839+19522-1</f>
        <v>-20318</v>
      </c>
      <c r="F18" s="17">
        <v>-45494</v>
      </c>
      <c r="G18" s="8"/>
      <c r="H18" s="17">
        <v>-954</v>
      </c>
      <c r="I18" s="17">
        <v>-24953</v>
      </c>
    </row>
    <row r="19" spans="3:9" ht="15">
      <c r="C19" s="3" t="s">
        <v>21</v>
      </c>
      <c r="E19" s="17"/>
      <c r="F19" s="17"/>
      <c r="G19" s="8"/>
      <c r="H19" s="17"/>
      <c r="I19" s="17"/>
    </row>
    <row r="20" spans="3:9" ht="15">
      <c r="C20" s="3" t="s">
        <v>22</v>
      </c>
      <c r="E20" s="17"/>
      <c r="F20" s="17"/>
      <c r="G20" s="8"/>
      <c r="H20" s="17"/>
      <c r="I20" s="17"/>
    </row>
    <row r="21" spans="3:9" ht="15">
      <c r="C21" s="3" t="s">
        <v>23</v>
      </c>
      <c r="E21" s="17"/>
      <c r="F21" s="17"/>
      <c r="G21" s="8"/>
      <c r="H21" s="17"/>
      <c r="I21" s="17"/>
    </row>
    <row r="22" spans="5:9" ht="15">
      <c r="E22" s="17"/>
      <c r="F22" s="17"/>
      <c r="G22" s="8"/>
      <c r="H22" s="17"/>
      <c r="I22" s="17"/>
    </row>
    <row r="23" spans="2:9" ht="15">
      <c r="B23" s="3" t="s">
        <v>16</v>
      </c>
      <c r="C23" s="3" t="s">
        <v>24</v>
      </c>
      <c r="E23" s="18">
        <v>-2153</v>
      </c>
      <c r="F23" s="18">
        <v>-3377</v>
      </c>
      <c r="G23" s="19"/>
      <c r="H23" s="18">
        <v>-2730</v>
      </c>
      <c r="I23" s="18">
        <v>-15709</v>
      </c>
    </row>
    <row r="24" spans="5:9" ht="15">
      <c r="E24" s="17"/>
      <c r="F24" s="17"/>
      <c r="G24" s="8"/>
      <c r="H24" s="17"/>
      <c r="I24" s="17"/>
    </row>
    <row r="25" spans="2:9" ht="15">
      <c r="B25" s="3" t="s">
        <v>18</v>
      </c>
      <c r="C25" s="3" t="s">
        <v>25</v>
      </c>
      <c r="E25" s="17">
        <f>SUM(E17:E23)</f>
        <v>-22471</v>
      </c>
      <c r="F25" s="17">
        <f>SUM(F17:F23)</f>
        <v>-48871</v>
      </c>
      <c r="G25" s="8"/>
      <c r="H25" s="17">
        <f>SUM(H17:H23)</f>
        <v>-3684</v>
      </c>
      <c r="I25" s="17">
        <f>SUM(I17:I23)</f>
        <v>-40662</v>
      </c>
    </row>
    <row r="26" spans="3:9" ht="15">
      <c r="C26" s="3" t="s">
        <v>26</v>
      </c>
      <c r="E26" s="17"/>
      <c r="F26" s="17"/>
      <c r="G26" s="8"/>
      <c r="H26" s="17"/>
      <c r="I26" s="17"/>
    </row>
    <row r="27" spans="3:9" ht="15">
      <c r="C27" s="3" t="s">
        <v>27</v>
      </c>
      <c r="E27" s="17"/>
      <c r="F27" s="17"/>
      <c r="G27" s="8"/>
      <c r="H27" s="17"/>
      <c r="I27" s="17"/>
    </row>
    <row r="28" spans="3:9" ht="15">
      <c r="C28" s="3" t="s">
        <v>28</v>
      </c>
      <c r="E28" s="17"/>
      <c r="F28" s="17"/>
      <c r="G28" s="8"/>
      <c r="H28" s="17"/>
      <c r="I28" s="17"/>
    </row>
    <row r="29" spans="5:9" ht="15">
      <c r="E29" s="17"/>
      <c r="F29" s="17"/>
      <c r="G29" s="8"/>
      <c r="H29" s="17"/>
      <c r="I29" s="17"/>
    </row>
    <row r="30" spans="2:9" ht="15">
      <c r="B30" s="3" t="s">
        <v>29</v>
      </c>
      <c r="C30" s="3" t="s">
        <v>30</v>
      </c>
      <c r="E30" s="17">
        <f>-21254-833</f>
        <v>-22087</v>
      </c>
      <c r="F30" s="17">
        <v>-20527</v>
      </c>
      <c r="G30" s="8"/>
      <c r="H30" s="17">
        <v>-64142</v>
      </c>
      <c r="I30" s="17">
        <v>-65252</v>
      </c>
    </row>
    <row r="31" spans="5:9" ht="15">
      <c r="E31" s="17"/>
      <c r="F31" s="17"/>
      <c r="G31" s="8"/>
      <c r="H31" s="17"/>
      <c r="I31" s="17"/>
    </row>
    <row r="32" spans="2:9" ht="15">
      <c r="B32" s="3" t="s">
        <v>31</v>
      </c>
      <c r="C32" s="3" t="s">
        <v>32</v>
      </c>
      <c r="E32" s="17">
        <v>1424</v>
      </c>
      <c r="F32" s="17">
        <v>-8452</v>
      </c>
      <c r="G32" s="8"/>
      <c r="H32" s="17">
        <v>-17218</v>
      </c>
      <c r="I32" s="17">
        <v>-33462</v>
      </c>
    </row>
    <row r="33" spans="5:9" ht="15">
      <c r="E33" s="17"/>
      <c r="F33" s="17"/>
      <c r="G33" s="8"/>
      <c r="H33" s="17"/>
      <c r="I33" s="17"/>
    </row>
    <row r="34" spans="2:11" ht="15">
      <c r="B34" s="3" t="s">
        <v>33</v>
      </c>
      <c r="C34" s="3" t="s">
        <v>34</v>
      </c>
      <c r="E34" s="17">
        <v>-166065</v>
      </c>
      <c r="F34" s="17">
        <v>-17627</v>
      </c>
      <c r="G34" s="8"/>
      <c r="H34" s="17">
        <v>-176537</v>
      </c>
      <c r="I34" s="17">
        <v>6362</v>
      </c>
      <c r="K34" s="16"/>
    </row>
    <row r="35" spans="5:11" ht="15">
      <c r="E35" s="18"/>
      <c r="F35" s="18"/>
      <c r="G35" s="19"/>
      <c r="H35" s="18"/>
      <c r="I35" s="18"/>
      <c r="K35" s="16"/>
    </row>
    <row r="36" spans="5:11" ht="15">
      <c r="E36" s="17"/>
      <c r="F36" s="17"/>
      <c r="G36" s="8"/>
      <c r="H36" s="17"/>
      <c r="I36" s="17"/>
      <c r="K36" s="16"/>
    </row>
    <row r="37" spans="2:11" ht="15">
      <c r="B37" s="3" t="s">
        <v>35</v>
      </c>
      <c r="C37" s="3" t="s">
        <v>36</v>
      </c>
      <c r="E37" s="17">
        <f>SUM(E25:E35)</f>
        <v>-209199</v>
      </c>
      <c r="F37" s="17">
        <f>SUM(F25:F35)</f>
        <v>-95477</v>
      </c>
      <c r="G37" s="8"/>
      <c r="H37" s="17">
        <f>SUM(H25:H34)</f>
        <v>-261581</v>
      </c>
      <c r="I37" s="17">
        <f>SUM(I25:I34)</f>
        <v>-133014</v>
      </c>
      <c r="K37" s="16"/>
    </row>
    <row r="38" spans="3:11" ht="15">
      <c r="C38" s="3" t="s">
        <v>37</v>
      </c>
      <c r="E38" s="17"/>
      <c r="F38" s="3"/>
      <c r="G38" s="8"/>
      <c r="H38" s="17"/>
      <c r="K38" s="16"/>
    </row>
    <row r="39" spans="5:11" ht="15">
      <c r="E39" s="17"/>
      <c r="F39" s="17"/>
      <c r="G39" s="8"/>
      <c r="H39" s="17"/>
      <c r="I39" s="17"/>
      <c r="K39" s="16"/>
    </row>
    <row r="40" spans="2:11" ht="15">
      <c r="B40" s="3" t="s">
        <v>38</v>
      </c>
      <c r="C40" s="3" t="s">
        <v>39</v>
      </c>
      <c r="E40" s="17">
        <v>-714</v>
      </c>
      <c r="F40" s="17">
        <v>-9449</v>
      </c>
      <c r="G40" s="8"/>
      <c r="H40" s="17">
        <v>2177</v>
      </c>
      <c r="I40" s="17">
        <v>-3261</v>
      </c>
      <c r="K40" s="16"/>
    </row>
    <row r="41" spans="5:9" ht="15">
      <c r="E41" s="17"/>
      <c r="F41" s="17"/>
      <c r="G41" s="8"/>
      <c r="H41" s="17"/>
      <c r="I41" s="17"/>
    </row>
    <row r="42" spans="2:11" ht="15">
      <c r="B42" s="3" t="s">
        <v>40</v>
      </c>
      <c r="C42" s="3" t="s">
        <v>41</v>
      </c>
      <c r="E42" s="17">
        <v>3463</v>
      </c>
      <c r="F42" s="17">
        <v>-1257</v>
      </c>
      <c r="G42" s="8"/>
      <c r="H42" s="17">
        <v>22915</v>
      </c>
      <c r="I42" s="17">
        <v>16095</v>
      </c>
      <c r="K42" s="16"/>
    </row>
    <row r="43" spans="5:9" ht="15">
      <c r="E43" s="18"/>
      <c r="F43" s="18"/>
      <c r="G43" s="19"/>
      <c r="H43" s="18"/>
      <c r="I43" s="18"/>
    </row>
    <row r="44" spans="5:9" ht="15">
      <c r="E44" s="17"/>
      <c r="F44" s="17"/>
      <c r="G44" s="8"/>
      <c r="H44" s="17"/>
      <c r="I44" s="17"/>
    </row>
    <row r="45" spans="2:11" ht="15">
      <c r="B45" s="3" t="s">
        <v>42</v>
      </c>
      <c r="C45" s="3" t="s">
        <v>43</v>
      </c>
      <c r="E45" s="17">
        <f>SUM(E37:E43)</f>
        <v>-206450</v>
      </c>
      <c r="F45" s="17">
        <f>SUM(F37:F43)</f>
        <v>-106183</v>
      </c>
      <c r="G45" s="8"/>
      <c r="H45" s="17">
        <f>SUM(H37:H42)</f>
        <v>-236489</v>
      </c>
      <c r="I45" s="17">
        <f>SUM(I37:I42)</f>
        <v>-120180</v>
      </c>
      <c r="K45" s="16"/>
    </row>
    <row r="46" spans="3:9" ht="15">
      <c r="C46" s="3" t="s">
        <v>44</v>
      </c>
      <c r="E46" s="17"/>
      <c r="F46" s="17"/>
      <c r="G46" s="8"/>
      <c r="H46" s="17"/>
      <c r="I46" s="17"/>
    </row>
    <row r="47" spans="5:9" ht="15">
      <c r="E47" s="17"/>
      <c r="F47" s="17"/>
      <c r="G47" s="8"/>
      <c r="H47" s="17"/>
      <c r="I47" s="17"/>
    </row>
    <row r="48" spans="2:11" ht="15">
      <c r="B48" s="3" t="s">
        <v>45</v>
      </c>
      <c r="C48" s="3" t="s">
        <v>46</v>
      </c>
      <c r="E48" s="17">
        <v>-8325</v>
      </c>
      <c r="F48" s="17">
        <v>-5342</v>
      </c>
      <c r="G48" s="8"/>
      <c r="H48" s="17">
        <v>-21879</v>
      </c>
      <c r="I48" s="17">
        <v>-19625</v>
      </c>
      <c r="K48" s="16"/>
    </row>
    <row r="49" spans="5:9" ht="15">
      <c r="E49" s="18"/>
      <c r="F49" s="18"/>
      <c r="G49" s="19"/>
      <c r="H49" s="18"/>
      <c r="I49" s="18"/>
    </row>
    <row r="50" spans="5:9" ht="15">
      <c r="E50" s="17"/>
      <c r="F50" s="17"/>
      <c r="G50" s="8"/>
      <c r="H50" s="17"/>
      <c r="I50" s="17"/>
    </row>
    <row r="51" spans="2:9" ht="15">
      <c r="B51" s="3" t="s">
        <v>47</v>
      </c>
      <c r="C51" s="3" t="s">
        <v>40</v>
      </c>
      <c r="D51" s="3" t="s">
        <v>48</v>
      </c>
      <c r="E51" s="17">
        <f>SUM(E45:E49)</f>
        <v>-214775</v>
      </c>
      <c r="F51" s="17">
        <f>SUM(F45:F49)</f>
        <v>-111525</v>
      </c>
      <c r="G51" s="8"/>
      <c r="H51" s="17">
        <f>SUM(H45:H49)</f>
        <v>-258368</v>
      </c>
      <c r="I51" s="17">
        <f>SUM(I44:I49)</f>
        <v>-139805</v>
      </c>
    </row>
    <row r="52" spans="4:9" ht="15">
      <c r="D52" s="3" t="s">
        <v>49</v>
      </c>
      <c r="E52" s="17"/>
      <c r="F52" s="17"/>
      <c r="G52" s="8"/>
      <c r="H52" s="17"/>
      <c r="I52" s="17"/>
    </row>
    <row r="53" spans="5:9" ht="15">
      <c r="E53" s="17"/>
      <c r="F53" s="17"/>
      <c r="G53" s="8"/>
      <c r="H53" s="17"/>
      <c r="I53" s="17"/>
    </row>
    <row r="54" spans="3:9" ht="15">
      <c r="C54" s="3" t="s">
        <v>50</v>
      </c>
      <c r="D54" s="3" t="s">
        <v>51</v>
      </c>
      <c r="E54" s="17">
        <v>-1750</v>
      </c>
      <c r="F54" s="17">
        <v>5373</v>
      </c>
      <c r="G54" s="8"/>
      <c r="H54" s="17">
        <v>-643</v>
      </c>
      <c r="I54" s="17">
        <v>8089</v>
      </c>
    </row>
    <row r="55" spans="5:9" ht="15">
      <c r="E55" s="17"/>
      <c r="F55" s="17"/>
      <c r="G55" s="8"/>
      <c r="H55" s="17"/>
      <c r="I55" s="17"/>
    </row>
    <row r="56" spans="2:11" ht="15">
      <c r="B56" s="3" t="s">
        <v>52</v>
      </c>
      <c r="C56" s="3" t="s">
        <v>53</v>
      </c>
      <c r="E56" s="17">
        <v>0</v>
      </c>
      <c r="F56" s="17">
        <v>0</v>
      </c>
      <c r="G56" s="8"/>
      <c r="H56" s="17">
        <v>0</v>
      </c>
      <c r="I56" s="17">
        <v>0</v>
      </c>
      <c r="K56" s="16"/>
    </row>
    <row r="57" spans="5:9" ht="15">
      <c r="E57" s="18"/>
      <c r="F57" s="18"/>
      <c r="G57" s="19"/>
      <c r="H57" s="18"/>
      <c r="I57" s="18"/>
    </row>
    <row r="58" spans="5:9" ht="15">
      <c r="E58" s="17"/>
      <c r="F58" s="17"/>
      <c r="G58" s="8"/>
      <c r="H58" s="17"/>
      <c r="I58" s="17"/>
    </row>
    <row r="59" spans="2:11" ht="15">
      <c r="B59" s="3" t="s">
        <v>54</v>
      </c>
      <c r="C59" s="3" t="s">
        <v>55</v>
      </c>
      <c r="E59" s="17">
        <f>SUM(E50:E57)</f>
        <v>-216525</v>
      </c>
      <c r="F59" s="17">
        <f>SUM(F50:F57)</f>
        <v>-106152</v>
      </c>
      <c r="G59" s="8"/>
      <c r="H59" s="17">
        <f>SUM(H50:H57)</f>
        <v>-259011</v>
      </c>
      <c r="I59" s="17">
        <f>SUM(I50:I56)</f>
        <v>-131716</v>
      </c>
      <c r="K59" s="16"/>
    </row>
    <row r="60" spans="3:11" ht="15">
      <c r="C60" s="3" t="s">
        <v>56</v>
      </c>
      <c r="E60" s="17"/>
      <c r="F60" s="17"/>
      <c r="G60" s="8"/>
      <c r="H60" s="17"/>
      <c r="I60" s="17"/>
      <c r="K60" s="16"/>
    </row>
    <row r="61" spans="5:11" ht="15">
      <c r="E61" s="17"/>
      <c r="F61" s="17"/>
      <c r="G61" s="8"/>
      <c r="H61" s="17"/>
      <c r="I61" s="17"/>
      <c r="K61" s="16"/>
    </row>
    <row r="62" spans="2:9" ht="15">
      <c r="B62" s="3" t="s">
        <v>57</v>
      </c>
      <c r="C62" s="3" t="s">
        <v>40</v>
      </c>
      <c r="D62" s="3" t="s">
        <v>58</v>
      </c>
      <c r="E62" s="17">
        <v>0</v>
      </c>
      <c r="F62" s="17">
        <v>0</v>
      </c>
      <c r="G62" s="8"/>
      <c r="H62" s="17">
        <v>0</v>
      </c>
      <c r="I62" s="17">
        <v>0</v>
      </c>
    </row>
    <row r="63" spans="5:11" ht="15">
      <c r="E63" s="17"/>
      <c r="F63" s="17"/>
      <c r="G63" s="8"/>
      <c r="H63" s="17"/>
      <c r="I63" s="17"/>
      <c r="K63" s="16"/>
    </row>
    <row r="64" spans="3:11" ht="15">
      <c r="C64" s="3" t="s">
        <v>50</v>
      </c>
      <c r="D64" s="3" t="s">
        <v>51</v>
      </c>
      <c r="E64" s="17">
        <v>0</v>
      </c>
      <c r="F64" s="17">
        <v>0</v>
      </c>
      <c r="G64" s="8"/>
      <c r="H64" s="17">
        <v>0</v>
      </c>
      <c r="I64" s="17">
        <v>0</v>
      </c>
      <c r="K64" s="16"/>
    </row>
    <row r="65" spans="5:9" ht="15">
      <c r="E65" s="17"/>
      <c r="F65" s="17"/>
      <c r="G65" s="8"/>
      <c r="H65" s="17"/>
      <c r="I65" s="17"/>
    </row>
    <row r="66" spans="3:9" ht="15">
      <c r="C66" s="3" t="s">
        <v>59</v>
      </c>
      <c r="D66" s="3" t="s">
        <v>60</v>
      </c>
      <c r="E66" s="17">
        <v>0</v>
      </c>
      <c r="F66" s="17">
        <v>0</v>
      </c>
      <c r="G66" s="8"/>
      <c r="H66" s="17">
        <v>0</v>
      </c>
      <c r="I66" s="17">
        <v>0</v>
      </c>
    </row>
    <row r="67" spans="4:9" ht="15">
      <c r="D67" s="3" t="s">
        <v>61</v>
      </c>
      <c r="E67" s="3"/>
      <c r="F67" s="3"/>
      <c r="H67" s="3"/>
      <c r="I67" s="3"/>
    </row>
    <row r="68" spans="5:9" ht="15">
      <c r="E68" s="18"/>
      <c r="F68" s="18"/>
      <c r="G68" s="19"/>
      <c r="H68" s="18"/>
      <c r="I68" s="18"/>
    </row>
    <row r="69" spans="2:9" ht="15">
      <c r="B69" s="3" t="s">
        <v>62</v>
      </c>
      <c r="C69" s="3" t="s">
        <v>63</v>
      </c>
      <c r="E69" s="17"/>
      <c r="F69" s="17"/>
      <c r="G69" s="8"/>
      <c r="H69" s="17"/>
      <c r="I69" s="17"/>
    </row>
    <row r="70" spans="3:9" ht="15.75" thickBot="1">
      <c r="C70" s="3" t="s">
        <v>64</v>
      </c>
      <c r="E70" s="14">
        <f>SUM(E59:E67)</f>
        <v>-216525</v>
      </c>
      <c r="F70" s="14">
        <f>SUM(F59:F67)</f>
        <v>-106152</v>
      </c>
      <c r="G70" s="15"/>
      <c r="H70" s="14">
        <f>SUM(H59:H67)</f>
        <v>-259011</v>
      </c>
      <c r="I70" s="14">
        <f>SUM(I59:I68)</f>
        <v>-131716</v>
      </c>
    </row>
    <row r="71" spans="5:9" ht="15.75" thickTop="1">
      <c r="E71" s="17"/>
      <c r="F71" s="17"/>
      <c r="G71" s="8"/>
      <c r="H71" s="17"/>
      <c r="I71" s="17"/>
    </row>
    <row r="72" spans="1:9" ht="15">
      <c r="A72" s="2">
        <v>3</v>
      </c>
      <c r="B72" s="3" t="s">
        <v>65</v>
      </c>
      <c r="E72" s="17"/>
      <c r="F72" s="17"/>
      <c r="G72" s="8"/>
      <c r="H72" s="17"/>
      <c r="I72" s="17"/>
    </row>
    <row r="73" spans="2:11" ht="15">
      <c r="B73" s="3" t="s">
        <v>66</v>
      </c>
      <c r="E73" s="17"/>
      <c r="F73" s="17"/>
      <c r="G73" s="8"/>
      <c r="H73" s="17"/>
      <c r="I73" s="17"/>
      <c r="K73" s="16"/>
    </row>
    <row r="74" spans="5:9" ht="15">
      <c r="E74" s="17"/>
      <c r="F74" s="17"/>
      <c r="G74" s="8"/>
      <c r="H74" s="17"/>
      <c r="I74" s="17"/>
    </row>
    <row r="75" spans="2:9" ht="15">
      <c r="B75" s="3" t="s">
        <v>14</v>
      </c>
      <c r="C75" s="3" t="s">
        <v>231</v>
      </c>
      <c r="E75" s="20">
        <f>(E70/536528)*100</f>
        <v>-40.35670086183759</v>
      </c>
      <c r="F75" s="20">
        <v>-20.85</v>
      </c>
      <c r="G75" s="8"/>
      <c r="H75" s="20">
        <f>(H70/536528)*100</f>
        <v>-48.27539289654967</v>
      </c>
      <c r="I75" s="20">
        <v>-25.93</v>
      </c>
    </row>
    <row r="76" spans="3:9" ht="15">
      <c r="C76" s="3" t="s">
        <v>67</v>
      </c>
      <c r="E76" s="17"/>
      <c r="F76" s="17"/>
      <c r="G76" s="8"/>
      <c r="H76" s="17"/>
      <c r="I76" s="17"/>
    </row>
    <row r="77" spans="5:9" ht="15">
      <c r="E77" s="17"/>
      <c r="F77" s="17"/>
      <c r="G77" s="8"/>
      <c r="H77" s="17"/>
      <c r="I77" s="17"/>
    </row>
    <row r="78" spans="2:9" ht="15">
      <c r="B78" s="3" t="s">
        <v>16</v>
      </c>
      <c r="C78" s="3" t="s">
        <v>68</v>
      </c>
      <c r="E78" s="17" t="s">
        <v>69</v>
      </c>
      <c r="F78" s="17" t="s">
        <v>69</v>
      </c>
      <c r="G78" s="8"/>
      <c r="H78" s="17" t="s">
        <v>69</v>
      </c>
      <c r="I78" s="17" t="s">
        <v>69</v>
      </c>
    </row>
    <row r="79" spans="5:9" ht="15">
      <c r="E79" s="17"/>
      <c r="F79" s="17"/>
      <c r="G79" s="8"/>
      <c r="H79" s="17"/>
      <c r="I79" s="17"/>
    </row>
    <row r="80" spans="5:9" ht="15">
      <c r="E80" s="9"/>
      <c r="F80" s="9"/>
      <c r="G80" s="7"/>
      <c r="H80" s="9"/>
      <c r="I80" s="9"/>
    </row>
  </sheetData>
  <printOptions/>
  <pageMargins left="0.5" right="0.25" top="1" bottom="0.25" header="0.5" footer="0.5"/>
  <pageSetup fitToHeight="1" fitToWidth="1"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zoomScale="80" zoomScaleNormal="80" workbookViewId="0" topLeftCell="A1">
      <selection activeCell="E59" sqref="E59"/>
    </sheetView>
  </sheetViews>
  <sheetFormatPr defaultColWidth="9.140625" defaultRowHeight="12.75"/>
  <cols>
    <col min="1" max="1" width="3.7109375" style="27" customWidth="1"/>
    <col min="2" max="2" width="3.28125" style="21" customWidth="1"/>
    <col min="3" max="3" width="37.7109375" style="21" customWidth="1"/>
    <col min="4" max="4" width="14.57421875" style="21" customWidth="1"/>
    <col min="5" max="5" width="16.57421875" style="21" customWidth="1"/>
    <col min="6" max="6" width="15.8515625" style="21" customWidth="1"/>
    <col min="7" max="7" width="4.7109375" style="21" customWidth="1"/>
    <col min="8" max="8" width="10.8515625" style="21" customWidth="1"/>
    <col min="9" max="9" width="10.140625" style="84" customWidth="1"/>
    <col min="10" max="15" width="8.28125" style="21" customWidth="1"/>
    <col min="16" max="16" width="8.28125" style="32" customWidth="1"/>
    <col min="17" max="16384" width="8.28125" style="21" customWidth="1"/>
  </cols>
  <sheetData>
    <row r="1" spans="1:7" ht="16.5">
      <c r="A1" s="83" t="s">
        <v>70</v>
      </c>
      <c r="B1" s="34"/>
      <c r="C1" s="34"/>
      <c r="D1" s="34"/>
      <c r="E1" s="34"/>
      <c r="F1" s="33"/>
      <c r="G1" s="34"/>
    </row>
    <row r="2" spans="1:7" ht="16.5">
      <c r="A2" s="83" t="s">
        <v>71</v>
      </c>
      <c r="B2" s="34"/>
      <c r="C2" s="34"/>
      <c r="D2" s="34"/>
      <c r="E2" s="85"/>
      <c r="F2" s="85"/>
      <c r="G2" s="34"/>
    </row>
    <row r="3" spans="1:7" ht="16.5">
      <c r="A3" s="85"/>
      <c r="B3" s="34"/>
      <c r="C3" s="34"/>
      <c r="D3" s="34"/>
      <c r="E3" s="34"/>
      <c r="F3" s="34"/>
      <c r="G3" s="34"/>
    </row>
    <row r="4" spans="1:16" s="25" customFormat="1" ht="16.5">
      <c r="A4" s="33"/>
      <c r="B4" s="37"/>
      <c r="C4" s="37"/>
      <c r="D4" s="37"/>
      <c r="E4" s="33" t="s">
        <v>72</v>
      </c>
      <c r="F4" s="33" t="s">
        <v>73</v>
      </c>
      <c r="G4" s="37"/>
      <c r="I4" s="86"/>
      <c r="P4" s="87"/>
    </row>
    <row r="5" spans="1:16" s="25" customFormat="1" ht="16.5">
      <c r="A5" s="37"/>
      <c r="B5" s="37"/>
      <c r="C5" s="37"/>
      <c r="D5" s="37"/>
      <c r="E5" s="33" t="s">
        <v>74</v>
      </c>
      <c r="F5" s="33" t="s">
        <v>75</v>
      </c>
      <c r="G5" s="37"/>
      <c r="I5" s="86"/>
      <c r="P5" s="87"/>
    </row>
    <row r="6" spans="1:16" s="25" customFormat="1" ht="16.5">
      <c r="A6" s="33"/>
      <c r="B6" s="37"/>
      <c r="C6" s="37"/>
      <c r="D6" s="37"/>
      <c r="E6" s="33" t="s">
        <v>6</v>
      </c>
      <c r="F6" s="33" t="s">
        <v>76</v>
      </c>
      <c r="G6" s="37"/>
      <c r="I6" s="86"/>
      <c r="P6" s="87"/>
    </row>
    <row r="7" spans="1:16" s="25" customFormat="1" ht="16.5">
      <c r="A7" s="33"/>
      <c r="B7" s="37"/>
      <c r="C7" s="37"/>
      <c r="D7" s="37"/>
      <c r="E7" s="33" t="s">
        <v>10</v>
      </c>
      <c r="F7" s="33" t="s">
        <v>77</v>
      </c>
      <c r="G7" s="37"/>
      <c r="I7" s="86"/>
      <c r="P7" s="87"/>
    </row>
    <row r="8" spans="1:16" s="25" customFormat="1" ht="16.5">
      <c r="A8" s="33"/>
      <c r="B8" s="33"/>
      <c r="C8" s="33"/>
      <c r="D8" s="33"/>
      <c r="E8" s="88">
        <v>37256</v>
      </c>
      <c r="F8" s="88">
        <v>36891</v>
      </c>
      <c r="G8" s="89"/>
      <c r="H8" s="53"/>
      <c r="I8" s="90"/>
      <c r="J8" s="106"/>
      <c r="K8" s="106"/>
      <c r="L8" s="106"/>
      <c r="M8" s="106"/>
      <c r="N8" s="106"/>
      <c r="O8" s="106"/>
      <c r="P8" s="87"/>
    </row>
    <row r="9" spans="1:16" s="25" customFormat="1" ht="16.5">
      <c r="A9" s="33"/>
      <c r="B9" s="37"/>
      <c r="C9" s="37"/>
      <c r="D9" s="37"/>
      <c r="E9" s="33" t="s">
        <v>13</v>
      </c>
      <c r="F9" s="33" t="s">
        <v>13</v>
      </c>
      <c r="G9" s="37"/>
      <c r="H9" s="23"/>
      <c r="I9" s="91"/>
      <c r="P9" s="87"/>
    </row>
    <row r="10" spans="1:7" ht="16.5">
      <c r="A10" s="85"/>
      <c r="B10" s="34"/>
      <c r="C10" s="34"/>
      <c r="D10" s="34"/>
      <c r="E10" s="35"/>
      <c r="F10" s="35"/>
      <c r="G10" s="34"/>
    </row>
    <row r="11" spans="1:8" ht="16.5">
      <c r="A11" s="85">
        <v>1</v>
      </c>
      <c r="B11" s="34" t="s">
        <v>78</v>
      </c>
      <c r="C11" s="34"/>
      <c r="D11" s="34"/>
      <c r="E11" s="35">
        <v>545158</v>
      </c>
      <c r="F11" s="35">
        <v>579610</v>
      </c>
      <c r="G11" s="34"/>
      <c r="H11" s="52"/>
    </row>
    <row r="12" spans="1:7" ht="16.5">
      <c r="A12" s="85"/>
      <c r="B12" s="34"/>
      <c r="C12" s="34"/>
      <c r="D12" s="34"/>
      <c r="E12" s="35"/>
      <c r="F12" s="35"/>
      <c r="G12" s="34"/>
    </row>
    <row r="13" spans="1:7" ht="16.5">
      <c r="A13" s="85">
        <v>2</v>
      </c>
      <c r="B13" s="34" t="s">
        <v>79</v>
      </c>
      <c r="C13" s="34"/>
      <c r="D13" s="34"/>
      <c r="E13" s="35">
        <v>82766</v>
      </c>
      <c r="F13" s="35">
        <v>93861</v>
      </c>
      <c r="G13" s="34"/>
    </row>
    <row r="14" spans="1:7" ht="16.5">
      <c r="A14" s="85"/>
      <c r="B14" s="34"/>
      <c r="C14" s="34"/>
      <c r="D14" s="34"/>
      <c r="E14" s="35"/>
      <c r="F14" s="35"/>
      <c r="G14" s="34"/>
    </row>
    <row r="15" spans="1:8" ht="16.5">
      <c r="A15" s="85">
        <v>3</v>
      </c>
      <c r="B15" s="34" t="s">
        <v>80</v>
      </c>
      <c r="C15" s="34"/>
      <c r="D15" s="92"/>
      <c r="E15" s="35">
        <v>137105</v>
      </c>
      <c r="F15" s="35">
        <v>132673</v>
      </c>
      <c r="G15" s="34"/>
      <c r="H15" s="52"/>
    </row>
    <row r="16" spans="1:7" ht="16.5">
      <c r="A16" s="85"/>
      <c r="B16" s="34"/>
      <c r="C16" s="34"/>
      <c r="D16" s="34"/>
      <c r="E16" s="35"/>
      <c r="F16" s="35"/>
      <c r="G16" s="34"/>
    </row>
    <row r="17" spans="1:8" ht="16.5">
      <c r="A17" s="85">
        <v>4</v>
      </c>
      <c r="B17" s="34" t="s">
        <v>81</v>
      </c>
      <c r="C17" s="34"/>
      <c r="D17" s="34"/>
      <c r="E17" s="35">
        <v>-734</v>
      </c>
      <c r="F17" s="35">
        <v>3724</v>
      </c>
      <c r="G17" s="34"/>
      <c r="H17" s="52"/>
    </row>
    <row r="18" spans="1:7" ht="16.5">
      <c r="A18" s="85"/>
      <c r="B18" s="34"/>
      <c r="C18" s="34"/>
      <c r="D18" s="34"/>
      <c r="E18" s="35"/>
      <c r="F18" s="35"/>
      <c r="G18" s="34"/>
    </row>
    <row r="19" spans="1:7" ht="16.5">
      <c r="A19" s="85">
        <v>5</v>
      </c>
      <c r="B19" s="34" t="s">
        <v>82</v>
      </c>
      <c r="C19" s="34"/>
      <c r="D19" s="92"/>
      <c r="E19" s="35">
        <v>24330</v>
      </c>
      <c r="F19" s="35">
        <v>24240</v>
      </c>
      <c r="G19" s="34"/>
    </row>
    <row r="20" spans="1:7" ht="16.5">
      <c r="A20" s="85"/>
      <c r="B20" s="34"/>
      <c r="C20" s="34"/>
      <c r="D20" s="92"/>
      <c r="E20" s="35"/>
      <c r="F20" s="35"/>
      <c r="G20" s="34"/>
    </row>
    <row r="21" spans="1:7" ht="16.5">
      <c r="A21" s="85">
        <v>6</v>
      </c>
      <c r="B21" s="34" t="s">
        <v>83</v>
      </c>
      <c r="C21" s="34"/>
      <c r="D21" s="92"/>
      <c r="E21" s="35">
        <v>0</v>
      </c>
      <c r="F21" s="35">
        <v>0</v>
      </c>
      <c r="G21" s="34"/>
    </row>
    <row r="22" spans="1:7" ht="16.5">
      <c r="A22" s="85"/>
      <c r="B22" s="34"/>
      <c r="C22" s="34"/>
      <c r="D22" s="92"/>
      <c r="E22" s="35"/>
      <c r="F22" s="35"/>
      <c r="G22" s="34"/>
    </row>
    <row r="23" spans="1:7" ht="16.5">
      <c r="A23" s="85">
        <v>9</v>
      </c>
      <c r="B23" s="34" t="s">
        <v>84</v>
      </c>
      <c r="C23" s="34"/>
      <c r="D23" s="34"/>
      <c r="E23" s="35"/>
      <c r="F23" s="35"/>
      <c r="G23" s="34"/>
    </row>
    <row r="24" spans="1:7" ht="16.5">
      <c r="A24" s="85"/>
      <c r="B24" s="34"/>
      <c r="C24" s="34" t="s">
        <v>85</v>
      </c>
      <c r="D24" s="34"/>
      <c r="E24" s="35">
        <v>426706</v>
      </c>
      <c r="F24" s="35">
        <v>525177</v>
      </c>
      <c r="G24" s="34"/>
    </row>
    <row r="25" spans="1:7" ht="16.5">
      <c r="A25" s="85"/>
      <c r="B25" s="34"/>
      <c r="C25" s="34" t="s">
        <v>86</v>
      </c>
      <c r="D25" s="34"/>
      <c r="E25" s="35">
        <v>35296</v>
      </c>
      <c r="F25" s="35">
        <v>43919</v>
      </c>
      <c r="G25" s="34"/>
    </row>
    <row r="26" spans="1:8" ht="16.5">
      <c r="A26" s="85"/>
      <c r="B26" s="34"/>
      <c r="C26" s="34" t="s">
        <v>87</v>
      </c>
      <c r="D26" s="34"/>
      <c r="E26" s="35">
        <v>92887</v>
      </c>
      <c r="F26" s="35">
        <v>103213</v>
      </c>
      <c r="G26" s="34"/>
      <c r="H26" s="52"/>
    </row>
    <row r="27" spans="1:16" ht="16.5">
      <c r="A27" s="85"/>
      <c r="B27" s="34"/>
      <c r="C27" s="34" t="s">
        <v>88</v>
      </c>
      <c r="D27" s="34"/>
      <c r="E27" s="35">
        <f>103774+138159</f>
        <v>241933</v>
      </c>
      <c r="F27" s="35">
        <v>266307</v>
      </c>
      <c r="G27" s="34"/>
      <c r="H27" s="52"/>
      <c r="K27" s="93"/>
      <c r="L27" s="93"/>
      <c r="P27" s="32" t="s">
        <v>89</v>
      </c>
    </row>
    <row r="28" spans="1:17" ht="16.5">
      <c r="A28" s="85"/>
      <c r="B28" s="34"/>
      <c r="C28" s="34" t="s">
        <v>90</v>
      </c>
      <c r="D28" s="34"/>
      <c r="E28" s="35">
        <v>0</v>
      </c>
      <c r="F28" s="35">
        <v>0</v>
      </c>
      <c r="G28" s="34"/>
      <c r="K28" s="32"/>
      <c r="L28" s="32"/>
      <c r="M28" s="52"/>
      <c r="O28" s="32"/>
      <c r="P28" s="32">
        <v>-19</v>
      </c>
      <c r="Q28" s="21" t="s">
        <v>91</v>
      </c>
    </row>
    <row r="29" spans="1:17" ht="16.5">
      <c r="A29" s="85"/>
      <c r="B29" s="34"/>
      <c r="C29" s="34" t="s">
        <v>92</v>
      </c>
      <c r="D29" s="34"/>
      <c r="E29" s="35">
        <v>69691</v>
      </c>
      <c r="F29" s="35">
        <v>66791</v>
      </c>
      <c r="G29" s="34"/>
      <c r="P29" s="21"/>
      <c r="Q29" s="21" t="s">
        <v>93</v>
      </c>
    </row>
    <row r="30" spans="1:16" ht="16.5">
      <c r="A30" s="85"/>
      <c r="B30" s="34"/>
      <c r="C30" s="34"/>
      <c r="D30" s="34"/>
      <c r="E30" s="35"/>
      <c r="F30" s="35"/>
      <c r="G30" s="34"/>
      <c r="K30" s="32"/>
      <c r="L30" s="32"/>
      <c r="M30" s="32"/>
      <c r="O30" s="32"/>
      <c r="P30" s="31"/>
    </row>
    <row r="31" spans="1:15" ht="16.5">
      <c r="A31" s="85"/>
      <c r="B31" s="34"/>
      <c r="C31" s="94"/>
      <c r="D31" s="94"/>
      <c r="E31" s="49">
        <f>SUM(E24:E29)</f>
        <v>866513</v>
      </c>
      <c r="F31" s="49">
        <f>SUM(F24:F30)</f>
        <v>1005407</v>
      </c>
      <c r="G31" s="34"/>
      <c r="K31" s="32"/>
      <c r="L31" s="32"/>
      <c r="M31" s="32"/>
      <c r="O31" s="32"/>
    </row>
    <row r="32" spans="1:15" ht="16.5">
      <c r="A32" s="85"/>
      <c r="B32" s="34"/>
      <c r="C32" s="34"/>
      <c r="D32" s="34"/>
      <c r="E32" s="35"/>
      <c r="F32" s="35"/>
      <c r="G32" s="34"/>
      <c r="O32" s="32"/>
    </row>
    <row r="33" spans="1:15" ht="16.5">
      <c r="A33" s="85">
        <v>10</v>
      </c>
      <c r="B33" s="34" t="s">
        <v>94</v>
      </c>
      <c r="C33" s="34"/>
      <c r="D33" s="34"/>
      <c r="E33" s="35"/>
      <c r="F33" s="35"/>
      <c r="G33" s="34"/>
      <c r="O33" s="32"/>
    </row>
    <row r="34" spans="1:15" ht="16.5">
      <c r="A34" s="85"/>
      <c r="B34" s="34"/>
      <c r="C34" s="34" t="s">
        <v>95</v>
      </c>
      <c r="D34" s="94"/>
      <c r="E34" s="35">
        <v>60098</v>
      </c>
      <c r="F34" s="35">
        <v>79714</v>
      </c>
      <c r="G34" s="34"/>
      <c r="H34" s="52"/>
      <c r="O34" s="52"/>
    </row>
    <row r="35" spans="1:15" ht="16.5">
      <c r="A35" s="85"/>
      <c r="B35" s="34"/>
      <c r="C35" s="34" t="s">
        <v>96</v>
      </c>
      <c r="D35" s="94"/>
      <c r="E35" s="35">
        <f>238766-42193</f>
        <v>196573</v>
      </c>
      <c r="F35" s="35">
        <f>166359-79714+32074</f>
        <v>118719</v>
      </c>
      <c r="G35" s="34"/>
      <c r="H35" s="52"/>
      <c r="O35" s="52"/>
    </row>
    <row r="36" spans="1:8" ht="16.5">
      <c r="A36" s="85"/>
      <c r="B36" s="34"/>
      <c r="C36" s="34" t="s">
        <v>97</v>
      </c>
      <c r="D36" s="95"/>
      <c r="E36" s="35">
        <v>852474</v>
      </c>
      <c r="F36" s="35">
        <v>866107</v>
      </c>
      <c r="G36" s="92"/>
      <c r="H36" s="52"/>
    </row>
    <row r="37" spans="1:7" ht="16.5">
      <c r="A37" s="85"/>
      <c r="B37" s="34"/>
      <c r="C37" s="34" t="s">
        <v>98</v>
      </c>
      <c r="D37" s="94"/>
      <c r="E37" s="35">
        <v>5929</v>
      </c>
      <c r="F37" s="35">
        <v>4493</v>
      </c>
      <c r="G37" s="34"/>
    </row>
    <row r="38" spans="1:7" ht="16.5">
      <c r="A38" s="85"/>
      <c r="B38" s="34"/>
      <c r="C38" s="34" t="s">
        <v>99</v>
      </c>
      <c r="D38" s="94"/>
      <c r="E38" s="35"/>
      <c r="F38" s="35">
        <v>0</v>
      </c>
      <c r="G38" s="34"/>
    </row>
    <row r="39" spans="1:7" ht="16.5">
      <c r="A39" s="85"/>
      <c r="B39" s="34"/>
      <c r="C39" s="94"/>
      <c r="D39" s="94"/>
      <c r="E39" s="49">
        <f>SUM(E34:E38)</f>
        <v>1115074</v>
      </c>
      <c r="F39" s="49">
        <f>SUM(F34:F37)</f>
        <v>1069033</v>
      </c>
      <c r="G39" s="34"/>
    </row>
    <row r="40" spans="1:7" ht="16.5">
      <c r="A40" s="85"/>
      <c r="B40" s="34"/>
      <c r="C40" s="34"/>
      <c r="D40" s="34"/>
      <c r="E40" s="42"/>
      <c r="F40" s="42"/>
      <c r="G40" s="34"/>
    </row>
    <row r="41" spans="1:7" ht="16.5">
      <c r="A41" s="85">
        <v>11</v>
      </c>
      <c r="B41" s="34" t="s">
        <v>100</v>
      </c>
      <c r="C41" s="34"/>
      <c r="D41" s="34"/>
      <c r="E41" s="42">
        <f>+E31-E39</f>
        <v>-248561</v>
      </c>
      <c r="F41" s="42">
        <f>+F31-F39</f>
        <v>-63626</v>
      </c>
      <c r="G41" s="34"/>
    </row>
    <row r="42" spans="1:7" ht="16.5">
      <c r="A42" s="85"/>
      <c r="B42" s="34"/>
      <c r="C42" s="34"/>
      <c r="D42" s="34"/>
      <c r="E42" s="35"/>
      <c r="F42" s="35"/>
      <c r="G42" s="34"/>
    </row>
    <row r="43" spans="1:7" ht="17.25" thickBot="1">
      <c r="A43" s="85"/>
      <c r="B43" s="34"/>
      <c r="C43" s="34"/>
      <c r="D43" s="34"/>
      <c r="E43" s="96">
        <f>SUM(E11:E22)+E41</f>
        <v>540064</v>
      </c>
      <c r="F43" s="96">
        <f>SUM(F11:F22)+F41</f>
        <v>770482</v>
      </c>
      <c r="G43" s="34"/>
    </row>
    <row r="44" spans="1:7" ht="17.25" thickTop="1">
      <c r="A44" s="85"/>
      <c r="B44" s="34"/>
      <c r="C44" s="34"/>
      <c r="D44" s="34"/>
      <c r="E44" s="42"/>
      <c r="F44" s="42"/>
      <c r="G44" s="34"/>
    </row>
    <row r="45" spans="1:7" ht="16.5">
      <c r="A45" s="85">
        <v>12</v>
      </c>
      <c r="B45" s="34" t="s">
        <v>101</v>
      </c>
      <c r="C45" s="34"/>
      <c r="D45" s="34"/>
      <c r="E45" s="35"/>
      <c r="F45" s="35"/>
      <c r="G45" s="34"/>
    </row>
    <row r="46" spans="1:7" ht="16.5">
      <c r="A46" s="85"/>
      <c r="B46" s="34" t="s">
        <v>102</v>
      </c>
      <c r="C46" s="34"/>
      <c r="D46" s="34"/>
      <c r="E46" s="35">
        <v>537508</v>
      </c>
      <c r="F46" s="35">
        <v>535158</v>
      </c>
      <c r="G46" s="34"/>
    </row>
    <row r="47" spans="1:7" ht="16.5">
      <c r="A47" s="85"/>
      <c r="B47" s="34" t="s">
        <v>103</v>
      </c>
      <c r="C47" s="34"/>
      <c r="D47" s="34"/>
      <c r="E47" s="35"/>
      <c r="F47" s="35"/>
      <c r="G47" s="34"/>
    </row>
    <row r="48" spans="1:7" ht="16.5">
      <c r="A48" s="85"/>
      <c r="B48" s="34"/>
      <c r="C48" s="34" t="s">
        <v>104</v>
      </c>
      <c r="D48" s="94"/>
      <c r="E48" s="35">
        <v>133003</v>
      </c>
      <c r="F48" s="35">
        <v>133003</v>
      </c>
      <c r="G48" s="34"/>
    </row>
    <row r="49" spans="1:7" ht="16.5">
      <c r="A49" s="85"/>
      <c r="B49" s="34"/>
      <c r="C49" s="34" t="s">
        <v>105</v>
      </c>
      <c r="D49" s="94"/>
      <c r="E49" s="35">
        <v>338</v>
      </c>
      <c r="F49" s="35">
        <v>902</v>
      </c>
      <c r="G49" s="34"/>
    </row>
    <row r="50" spans="1:7" ht="16.5">
      <c r="A50" s="85"/>
      <c r="B50" s="34"/>
      <c r="C50" s="34" t="s">
        <v>106</v>
      </c>
      <c r="D50" s="94"/>
      <c r="E50" s="35">
        <f>33016-338</f>
        <v>32678</v>
      </c>
      <c r="F50" s="35">
        <v>32677</v>
      </c>
      <c r="G50" s="34"/>
    </row>
    <row r="51" spans="1:7" ht="16.5">
      <c r="A51" s="85"/>
      <c r="B51" s="34"/>
      <c r="C51" s="34" t="s">
        <v>107</v>
      </c>
      <c r="D51" s="94"/>
      <c r="E51" s="35">
        <v>0</v>
      </c>
      <c r="F51" s="35">
        <v>0</v>
      </c>
      <c r="G51" s="34"/>
    </row>
    <row r="52" spans="1:7" ht="16.5">
      <c r="A52" s="85"/>
      <c r="B52" s="34"/>
      <c r="C52" s="34" t="s">
        <v>108</v>
      </c>
      <c r="D52" s="94"/>
      <c r="E52" s="97">
        <v>-491325</v>
      </c>
      <c r="F52" s="97">
        <v>-247246</v>
      </c>
      <c r="G52" s="34"/>
    </row>
    <row r="53" spans="1:7" ht="16.5">
      <c r="A53" s="85"/>
      <c r="B53" s="34"/>
      <c r="C53" s="34"/>
      <c r="D53" s="34"/>
      <c r="E53" s="35">
        <f>SUM(E46:E52)</f>
        <v>212202</v>
      </c>
      <c r="F53" s="35">
        <f>SUM(F46:F52)</f>
        <v>454494</v>
      </c>
      <c r="G53" s="34"/>
    </row>
    <row r="54" spans="1:7" ht="16.5">
      <c r="A54" s="85"/>
      <c r="B54" s="34"/>
      <c r="C54" s="34"/>
      <c r="D54" s="34"/>
      <c r="E54" s="35"/>
      <c r="F54" s="35"/>
      <c r="G54" s="34"/>
    </row>
    <row r="55" spans="1:7" ht="16.5">
      <c r="A55" s="85">
        <v>13</v>
      </c>
      <c r="B55" s="34" t="s">
        <v>109</v>
      </c>
      <c r="C55" s="34"/>
      <c r="D55" s="34"/>
      <c r="E55" s="35">
        <v>60041</v>
      </c>
      <c r="F55" s="35">
        <v>63503</v>
      </c>
      <c r="G55" s="34"/>
    </row>
    <row r="56" spans="1:7" ht="16.5">
      <c r="A56" s="85"/>
      <c r="B56" s="34"/>
      <c r="C56" s="34"/>
      <c r="D56" s="34"/>
      <c r="E56" s="35"/>
      <c r="F56" s="35"/>
      <c r="G56" s="34"/>
    </row>
    <row r="57" spans="1:8" ht="16.5">
      <c r="A57" s="85">
        <v>14</v>
      </c>
      <c r="B57" s="34" t="s">
        <v>110</v>
      </c>
      <c r="C57" s="34"/>
      <c r="D57" s="95"/>
      <c r="E57" s="35">
        <v>203479</v>
      </c>
      <c r="F57" s="35">
        <v>208007</v>
      </c>
      <c r="G57" s="34"/>
      <c r="H57" s="52"/>
    </row>
    <row r="58" spans="1:7" ht="16.5">
      <c r="A58" s="85"/>
      <c r="B58" s="34"/>
      <c r="C58" s="34"/>
      <c r="D58" s="34"/>
      <c r="E58" s="35"/>
      <c r="F58" s="35"/>
      <c r="G58" s="34"/>
    </row>
    <row r="59" spans="1:8" ht="16.5">
      <c r="A59" s="85">
        <v>15</v>
      </c>
      <c r="B59" s="34" t="s">
        <v>111</v>
      </c>
      <c r="C59" s="34"/>
      <c r="D59" s="34"/>
      <c r="E59" s="35">
        <f>1749+42193</f>
        <v>43942</v>
      </c>
      <c r="F59" s="35">
        <v>23651</v>
      </c>
      <c r="G59" s="34"/>
      <c r="H59" s="52"/>
    </row>
    <row r="60" spans="1:7" ht="16.5">
      <c r="A60" s="85"/>
      <c r="B60" s="34"/>
      <c r="C60" s="34"/>
      <c r="D60" s="34"/>
      <c r="E60" s="35"/>
      <c r="F60" s="35"/>
      <c r="G60" s="34"/>
    </row>
    <row r="61" spans="1:7" ht="16.5">
      <c r="A61" s="85">
        <v>16</v>
      </c>
      <c r="B61" s="34" t="s">
        <v>112</v>
      </c>
      <c r="C61" s="34"/>
      <c r="D61" s="34"/>
      <c r="E61" s="35">
        <v>20400</v>
      </c>
      <c r="F61" s="35">
        <v>20827</v>
      </c>
      <c r="G61" s="34"/>
    </row>
    <row r="62" spans="1:7" ht="16.5">
      <c r="A62" s="85"/>
      <c r="B62" s="34"/>
      <c r="C62" s="34"/>
      <c r="D62" s="34"/>
      <c r="E62" s="35"/>
      <c r="F62" s="35" t="s">
        <v>113</v>
      </c>
      <c r="G62" s="34"/>
    </row>
    <row r="63" spans="1:7" ht="17.25" thickBot="1">
      <c r="A63" s="85"/>
      <c r="B63" s="34"/>
      <c r="C63" s="34"/>
      <c r="D63" s="34"/>
      <c r="E63" s="96">
        <f>SUM(E53:E62)</f>
        <v>540064</v>
      </c>
      <c r="F63" s="96">
        <f>SUM(F53:F61)</f>
        <v>770482</v>
      </c>
      <c r="G63" s="34"/>
    </row>
    <row r="64" spans="1:7" ht="17.25" thickTop="1">
      <c r="A64" s="85"/>
      <c r="B64" s="34"/>
      <c r="C64" s="34"/>
      <c r="D64" s="34"/>
      <c r="E64" s="35">
        <f>+E63-E43</f>
        <v>0</v>
      </c>
      <c r="F64" s="35"/>
      <c r="G64" s="34"/>
    </row>
    <row r="65" spans="1:7" ht="16.5">
      <c r="A65" s="85">
        <v>14</v>
      </c>
      <c r="B65" s="34" t="s">
        <v>114</v>
      </c>
      <c r="C65" s="34"/>
      <c r="D65" s="34"/>
      <c r="E65" s="98">
        <f>(E53-E21)/E46</f>
        <v>0.3947885426821554</v>
      </c>
      <c r="F65" s="98">
        <f>(F53-F21)/F46</f>
        <v>0.8492706826768917</v>
      </c>
      <c r="G65" s="34"/>
    </row>
    <row r="66" spans="1:7" ht="16.5">
      <c r="A66" s="85"/>
      <c r="B66" s="34"/>
      <c r="C66" s="34"/>
      <c r="D66" s="34"/>
      <c r="E66" s="35"/>
      <c r="F66" s="35"/>
      <c r="G66" s="34"/>
    </row>
    <row r="67" spans="1:7" ht="16.5">
      <c r="A67" s="85"/>
      <c r="B67" s="34"/>
      <c r="C67" s="34"/>
      <c r="D67" s="34"/>
      <c r="E67" s="35"/>
      <c r="F67" s="35"/>
      <c r="G67" s="34"/>
    </row>
    <row r="68" spans="1:7" ht="16.5">
      <c r="A68" s="85"/>
      <c r="B68" s="34"/>
      <c r="C68" s="34"/>
      <c r="D68" s="34"/>
      <c r="E68" s="34"/>
      <c r="F68" s="34"/>
      <c r="G68" s="34"/>
    </row>
    <row r="69" spans="1:7" ht="16.5">
      <c r="A69" s="85"/>
      <c r="B69" s="34"/>
      <c r="C69" s="34"/>
      <c r="D69" s="34"/>
      <c r="E69" s="34"/>
      <c r="F69" s="34"/>
      <c r="G69" s="34"/>
    </row>
    <row r="70" spans="1:7" ht="16.5">
      <c r="A70" s="85"/>
      <c r="B70" s="34"/>
      <c r="C70" s="34"/>
      <c r="D70" s="34"/>
      <c r="E70" s="34"/>
      <c r="F70" s="34"/>
      <c r="G70" s="34"/>
    </row>
    <row r="71" spans="1:7" ht="16.5">
      <c r="A71" s="85"/>
      <c r="B71" s="34"/>
      <c r="C71" s="34"/>
      <c r="D71" s="34"/>
      <c r="E71" s="34"/>
      <c r="F71" s="34"/>
      <c r="G71" s="34"/>
    </row>
  </sheetData>
  <mergeCells count="1">
    <mergeCell ref="J8:O8"/>
  </mergeCells>
  <printOptions/>
  <pageMargins left="0.75" right="0.75" top="1" bottom="1" header="0.5" footer="0.5"/>
  <pageSetup fitToHeight="1" fitToWidth="1" horizontalDpi="600" verticalDpi="600" orientation="portrait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9"/>
  <sheetViews>
    <sheetView tabSelected="1" zoomScale="80" zoomScaleNormal="80" workbookViewId="0" topLeftCell="A1">
      <selection activeCell="D212" sqref="D212"/>
    </sheetView>
  </sheetViews>
  <sheetFormatPr defaultColWidth="9.140625" defaultRowHeight="12.75"/>
  <cols>
    <col min="1" max="1" width="5.00390625" style="23" customWidth="1"/>
    <col min="2" max="2" width="4.57421875" style="21" customWidth="1"/>
    <col min="3" max="3" width="63.28125" style="21" customWidth="1"/>
    <col min="4" max="4" width="16.8515625" style="21" customWidth="1"/>
    <col min="5" max="5" width="17.140625" style="32" customWidth="1"/>
    <col min="6" max="6" width="17.57421875" style="32" customWidth="1"/>
    <col min="7" max="7" width="10.140625" style="21" customWidth="1"/>
    <col min="8" max="8" width="9.28125" style="21" customWidth="1"/>
    <col min="9" max="9" width="9.7109375" style="21" customWidth="1"/>
    <col min="10" max="10" width="8.8515625" style="21" customWidth="1"/>
    <col min="11" max="16384" width="8.28125" style="21" customWidth="1"/>
  </cols>
  <sheetData>
    <row r="1" spans="1:6" ht="16.5">
      <c r="A1" s="22" t="s">
        <v>70</v>
      </c>
      <c r="F1" s="99"/>
    </row>
    <row r="2" ht="16.5">
      <c r="A2" s="22" t="s">
        <v>115</v>
      </c>
    </row>
    <row r="3" ht="16.5">
      <c r="A3" s="22"/>
    </row>
    <row r="4" spans="8:10" ht="16.5">
      <c r="H4" s="24"/>
      <c r="I4" s="24"/>
      <c r="J4" s="24"/>
    </row>
    <row r="5" spans="1:10" ht="16.5">
      <c r="A5" s="23">
        <v>1</v>
      </c>
      <c r="B5" s="25" t="s">
        <v>116</v>
      </c>
      <c r="H5" s="24"/>
      <c r="I5" s="24"/>
      <c r="J5" s="24"/>
    </row>
    <row r="6" ht="16.5">
      <c r="B6" s="21" t="s">
        <v>183</v>
      </c>
    </row>
    <row r="7" ht="16.5">
      <c r="B7" s="21" t="s">
        <v>222</v>
      </c>
    </row>
    <row r="8" ht="16.5">
      <c r="B8" s="21" t="s">
        <v>223</v>
      </c>
    </row>
    <row r="11" spans="1:2" ht="16.5">
      <c r="A11" s="23">
        <v>2</v>
      </c>
      <c r="B11" s="25" t="s">
        <v>34</v>
      </c>
    </row>
    <row r="12" spans="5:6" ht="16.5">
      <c r="E12" s="99"/>
      <c r="F12" s="99"/>
    </row>
    <row r="13" ht="16.5">
      <c r="F13" s="99" t="s">
        <v>76</v>
      </c>
    </row>
    <row r="14" spans="5:6" ht="16.5">
      <c r="E14" s="99" t="s">
        <v>4</v>
      </c>
      <c r="F14" s="99" t="s">
        <v>8</v>
      </c>
    </row>
    <row r="15" spans="5:6" ht="16.5">
      <c r="E15" s="99" t="s">
        <v>10</v>
      </c>
      <c r="F15" s="99" t="s">
        <v>11</v>
      </c>
    </row>
    <row r="16" spans="5:6" ht="16.5">
      <c r="E16" s="26">
        <v>37256</v>
      </c>
      <c r="F16" s="26">
        <v>37256</v>
      </c>
    </row>
    <row r="17" spans="5:6" ht="16.5">
      <c r="E17" s="99" t="s">
        <v>13</v>
      </c>
      <c r="F17" s="99" t="s">
        <v>13</v>
      </c>
    </row>
    <row r="18" spans="5:6" ht="16.5">
      <c r="E18" s="71"/>
      <c r="F18" s="71"/>
    </row>
    <row r="19" spans="2:6" ht="16.5">
      <c r="B19" s="21" t="s">
        <v>117</v>
      </c>
      <c r="C19" s="21" t="s">
        <v>248</v>
      </c>
      <c r="E19" s="71">
        <v>-110685</v>
      </c>
      <c r="F19" s="71">
        <v>-110685</v>
      </c>
    </row>
    <row r="20" spans="5:6" ht="16.5">
      <c r="E20" s="71"/>
      <c r="F20" s="71"/>
    </row>
    <row r="21" spans="2:6" ht="16.5">
      <c r="B21" s="21" t="s">
        <v>118</v>
      </c>
      <c r="C21" s="21" t="s">
        <v>247</v>
      </c>
      <c r="E21" s="71">
        <v>-42839</v>
      </c>
      <c r="F21" s="71">
        <v>-42839</v>
      </c>
    </row>
    <row r="22" spans="5:6" ht="16.5">
      <c r="E22" s="71"/>
      <c r="F22" s="71"/>
    </row>
    <row r="23" spans="2:6" ht="16.5">
      <c r="B23" s="21" t="s">
        <v>121</v>
      </c>
      <c r="C23" s="21" t="s">
        <v>237</v>
      </c>
      <c r="E23" s="28">
        <v>-87</v>
      </c>
      <c r="F23" s="28">
        <v>-12896</v>
      </c>
    </row>
    <row r="24" spans="5:6" ht="16.5">
      <c r="E24" s="28"/>
      <c r="F24" s="28"/>
    </row>
    <row r="25" spans="2:6" ht="16.5">
      <c r="B25" s="21" t="s">
        <v>238</v>
      </c>
      <c r="C25" s="21" t="s">
        <v>239</v>
      </c>
      <c r="E25" s="29">
        <v>-8706</v>
      </c>
      <c r="F25" s="29">
        <v>-8706</v>
      </c>
    </row>
    <row r="26" spans="5:6" ht="16.5">
      <c r="E26" s="28"/>
      <c r="F26" s="28"/>
    </row>
    <row r="27" spans="2:6" ht="16.5">
      <c r="B27" s="21" t="s">
        <v>232</v>
      </c>
      <c r="C27" s="21" t="s">
        <v>256</v>
      </c>
      <c r="E27" s="29">
        <v>-4809</v>
      </c>
      <c r="F27" s="29">
        <v>-4809</v>
      </c>
    </row>
    <row r="28" spans="5:6" ht="16.5">
      <c r="E28" s="29"/>
      <c r="F28" s="29"/>
    </row>
    <row r="29" spans="2:6" ht="16.5">
      <c r="B29" s="21" t="s">
        <v>234</v>
      </c>
      <c r="C29" s="21" t="s">
        <v>257</v>
      </c>
      <c r="E29" s="29"/>
      <c r="F29" s="29"/>
    </row>
    <row r="30" spans="3:6" ht="16.5">
      <c r="C30" s="21" t="s">
        <v>258</v>
      </c>
      <c r="E30" s="29">
        <v>3411</v>
      </c>
      <c r="F30" s="29">
        <v>3411</v>
      </c>
    </row>
    <row r="31" spans="5:6" ht="16.5">
      <c r="E31" s="29"/>
      <c r="F31" s="29"/>
    </row>
    <row r="32" spans="2:6" ht="16.5">
      <c r="B32" s="21" t="s">
        <v>235</v>
      </c>
      <c r="C32" s="21" t="s">
        <v>119</v>
      </c>
      <c r="E32" s="28"/>
      <c r="F32" s="28"/>
    </row>
    <row r="33" spans="3:6" ht="16.5">
      <c r="C33" s="21" t="s">
        <v>120</v>
      </c>
      <c r="E33" s="28">
        <v>0</v>
      </c>
      <c r="F33" s="28">
        <v>2336</v>
      </c>
    </row>
    <row r="34" spans="5:6" ht="16.5">
      <c r="E34" s="29"/>
      <c r="F34" s="29"/>
    </row>
    <row r="35" spans="2:6" ht="16.5">
      <c r="B35" s="21" t="s">
        <v>246</v>
      </c>
      <c r="C35" s="21" t="s">
        <v>233</v>
      </c>
      <c r="E35" s="29">
        <v>-1812</v>
      </c>
      <c r="F35" s="29">
        <v>-1812</v>
      </c>
    </row>
    <row r="36" spans="5:6" ht="16.5">
      <c r="E36" s="29"/>
      <c r="F36" s="29"/>
    </row>
    <row r="37" spans="2:6" ht="16.5">
      <c r="B37" s="21" t="s">
        <v>134</v>
      </c>
      <c r="C37" s="21" t="s">
        <v>172</v>
      </c>
      <c r="E37" s="29">
        <v>-537</v>
      </c>
      <c r="F37" s="29">
        <v>-537</v>
      </c>
    </row>
    <row r="38" spans="5:6" ht="16.5">
      <c r="E38" s="29"/>
      <c r="F38" s="29"/>
    </row>
    <row r="39" spans="5:6" ht="16.5">
      <c r="E39" s="30">
        <f>SUM(E19:E38)</f>
        <v>-166064</v>
      </c>
      <c r="F39" s="30">
        <f>SUM(F19:F38)</f>
        <v>-176537</v>
      </c>
    </row>
    <row r="40" spans="5:6" ht="16.5">
      <c r="E40" s="28"/>
      <c r="F40" s="28"/>
    </row>
    <row r="41" spans="5:6" ht="16.5">
      <c r="E41" s="31"/>
      <c r="F41" s="31"/>
    </row>
    <row r="42" spans="1:2" ht="16.5">
      <c r="A42" s="23">
        <v>3</v>
      </c>
      <c r="B42" s="25" t="s">
        <v>122</v>
      </c>
    </row>
    <row r="43" ht="16.5">
      <c r="B43" s="21" t="s">
        <v>123</v>
      </c>
    </row>
    <row r="46" spans="1:2" ht="16.5">
      <c r="A46" s="33">
        <v>4</v>
      </c>
      <c r="B46" s="25" t="s">
        <v>124</v>
      </c>
    </row>
    <row r="47" ht="16.5">
      <c r="B47" s="34" t="s">
        <v>125</v>
      </c>
    </row>
    <row r="48" spans="2:5" ht="16.5">
      <c r="B48" s="34"/>
      <c r="D48" s="23"/>
      <c r="E48" s="99"/>
    </row>
    <row r="49" spans="2:5" ht="16.5">
      <c r="B49" s="34"/>
      <c r="D49" s="23"/>
      <c r="E49" s="99" t="s">
        <v>76</v>
      </c>
    </row>
    <row r="50" spans="2:5" ht="16.5">
      <c r="B50" s="34"/>
      <c r="D50" s="23" t="s">
        <v>6</v>
      </c>
      <c r="E50" s="99" t="s">
        <v>8</v>
      </c>
    </row>
    <row r="51" spans="2:5" ht="16.5">
      <c r="B51" s="34"/>
      <c r="D51" s="23" t="s">
        <v>10</v>
      </c>
      <c r="E51" s="99" t="s">
        <v>11</v>
      </c>
    </row>
    <row r="52" spans="2:5" ht="16.5">
      <c r="B52" s="34"/>
      <c r="D52" s="26">
        <v>37256</v>
      </c>
      <c r="E52" s="26">
        <v>37256</v>
      </c>
    </row>
    <row r="53" spans="2:5" ht="16.5">
      <c r="B53" s="34"/>
      <c r="D53" s="23" t="s">
        <v>13</v>
      </c>
      <c r="E53" s="99" t="s">
        <v>13</v>
      </c>
    </row>
    <row r="54" spans="2:5" ht="16.5">
      <c r="B54" s="34" t="s">
        <v>126</v>
      </c>
      <c r="D54" s="35">
        <v>5350</v>
      </c>
      <c r="E54" s="32">
        <v>15875</v>
      </c>
    </row>
    <row r="55" spans="2:5" ht="16.5">
      <c r="B55" s="34" t="s">
        <v>230</v>
      </c>
      <c r="D55" s="35">
        <v>0</v>
      </c>
      <c r="E55" s="32">
        <v>2556</v>
      </c>
    </row>
    <row r="56" spans="2:5" ht="16.5">
      <c r="B56" s="34" t="s">
        <v>112</v>
      </c>
      <c r="D56" s="35">
        <v>0</v>
      </c>
      <c r="E56" s="32">
        <v>0</v>
      </c>
    </row>
    <row r="57" spans="2:5" ht="16.5">
      <c r="B57" s="34" t="s">
        <v>127</v>
      </c>
      <c r="D57" s="35">
        <v>2975</v>
      </c>
      <c r="E57" s="32">
        <v>3448</v>
      </c>
    </row>
    <row r="58" spans="2:5" ht="16.5">
      <c r="B58" s="34"/>
      <c r="D58" s="36">
        <f>SUM(D54:D57)</f>
        <v>8325</v>
      </c>
      <c r="E58" s="36">
        <f>SUM(E54:E57)</f>
        <v>21879</v>
      </c>
    </row>
    <row r="59" spans="2:5" ht="16.5">
      <c r="B59" s="34"/>
      <c r="D59" s="31"/>
      <c r="E59" s="31"/>
    </row>
    <row r="60" spans="2:5" ht="16.5">
      <c r="B60" s="34" t="s">
        <v>184</v>
      </c>
      <c r="D60" s="31"/>
      <c r="E60" s="31"/>
    </row>
    <row r="61" spans="2:5" ht="16.5">
      <c r="B61" s="34" t="s">
        <v>298</v>
      </c>
      <c r="D61" s="31"/>
      <c r="E61" s="31"/>
    </row>
    <row r="62" spans="2:5" ht="16.5">
      <c r="B62" s="34"/>
      <c r="D62" s="31"/>
      <c r="E62" s="31"/>
    </row>
    <row r="63" ht="16.5">
      <c r="D63" s="32"/>
    </row>
    <row r="64" spans="1:2" ht="16.5">
      <c r="A64" s="23">
        <v>5</v>
      </c>
      <c r="B64" s="25" t="s">
        <v>236</v>
      </c>
    </row>
    <row r="65" ht="16.5">
      <c r="B65" s="21" t="s">
        <v>250</v>
      </c>
    </row>
    <row r="66" ht="16.5">
      <c r="B66" s="21" t="s">
        <v>249</v>
      </c>
    </row>
    <row r="69" spans="1:3" ht="16.5">
      <c r="A69" s="33">
        <v>6</v>
      </c>
      <c r="B69" s="37" t="s">
        <v>128</v>
      </c>
      <c r="C69" s="34"/>
    </row>
    <row r="70" spans="1:7" ht="16.5">
      <c r="A70" s="33"/>
      <c r="B70" s="34" t="s">
        <v>117</v>
      </c>
      <c r="C70" s="34" t="s">
        <v>185</v>
      </c>
      <c r="D70" s="38"/>
      <c r="E70" s="100"/>
      <c r="F70" s="100"/>
      <c r="G70" s="38"/>
    </row>
    <row r="71" spans="2:7" ht="16.5">
      <c r="B71" s="34"/>
      <c r="C71" s="38"/>
      <c r="D71" s="38"/>
      <c r="E71" s="100"/>
      <c r="F71" s="100"/>
      <c r="G71" s="38"/>
    </row>
    <row r="72" spans="2:3" ht="16.5">
      <c r="B72" s="21" t="s">
        <v>118</v>
      </c>
      <c r="C72" s="21" t="s">
        <v>240</v>
      </c>
    </row>
    <row r="74" spans="3:4" ht="16.5">
      <c r="C74" s="24"/>
      <c r="D74" s="39" t="s">
        <v>13</v>
      </c>
    </row>
    <row r="75" spans="3:4" ht="16.5">
      <c r="C75" s="24"/>
      <c r="D75" s="40"/>
    </row>
    <row r="76" spans="3:4" ht="17.25" thickBot="1">
      <c r="C76" s="24" t="s">
        <v>129</v>
      </c>
      <c r="D76" s="41">
        <v>21600</v>
      </c>
    </row>
    <row r="77" spans="3:4" ht="17.25" thickTop="1">
      <c r="C77" s="24"/>
      <c r="D77" s="42"/>
    </row>
    <row r="78" spans="3:4" ht="17.25" thickBot="1">
      <c r="C78" s="24" t="s">
        <v>130</v>
      </c>
      <c r="D78" s="41">
        <v>0</v>
      </c>
    </row>
    <row r="79" spans="3:4" ht="17.25" thickTop="1">
      <c r="C79" s="24"/>
      <c r="D79" s="42"/>
    </row>
    <row r="80" spans="3:4" ht="14.25" customHeight="1" thickBot="1">
      <c r="C80" s="24" t="s">
        <v>131</v>
      </c>
      <c r="D80" s="41">
        <v>95</v>
      </c>
    </row>
    <row r="81" ht="17.25" thickTop="1"/>
    <row r="83" spans="1:5" ht="16.5">
      <c r="A83" s="33">
        <v>7</v>
      </c>
      <c r="B83" s="43" t="s">
        <v>132</v>
      </c>
      <c r="C83" s="43"/>
      <c r="D83" s="44"/>
      <c r="E83" s="101"/>
    </row>
    <row r="84" spans="2:5" ht="16.5">
      <c r="B84" s="44" t="s">
        <v>225</v>
      </c>
      <c r="C84" s="44"/>
      <c r="D84" s="44"/>
      <c r="E84" s="101"/>
    </row>
    <row r="85" spans="2:5" ht="16.5">
      <c r="B85" s="44" t="s">
        <v>187</v>
      </c>
      <c r="C85" s="44"/>
      <c r="D85" s="44"/>
      <c r="E85" s="101"/>
    </row>
    <row r="86" spans="2:5" ht="16.5">
      <c r="B86" s="44"/>
      <c r="C86" s="44"/>
      <c r="D86" s="44"/>
      <c r="E86" s="101"/>
    </row>
    <row r="87" spans="2:5" ht="16.5">
      <c r="B87" s="21" t="s">
        <v>117</v>
      </c>
      <c r="C87" s="21" t="s">
        <v>259</v>
      </c>
      <c r="D87" s="44"/>
      <c r="E87" s="101"/>
    </row>
    <row r="88" spans="3:5" ht="16.5">
      <c r="C88" s="21" t="s">
        <v>302</v>
      </c>
      <c r="D88" s="44"/>
      <c r="E88" s="101"/>
    </row>
    <row r="89" spans="3:5" ht="16.5">
      <c r="C89" s="21" t="s">
        <v>260</v>
      </c>
      <c r="D89" s="44"/>
      <c r="E89" s="101"/>
    </row>
    <row r="90" spans="3:5" ht="16.5">
      <c r="C90" s="21" t="s">
        <v>261</v>
      </c>
      <c r="D90" s="44"/>
      <c r="E90" s="101"/>
    </row>
    <row r="91" spans="3:5" ht="16.5">
      <c r="C91" s="21" t="s">
        <v>262</v>
      </c>
      <c r="D91" s="44"/>
      <c r="E91" s="101"/>
    </row>
    <row r="92" spans="3:5" ht="16.5">
      <c r="C92" s="21" t="s">
        <v>263</v>
      </c>
      <c r="D92" s="44"/>
      <c r="E92" s="101"/>
    </row>
    <row r="93" spans="4:5" ht="16.5">
      <c r="D93" s="44"/>
      <c r="E93" s="101"/>
    </row>
    <row r="94" spans="2:5" ht="16.5">
      <c r="B94" s="21" t="s">
        <v>118</v>
      </c>
      <c r="C94" s="21" t="s">
        <v>188</v>
      </c>
      <c r="D94" s="44"/>
      <c r="E94" s="101"/>
    </row>
    <row r="95" spans="3:5" ht="16.5">
      <c r="C95" s="21" t="s">
        <v>189</v>
      </c>
      <c r="D95" s="44"/>
      <c r="E95" s="101"/>
    </row>
    <row r="96" spans="3:5" ht="16.5">
      <c r="C96" s="21" t="s">
        <v>190</v>
      </c>
      <c r="D96" s="44"/>
      <c r="E96" s="101"/>
    </row>
    <row r="97" spans="3:5" ht="16.5">
      <c r="C97" s="21" t="s">
        <v>191</v>
      </c>
      <c r="D97" s="44"/>
      <c r="E97" s="101"/>
    </row>
    <row r="98" spans="3:5" ht="16.5">
      <c r="C98" s="21" t="s">
        <v>192</v>
      </c>
      <c r="D98" s="44"/>
      <c r="E98" s="101"/>
    </row>
    <row r="99" spans="3:5" ht="16.5">
      <c r="C99" s="21" t="s">
        <v>193</v>
      </c>
      <c r="D99" s="44"/>
      <c r="E99" s="101"/>
    </row>
    <row r="100" spans="3:5" ht="16.5">
      <c r="C100" s="21" t="s">
        <v>194</v>
      </c>
      <c r="D100" s="44"/>
      <c r="E100" s="101"/>
    </row>
    <row r="101" spans="3:5" ht="16.5">
      <c r="C101" s="21" t="s">
        <v>195</v>
      </c>
      <c r="D101" s="44"/>
      <c r="E101" s="101"/>
    </row>
    <row r="102" spans="3:5" ht="16.5">
      <c r="C102" s="21" t="s">
        <v>196</v>
      </c>
      <c r="D102" s="44"/>
      <c r="E102" s="101"/>
    </row>
    <row r="103" spans="4:5" ht="16.5">
      <c r="D103" s="44"/>
      <c r="E103" s="101"/>
    </row>
    <row r="104" spans="2:5" ht="16.5">
      <c r="B104" s="21" t="s">
        <v>121</v>
      </c>
      <c r="C104" s="21" t="s">
        <v>241</v>
      </c>
      <c r="D104" s="44"/>
      <c r="E104" s="101"/>
    </row>
    <row r="105" spans="3:5" ht="16.5">
      <c r="C105" s="21" t="s">
        <v>226</v>
      </c>
      <c r="D105" s="44"/>
      <c r="E105" s="101"/>
    </row>
    <row r="106" spans="3:5" ht="16.5">
      <c r="C106" s="21" t="s">
        <v>243</v>
      </c>
      <c r="D106" s="44"/>
      <c r="E106" s="101"/>
    </row>
    <row r="107" spans="3:5" ht="16.5">
      <c r="C107" s="21" t="s">
        <v>242</v>
      </c>
      <c r="D107" s="44"/>
      <c r="E107" s="101"/>
    </row>
    <row r="108" spans="3:5" ht="16.5">
      <c r="C108" s="21" t="s">
        <v>253</v>
      </c>
      <c r="D108" s="44"/>
      <c r="E108" s="101"/>
    </row>
    <row r="109" spans="3:5" ht="16.5">
      <c r="C109" s="21" t="s">
        <v>267</v>
      </c>
      <c r="D109" s="44"/>
      <c r="E109" s="101"/>
    </row>
    <row r="110" spans="4:5" ht="16.5">
      <c r="D110" s="44"/>
      <c r="E110" s="101"/>
    </row>
    <row r="111" spans="4:5" ht="16.5">
      <c r="D111" s="44"/>
      <c r="E111" s="101"/>
    </row>
    <row r="112" spans="1:6" s="34" customFormat="1" ht="16.5">
      <c r="A112" s="33">
        <v>8</v>
      </c>
      <c r="B112" s="37" t="s">
        <v>133</v>
      </c>
      <c r="E112" s="35"/>
      <c r="F112" s="35"/>
    </row>
    <row r="113" spans="1:6" s="34" customFormat="1" ht="16.5">
      <c r="A113" s="33"/>
      <c r="B113" s="37"/>
      <c r="E113" s="35"/>
      <c r="F113" s="35"/>
    </row>
    <row r="114" spans="2:3" ht="16.5">
      <c r="B114" s="21" t="s">
        <v>117</v>
      </c>
      <c r="C114" s="21" t="s">
        <v>197</v>
      </c>
    </row>
    <row r="115" ht="16.5">
      <c r="C115" s="21" t="s">
        <v>276</v>
      </c>
    </row>
    <row r="116" ht="16.5">
      <c r="C116" s="21" t="s">
        <v>277</v>
      </c>
    </row>
    <row r="117" ht="16.5">
      <c r="C117" s="21" t="s">
        <v>278</v>
      </c>
    </row>
    <row r="118" ht="16.5">
      <c r="C118" s="21" t="s">
        <v>286</v>
      </c>
    </row>
    <row r="119" spans="1:3" ht="16.5">
      <c r="A119" s="33"/>
      <c r="C119" s="21" t="s">
        <v>287</v>
      </c>
    </row>
    <row r="120" ht="16.5">
      <c r="A120" s="33"/>
    </row>
    <row r="121" spans="1:3" ht="16.5">
      <c r="A121" s="33"/>
      <c r="B121" s="21" t="s">
        <v>118</v>
      </c>
      <c r="C121" s="21" t="s">
        <v>268</v>
      </c>
    </row>
    <row r="122" spans="1:3" ht="16.5">
      <c r="A122" s="33"/>
      <c r="C122" s="21" t="s">
        <v>279</v>
      </c>
    </row>
    <row r="123" spans="1:3" ht="16.5">
      <c r="A123" s="33"/>
      <c r="B123" s="45"/>
      <c r="C123" s="21" t="s">
        <v>297</v>
      </c>
    </row>
    <row r="124" spans="1:3" ht="16.5">
      <c r="A124" s="33"/>
      <c r="B124" s="22"/>
      <c r="C124" s="21" t="s">
        <v>288</v>
      </c>
    </row>
    <row r="125" spans="1:3" ht="16.5">
      <c r="A125" s="33"/>
      <c r="B125" s="22"/>
      <c r="C125" s="21" t="s">
        <v>310</v>
      </c>
    </row>
    <row r="126" spans="1:3" ht="16.5">
      <c r="A126" s="33"/>
      <c r="B126" s="22"/>
      <c r="C126" s="21" t="s">
        <v>314</v>
      </c>
    </row>
    <row r="127" spans="1:3" ht="16.5">
      <c r="A127" s="33"/>
      <c r="B127" s="22"/>
      <c r="C127" s="21" t="s">
        <v>312</v>
      </c>
    </row>
    <row r="128" spans="1:2" ht="16.5">
      <c r="A128" s="33"/>
      <c r="B128" s="46"/>
    </row>
    <row r="129" spans="1:3" ht="16.5">
      <c r="A129" s="33"/>
      <c r="B129" s="47"/>
      <c r="C129" s="21" t="s">
        <v>289</v>
      </c>
    </row>
    <row r="130" ht="16.5">
      <c r="C130" s="21" t="s">
        <v>290</v>
      </c>
    </row>
    <row r="131" ht="16.5">
      <c r="B131" s="45"/>
    </row>
    <row r="132" ht="16.5">
      <c r="C132" s="21" t="s">
        <v>269</v>
      </c>
    </row>
    <row r="133" ht="16.5">
      <c r="C133" s="21" t="s">
        <v>270</v>
      </c>
    </row>
    <row r="134" ht="16.5">
      <c r="C134" s="21" t="s">
        <v>274</v>
      </c>
    </row>
    <row r="135" ht="16.5">
      <c r="B135" s="45"/>
    </row>
    <row r="136" ht="16.5">
      <c r="C136" s="21" t="s">
        <v>272</v>
      </c>
    </row>
    <row r="137" ht="16.5">
      <c r="C137" s="21" t="s">
        <v>271</v>
      </c>
    </row>
    <row r="138" ht="16.5">
      <c r="C138" s="21" t="s">
        <v>273</v>
      </c>
    </row>
    <row r="139" ht="16.5">
      <c r="C139" s="21" t="s">
        <v>275</v>
      </c>
    </row>
    <row r="141" spans="2:3" ht="16.5">
      <c r="B141" s="45"/>
      <c r="C141" s="21" t="s">
        <v>291</v>
      </c>
    </row>
    <row r="142" ht="16.5">
      <c r="C142" s="21" t="s">
        <v>313</v>
      </c>
    </row>
    <row r="145" spans="1:2" ht="16.5">
      <c r="A145" s="33">
        <v>9</v>
      </c>
      <c r="B145" s="25" t="s">
        <v>135</v>
      </c>
    </row>
    <row r="146" spans="1:2" ht="16.5">
      <c r="A146" s="33"/>
      <c r="B146" s="21" t="s">
        <v>198</v>
      </c>
    </row>
    <row r="147" spans="1:2" ht="16.5">
      <c r="A147" s="33"/>
      <c r="B147" s="21" t="s">
        <v>199</v>
      </c>
    </row>
    <row r="148" spans="1:2" ht="16.5">
      <c r="A148" s="33"/>
      <c r="B148" s="21" t="s">
        <v>200</v>
      </c>
    </row>
    <row r="149" spans="1:2" ht="16.5">
      <c r="A149" s="33"/>
      <c r="B149" s="21" t="s">
        <v>201</v>
      </c>
    </row>
    <row r="150" ht="16.5">
      <c r="A150" s="33"/>
    </row>
    <row r="151" ht="16.5">
      <c r="B151" s="21" t="s">
        <v>202</v>
      </c>
    </row>
    <row r="152" ht="16.5">
      <c r="B152" s="21" t="s">
        <v>280</v>
      </c>
    </row>
    <row r="153" ht="16.5">
      <c r="B153" s="21" t="s">
        <v>281</v>
      </c>
    </row>
    <row r="154" ht="16.5">
      <c r="B154" s="21" t="s">
        <v>282</v>
      </c>
    </row>
    <row r="155" ht="16.5">
      <c r="B155" s="21" t="s">
        <v>283</v>
      </c>
    </row>
    <row r="156" ht="16.5">
      <c r="B156" s="21" t="s">
        <v>303</v>
      </c>
    </row>
    <row r="157" ht="16.5">
      <c r="B157" s="21" t="s">
        <v>304</v>
      </c>
    </row>
    <row r="158" ht="16.5">
      <c r="B158" s="21" t="s">
        <v>284</v>
      </c>
    </row>
    <row r="159" ht="16.5">
      <c r="B159" s="21" t="s">
        <v>311</v>
      </c>
    </row>
    <row r="162" spans="1:2" ht="16.5">
      <c r="A162" s="33">
        <v>10</v>
      </c>
      <c r="B162" s="25" t="s">
        <v>136</v>
      </c>
    </row>
    <row r="163" ht="16.5">
      <c r="B163" s="25"/>
    </row>
    <row r="164" ht="16.5">
      <c r="B164" s="21" t="s">
        <v>251</v>
      </c>
    </row>
    <row r="166" spans="2:3" ht="16.5">
      <c r="B166" s="25" t="s">
        <v>117</v>
      </c>
      <c r="C166" s="25" t="s">
        <v>137</v>
      </c>
    </row>
    <row r="167" spans="3:4" ht="16.5">
      <c r="C167" s="24"/>
      <c r="D167" s="39" t="s">
        <v>13</v>
      </c>
    </row>
    <row r="168" spans="3:4" ht="16.5">
      <c r="C168" s="24"/>
      <c r="D168" s="48"/>
    </row>
    <row r="169" spans="3:4" ht="16.5">
      <c r="C169" s="24" t="s">
        <v>138</v>
      </c>
      <c r="D169" s="42">
        <v>450376</v>
      </c>
    </row>
    <row r="170" spans="3:4" ht="16.5">
      <c r="C170" s="24" t="s">
        <v>139</v>
      </c>
      <c r="D170" s="35">
        <v>402098</v>
      </c>
    </row>
    <row r="171" ht="16.5">
      <c r="D171" s="49">
        <f>SUM(D169:D170)</f>
        <v>852474</v>
      </c>
    </row>
    <row r="172" ht="16.5">
      <c r="D172" s="42"/>
    </row>
    <row r="173" ht="16.5">
      <c r="D173" s="42"/>
    </row>
    <row r="174" spans="3:4" ht="16.5">
      <c r="C174" s="21" t="s">
        <v>140</v>
      </c>
      <c r="D174" s="42"/>
    </row>
    <row r="175" ht="16.5">
      <c r="D175" s="42"/>
    </row>
    <row r="176" ht="16.5">
      <c r="D176" s="50" t="s">
        <v>141</v>
      </c>
    </row>
    <row r="177" spans="3:4" ht="16.5">
      <c r="C177" s="81" t="s">
        <v>142</v>
      </c>
      <c r="D177" s="42"/>
    </row>
    <row r="178" spans="3:4" ht="16.5">
      <c r="C178" s="21" t="s">
        <v>143</v>
      </c>
      <c r="D178" s="42">
        <f>75846+38000</f>
        <v>113846</v>
      </c>
    </row>
    <row r="179" spans="3:4" ht="16.5" hidden="1">
      <c r="C179" s="21" t="s">
        <v>144</v>
      </c>
      <c r="D179" s="42">
        <v>0</v>
      </c>
    </row>
    <row r="180" spans="1:4" ht="16.5">
      <c r="A180" s="22"/>
      <c r="D180" s="35"/>
    </row>
    <row r="181" spans="1:4" ht="16.5">
      <c r="A181" s="22"/>
      <c r="C181" s="81" t="s">
        <v>145</v>
      </c>
      <c r="D181" s="35"/>
    </row>
    <row r="182" spans="1:4" ht="16.5">
      <c r="A182" s="22"/>
      <c r="C182" s="21" t="s">
        <v>143</v>
      </c>
      <c r="D182" s="42">
        <f>14153+25068</f>
        <v>39221</v>
      </c>
    </row>
    <row r="183" spans="1:4" ht="16.5">
      <c r="A183" s="22"/>
      <c r="C183" s="21" t="s">
        <v>144</v>
      </c>
      <c r="D183" s="35">
        <v>3667</v>
      </c>
    </row>
    <row r="184" spans="1:4" ht="16.5">
      <c r="A184" s="22"/>
      <c r="C184" s="24" t="s">
        <v>146</v>
      </c>
      <c r="D184" s="35">
        <v>543</v>
      </c>
    </row>
    <row r="185" spans="1:4" ht="16.5">
      <c r="A185" s="22"/>
      <c r="D185" s="35"/>
    </row>
    <row r="186" spans="1:4" ht="16.5">
      <c r="A186" s="22"/>
      <c r="D186" s="35"/>
    </row>
    <row r="187" spans="2:4" ht="16.5">
      <c r="B187" s="25" t="s">
        <v>118</v>
      </c>
      <c r="C187" s="25" t="s">
        <v>147</v>
      </c>
      <c r="D187" s="35"/>
    </row>
    <row r="188" spans="2:4" ht="16.5">
      <c r="B188" s="24"/>
      <c r="C188" s="24"/>
      <c r="D188" s="51" t="s">
        <v>13</v>
      </c>
    </row>
    <row r="189" spans="3:4" ht="16.5">
      <c r="C189" s="24"/>
      <c r="D189" s="42"/>
    </row>
    <row r="190" spans="3:4" ht="16.5">
      <c r="C190" s="24" t="s">
        <v>138</v>
      </c>
      <c r="D190" s="42">
        <v>5726</v>
      </c>
    </row>
    <row r="191" spans="3:4" ht="16.5">
      <c r="C191" s="24" t="s">
        <v>139</v>
      </c>
      <c r="D191" s="42">
        <v>197753</v>
      </c>
    </row>
    <row r="192" spans="2:4" ht="16.5">
      <c r="B192" s="24"/>
      <c r="C192" s="24"/>
      <c r="D192" s="49">
        <f>SUM(D190:D191)</f>
        <v>203479</v>
      </c>
    </row>
    <row r="193" spans="2:4" ht="16.5">
      <c r="B193" s="24"/>
      <c r="C193" s="24"/>
      <c r="D193" s="42"/>
    </row>
    <row r="194" spans="3:4" ht="16.5">
      <c r="C194" s="24" t="s">
        <v>148</v>
      </c>
      <c r="D194" s="42"/>
    </row>
    <row r="195" spans="2:4" ht="16.5">
      <c r="B195" s="24"/>
      <c r="C195" s="24"/>
      <c r="D195" s="42"/>
    </row>
    <row r="196" spans="2:4" ht="16.5">
      <c r="B196" s="53"/>
      <c r="C196" s="24"/>
      <c r="D196" s="51" t="s">
        <v>141</v>
      </c>
    </row>
    <row r="197" spans="3:4" ht="16.5">
      <c r="C197" s="82" t="s">
        <v>149</v>
      </c>
      <c r="D197" s="42"/>
    </row>
    <row r="198" spans="2:4" ht="16.5">
      <c r="B198" s="24"/>
      <c r="C198" s="24" t="s">
        <v>144</v>
      </c>
      <c r="D198" s="21">
        <v>188</v>
      </c>
    </row>
    <row r="199" spans="2:4" ht="16.5">
      <c r="B199" s="24"/>
      <c r="C199" s="24"/>
      <c r="D199" s="42"/>
    </row>
    <row r="200" spans="3:4" ht="16.5">
      <c r="C200" s="82" t="s">
        <v>145</v>
      </c>
      <c r="D200" s="42"/>
    </row>
    <row r="201" spans="2:4" ht="16.5">
      <c r="B201" s="24"/>
      <c r="C201" s="24" t="s">
        <v>143</v>
      </c>
      <c r="D201" s="42">
        <v>7707</v>
      </c>
    </row>
    <row r="202" spans="2:4" ht="16.5">
      <c r="B202" s="24"/>
      <c r="C202" s="24" t="s">
        <v>144</v>
      </c>
      <c r="D202" s="42">
        <v>71958</v>
      </c>
    </row>
    <row r="203" spans="2:4" ht="16.5">
      <c r="B203" s="24"/>
      <c r="C203" s="24"/>
      <c r="D203" s="42"/>
    </row>
    <row r="204" spans="2:4" ht="16.5">
      <c r="B204" s="24"/>
      <c r="C204" s="24"/>
      <c r="D204" s="42"/>
    </row>
    <row r="205" spans="1:2" ht="16.5">
      <c r="A205" s="33">
        <v>11</v>
      </c>
      <c r="B205" s="43" t="s">
        <v>150</v>
      </c>
    </row>
    <row r="206" ht="16.5">
      <c r="D206" s="23" t="s">
        <v>13</v>
      </c>
    </row>
    <row r="207" ht="16.5">
      <c r="B207" s="82" t="s">
        <v>145</v>
      </c>
    </row>
    <row r="208" spans="2:5" ht="16.5">
      <c r="B208" s="34" t="s">
        <v>151</v>
      </c>
      <c r="D208" s="54">
        <v>7852</v>
      </c>
      <c r="E208" s="35"/>
    </row>
    <row r="209" spans="3:5" ht="16.5">
      <c r="C209" s="34"/>
      <c r="D209" s="54"/>
      <c r="E209" s="35"/>
    </row>
    <row r="210" spans="2:4" ht="16.5">
      <c r="B210" s="82" t="s">
        <v>149</v>
      </c>
      <c r="C210" s="55"/>
      <c r="D210" s="34"/>
    </row>
    <row r="211" spans="2:4" ht="16.5">
      <c r="B211" s="21" t="s">
        <v>152</v>
      </c>
      <c r="D211" s="35">
        <v>8649</v>
      </c>
    </row>
    <row r="212" spans="2:4" ht="16.5">
      <c r="B212" s="24"/>
      <c r="C212" s="55"/>
      <c r="D212" s="56">
        <f>SUM(D208:D211)</f>
        <v>16501</v>
      </c>
    </row>
    <row r="215" spans="1:2" ht="16.5">
      <c r="A215" s="23">
        <v>12</v>
      </c>
      <c r="B215" s="43" t="s">
        <v>153</v>
      </c>
    </row>
    <row r="216" ht="16.5">
      <c r="B216" s="34" t="s">
        <v>203</v>
      </c>
    </row>
    <row r="217" ht="16.5">
      <c r="B217" s="34" t="s">
        <v>204</v>
      </c>
    </row>
    <row r="218" ht="16.5">
      <c r="B218" s="57"/>
    </row>
    <row r="220" spans="1:6" s="34" customFormat="1" ht="16.5">
      <c r="A220" s="33">
        <v>13</v>
      </c>
      <c r="B220" s="43" t="s">
        <v>154</v>
      </c>
      <c r="E220" s="35"/>
      <c r="F220" s="35"/>
    </row>
    <row r="221" spans="1:6" s="34" customFormat="1" ht="16.5">
      <c r="A221" s="33"/>
      <c r="B221" s="43"/>
      <c r="E221" s="35"/>
      <c r="F221" s="35"/>
    </row>
    <row r="222" spans="1:6" s="34" customFormat="1" ht="16.5">
      <c r="A222" s="33"/>
      <c r="B222" s="34" t="s">
        <v>117</v>
      </c>
      <c r="C222" s="58" t="s">
        <v>205</v>
      </c>
      <c r="E222" s="35"/>
      <c r="F222" s="35"/>
    </row>
    <row r="223" spans="1:6" s="34" customFormat="1" ht="16.5">
      <c r="A223" s="33"/>
      <c r="C223" s="58" t="s">
        <v>206</v>
      </c>
      <c r="E223" s="35"/>
      <c r="F223" s="35"/>
    </row>
    <row r="224" spans="1:6" s="34" customFormat="1" ht="16.5">
      <c r="A224" s="33"/>
      <c r="C224" s="58" t="s">
        <v>207</v>
      </c>
      <c r="E224" s="35"/>
      <c r="F224" s="35"/>
    </row>
    <row r="225" spans="1:6" s="34" customFormat="1" ht="16.5">
      <c r="A225" s="33"/>
      <c r="C225" s="58" t="s">
        <v>208</v>
      </c>
      <c r="E225" s="35"/>
      <c r="F225" s="35"/>
    </row>
    <row r="226" spans="1:6" s="34" customFormat="1" ht="16.5">
      <c r="A226" s="33"/>
      <c r="C226" s="58" t="s">
        <v>227</v>
      </c>
      <c r="E226" s="35"/>
      <c r="F226" s="35"/>
    </row>
    <row r="227" spans="1:6" s="34" customFormat="1" ht="16.5">
      <c r="A227" s="33"/>
      <c r="C227" s="58" t="s">
        <v>209</v>
      </c>
      <c r="E227" s="35"/>
      <c r="F227" s="35"/>
    </row>
    <row r="228" spans="1:6" s="34" customFormat="1" ht="16.5">
      <c r="A228" s="33"/>
      <c r="B228" s="58"/>
      <c r="E228" s="35"/>
      <c r="F228" s="35"/>
    </row>
    <row r="229" spans="1:6" s="34" customFormat="1" ht="16.5">
      <c r="A229" s="33"/>
      <c r="B229" s="58"/>
      <c r="C229" s="34" t="s">
        <v>307</v>
      </c>
      <c r="E229" s="35"/>
      <c r="F229" s="35"/>
    </row>
    <row r="230" spans="1:6" s="34" customFormat="1" ht="16.5">
      <c r="A230" s="33"/>
      <c r="B230" s="58"/>
      <c r="C230" s="34" t="s">
        <v>308</v>
      </c>
      <c r="E230" s="35"/>
      <c r="F230" s="35"/>
    </row>
    <row r="231" spans="1:6" s="34" customFormat="1" ht="16.5">
      <c r="A231" s="33"/>
      <c r="B231" s="58"/>
      <c r="E231" s="35"/>
      <c r="F231" s="35"/>
    </row>
    <row r="232" spans="1:6" s="34" customFormat="1" ht="16.5">
      <c r="A232" s="33"/>
      <c r="B232" s="58" t="s">
        <v>118</v>
      </c>
      <c r="C232" s="34" t="s">
        <v>210</v>
      </c>
      <c r="E232" s="35"/>
      <c r="F232" s="35"/>
    </row>
    <row r="233" spans="1:6" s="34" customFormat="1" ht="16.5">
      <c r="A233" s="33"/>
      <c r="B233" s="58"/>
      <c r="C233" s="34" t="s">
        <v>211</v>
      </c>
      <c r="E233" s="35"/>
      <c r="F233" s="35"/>
    </row>
    <row r="234" spans="1:6" s="34" customFormat="1" ht="16.5">
      <c r="A234" s="33"/>
      <c r="B234" s="58"/>
      <c r="C234" s="34" t="s">
        <v>212</v>
      </c>
      <c r="E234" s="35"/>
      <c r="F234" s="35"/>
    </row>
    <row r="235" spans="1:6" s="34" customFormat="1" ht="16.5">
      <c r="A235" s="33"/>
      <c r="B235" s="58"/>
      <c r="C235" s="34" t="s">
        <v>213</v>
      </c>
      <c r="E235" s="35"/>
      <c r="F235" s="35"/>
    </row>
    <row r="236" spans="1:6" s="34" customFormat="1" ht="16.5">
      <c r="A236" s="33"/>
      <c r="B236" s="58"/>
      <c r="C236" s="34" t="s">
        <v>309</v>
      </c>
      <c r="E236" s="35"/>
      <c r="F236" s="35"/>
    </row>
    <row r="237" spans="1:6" s="34" customFormat="1" ht="16.5">
      <c r="A237" s="33"/>
      <c r="B237" s="58"/>
      <c r="C237" s="34" t="s">
        <v>214</v>
      </c>
      <c r="E237" s="35"/>
      <c r="F237" s="35"/>
    </row>
    <row r="238" spans="1:6" s="34" customFormat="1" ht="16.5">
      <c r="A238" s="33"/>
      <c r="B238" s="58"/>
      <c r="E238" s="35"/>
      <c r="F238" s="35"/>
    </row>
    <row r="239" spans="1:6" s="34" customFormat="1" ht="16.5">
      <c r="A239" s="33"/>
      <c r="B239" s="58"/>
      <c r="C239" s="34" t="s">
        <v>215</v>
      </c>
      <c r="E239" s="35"/>
      <c r="F239" s="35"/>
    </row>
    <row r="240" spans="1:6" s="34" customFormat="1" ht="16.5">
      <c r="A240" s="33"/>
      <c r="B240" s="58"/>
      <c r="C240" s="34" t="s">
        <v>216</v>
      </c>
      <c r="E240" s="35"/>
      <c r="F240" s="35"/>
    </row>
    <row r="241" spans="1:6" s="34" customFormat="1" ht="16.5">
      <c r="A241" s="33"/>
      <c r="B241" s="58"/>
      <c r="C241" s="34" t="s">
        <v>292</v>
      </c>
      <c r="E241" s="35"/>
      <c r="F241" s="35"/>
    </row>
    <row r="242" spans="1:6" s="34" customFormat="1" ht="16.5">
      <c r="A242" s="33"/>
      <c r="B242" s="58"/>
      <c r="C242" s="34" t="s">
        <v>299</v>
      </c>
      <c r="E242" s="35"/>
      <c r="F242" s="35"/>
    </row>
    <row r="243" spans="1:6" s="34" customFormat="1" ht="16.5">
      <c r="A243" s="33"/>
      <c r="B243" s="58"/>
      <c r="E243" s="35"/>
      <c r="F243" s="35"/>
    </row>
    <row r="244" spans="1:6" s="34" customFormat="1" ht="16.5">
      <c r="A244" s="33"/>
      <c r="B244" s="58"/>
      <c r="C244" s="34" t="s">
        <v>305</v>
      </c>
      <c r="E244" s="35"/>
      <c r="F244" s="35"/>
    </row>
    <row r="245" spans="1:6" s="34" customFormat="1" ht="16.5">
      <c r="A245" s="33"/>
      <c r="B245" s="58"/>
      <c r="C245" s="34" t="s">
        <v>306</v>
      </c>
      <c r="E245" s="35"/>
      <c r="F245" s="35"/>
    </row>
    <row r="246" spans="1:6" s="34" customFormat="1" ht="16.5">
      <c r="A246" s="33"/>
      <c r="B246" s="58"/>
      <c r="E246" s="35"/>
      <c r="F246" s="35"/>
    </row>
    <row r="247" spans="1:6" s="34" customFormat="1" ht="16.5">
      <c r="A247" s="33"/>
      <c r="B247" s="58" t="s">
        <v>121</v>
      </c>
      <c r="C247" s="34" t="s">
        <v>217</v>
      </c>
      <c r="E247" s="35"/>
      <c r="F247" s="35"/>
    </row>
    <row r="248" spans="1:6" s="34" customFormat="1" ht="16.5">
      <c r="A248" s="33"/>
      <c r="B248" s="58"/>
      <c r="C248" s="34" t="s">
        <v>218</v>
      </c>
      <c r="E248" s="35"/>
      <c r="F248" s="35"/>
    </row>
    <row r="249" spans="1:6" s="34" customFormat="1" ht="16.5">
      <c r="A249" s="33"/>
      <c r="B249" s="58"/>
      <c r="C249" s="34" t="s">
        <v>219</v>
      </c>
      <c r="E249" s="35"/>
      <c r="F249" s="35"/>
    </row>
    <row r="250" spans="1:6" s="34" customFormat="1" ht="16.5">
      <c r="A250" s="33"/>
      <c r="B250" s="58"/>
      <c r="C250" s="34" t="s">
        <v>228</v>
      </c>
      <c r="E250" s="35"/>
      <c r="F250" s="35"/>
    </row>
    <row r="251" spans="2:3" ht="16.5">
      <c r="B251" s="58"/>
      <c r="C251" s="21" t="s">
        <v>229</v>
      </c>
    </row>
    <row r="254" spans="1:2" ht="16.5">
      <c r="A254" s="33">
        <v>14</v>
      </c>
      <c r="B254" s="43" t="s">
        <v>155</v>
      </c>
    </row>
    <row r="255" ht="16.5">
      <c r="B255" s="58" t="s">
        <v>156</v>
      </c>
    </row>
    <row r="256" ht="16.5">
      <c r="B256" s="58"/>
    </row>
    <row r="257" ht="16.5">
      <c r="B257" s="43" t="s">
        <v>157</v>
      </c>
    </row>
    <row r="259" spans="1:6" s="34" customFormat="1" ht="16.5">
      <c r="A259" s="33"/>
      <c r="C259" s="59"/>
      <c r="D259" s="60" t="s">
        <v>158</v>
      </c>
      <c r="E259" s="102" t="s">
        <v>159</v>
      </c>
      <c r="F259" s="102" t="s">
        <v>160</v>
      </c>
    </row>
    <row r="260" spans="1:6" s="34" customFormat="1" ht="16.5">
      <c r="A260" s="33"/>
      <c r="C260" s="61"/>
      <c r="D260" s="62"/>
      <c r="E260" s="103" t="s">
        <v>224</v>
      </c>
      <c r="F260" s="103"/>
    </row>
    <row r="261" spans="3:6" ht="16.5">
      <c r="C261" s="63"/>
      <c r="D261" s="64" t="s">
        <v>13</v>
      </c>
      <c r="E261" s="104" t="s">
        <v>13</v>
      </c>
      <c r="F261" s="105" t="s">
        <v>13</v>
      </c>
    </row>
    <row r="262" spans="3:6" ht="16.5">
      <c r="C262" s="66" t="s">
        <v>161</v>
      </c>
      <c r="D262" s="67">
        <v>122437</v>
      </c>
      <c r="E262" s="67">
        <v>-116472</v>
      </c>
      <c r="F262" s="67">
        <v>1095880</v>
      </c>
    </row>
    <row r="263" spans="3:6" ht="16.5">
      <c r="C263" s="65" t="s">
        <v>162</v>
      </c>
      <c r="D263" s="67">
        <v>7074</v>
      </c>
      <c r="E263" s="67">
        <v>-46206</v>
      </c>
      <c r="F263" s="67">
        <v>146907</v>
      </c>
    </row>
    <row r="264" spans="3:6" ht="16.5">
      <c r="C264" s="65" t="s">
        <v>163</v>
      </c>
      <c r="D264" s="67">
        <v>120408</v>
      </c>
      <c r="E264" s="67">
        <v>-6523</v>
      </c>
      <c r="F264" s="67">
        <v>99442</v>
      </c>
    </row>
    <row r="265" spans="3:6" ht="16.5">
      <c r="C265" s="65" t="s">
        <v>164</v>
      </c>
      <c r="D265" s="67">
        <v>0</v>
      </c>
      <c r="E265" s="67">
        <v>-84</v>
      </c>
      <c r="F265" s="67">
        <v>-1391</v>
      </c>
    </row>
    <row r="266" spans="3:6" ht="16.5">
      <c r="C266" s="65" t="s">
        <v>165</v>
      </c>
      <c r="D266" s="67">
        <f>1093+19261+281+1</f>
        <v>20636</v>
      </c>
      <c r="E266" s="67">
        <f>-90118+22915-1</f>
        <v>-67204</v>
      </c>
      <c r="F266" s="67">
        <f>177192+137105</f>
        <v>314297</v>
      </c>
    </row>
    <row r="267" spans="3:6" ht="16.5">
      <c r="C267" s="68"/>
      <c r="D267" s="69">
        <f>SUM(D262:D266)</f>
        <v>270555</v>
      </c>
      <c r="E267" s="69">
        <f>SUM(E262:E266)</f>
        <v>-236489</v>
      </c>
      <c r="F267" s="69">
        <f>SUM(F262:F266)</f>
        <v>1655135</v>
      </c>
    </row>
    <row r="268" spans="3:6" ht="16.5">
      <c r="C268" s="53"/>
      <c r="D268" s="70"/>
      <c r="E268" s="71"/>
      <c r="F268" s="72"/>
    </row>
    <row r="269" spans="2:6" ht="16.5">
      <c r="B269" s="25" t="s">
        <v>166</v>
      </c>
      <c r="C269" s="53"/>
      <c r="D269" s="72"/>
      <c r="E269" s="72"/>
      <c r="F269" s="72"/>
    </row>
    <row r="270" spans="3:6" ht="16.5">
      <c r="C270" s="24"/>
      <c r="D270" s="31"/>
      <c r="E270" s="31"/>
      <c r="F270" s="31"/>
    </row>
    <row r="271" spans="1:6" s="34" customFormat="1" ht="16.5">
      <c r="A271" s="33"/>
      <c r="C271" s="59"/>
      <c r="D271" s="73" t="s">
        <v>158</v>
      </c>
      <c r="E271" s="102" t="s">
        <v>159</v>
      </c>
      <c r="F271" s="102" t="s">
        <v>160</v>
      </c>
    </row>
    <row r="272" spans="1:6" s="34" customFormat="1" ht="16.5">
      <c r="A272" s="33"/>
      <c r="C272" s="61"/>
      <c r="D272" s="62"/>
      <c r="E272" s="103" t="s">
        <v>224</v>
      </c>
      <c r="F272" s="103"/>
    </row>
    <row r="273" spans="3:6" ht="16.5">
      <c r="C273" s="65"/>
      <c r="D273" s="64" t="s">
        <v>13</v>
      </c>
      <c r="E273" s="104" t="s">
        <v>13</v>
      </c>
      <c r="F273" s="105" t="s">
        <v>13</v>
      </c>
    </row>
    <row r="274" spans="3:6" ht="16.5">
      <c r="C274" s="65" t="s">
        <v>167</v>
      </c>
      <c r="D274" s="74">
        <v>234102</v>
      </c>
      <c r="E274" s="75">
        <v>-224900</v>
      </c>
      <c r="F274" s="67">
        <v>1141156</v>
      </c>
    </row>
    <row r="275" spans="3:6" ht="16.5">
      <c r="C275" s="65" t="s">
        <v>168</v>
      </c>
      <c r="D275" s="74">
        <v>746</v>
      </c>
      <c r="E275" s="75">
        <v>-26188</v>
      </c>
      <c r="F275" s="67">
        <v>-1</v>
      </c>
    </row>
    <row r="276" spans="3:6" ht="16.5">
      <c r="C276" s="65" t="s">
        <v>169</v>
      </c>
      <c r="D276" s="74">
        <v>28573</v>
      </c>
      <c r="E276" s="75">
        <v>19895</v>
      </c>
      <c r="F276" s="67">
        <v>234717</v>
      </c>
    </row>
    <row r="277" spans="3:6" ht="16.5">
      <c r="C277" s="65" t="s">
        <v>170</v>
      </c>
      <c r="D277" s="74">
        <v>1019</v>
      </c>
      <c r="E277" s="75">
        <v>-2892</v>
      </c>
      <c r="F277" s="67">
        <v>31316</v>
      </c>
    </row>
    <row r="278" spans="3:6" ht="16.5">
      <c r="C278" s="65" t="s">
        <v>171</v>
      </c>
      <c r="D278" s="74">
        <v>6115</v>
      </c>
      <c r="E278" s="75">
        <v>-23041</v>
      </c>
      <c r="F278" s="67">
        <v>107120</v>
      </c>
    </row>
    <row r="279" spans="3:6" ht="16.5">
      <c r="C279" s="65" t="s">
        <v>172</v>
      </c>
      <c r="D279" s="74">
        <v>0</v>
      </c>
      <c r="E279" s="75">
        <f>-2277-1+22915</f>
        <v>20637</v>
      </c>
      <c r="F279" s="67">
        <f>3722+137105</f>
        <v>140827</v>
      </c>
    </row>
    <row r="280" spans="3:6" ht="16.5">
      <c r="C280" s="68"/>
      <c r="D280" s="76">
        <f>SUM(D274:D279)</f>
        <v>270555</v>
      </c>
      <c r="E280" s="69">
        <f>SUM(E274:E279)</f>
        <v>-236489</v>
      </c>
      <c r="F280" s="77">
        <f>SUM(F274:F279)</f>
        <v>1655135</v>
      </c>
    </row>
    <row r="281" spans="3:6" ht="16.5">
      <c r="C281" s="24"/>
      <c r="D281" s="31"/>
      <c r="E281" s="31"/>
      <c r="F281" s="31"/>
    </row>
    <row r="282" spans="3:6" ht="16.5">
      <c r="C282" s="24"/>
      <c r="D282" s="31"/>
      <c r="E282" s="31"/>
      <c r="F282" s="31"/>
    </row>
    <row r="283" spans="1:6" s="34" customFormat="1" ht="16.5">
      <c r="A283" s="33">
        <v>15</v>
      </c>
      <c r="B283" s="37" t="s">
        <v>220</v>
      </c>
      <c r="C283" s="78"/>
      <c r="D283" s="78"/>
      <c r="E283" s="42"/>
      <c r="F283" s="42"/>
    </row>
    <row r="284" spans="1:6" s="34" customFormat="1" ht="16.5">
      <c r="A284" s="33"/>
      <c r="B284" s="37" t="s">
        <v>221</v>
      </c>
      <c r="C284" s="78"/>
      <c r="D284" s="78"/>
      <c r="E284" s="42"/>
      <c r="F284" s="42"/>
    </row>
    <row r="285" spans="1:6" s="34" customFormat="1" ht="16.5">
      <c r="A285" s="33"/>
      <c r="B285" s="34" t="s">
        <v>252</v>
      </c>
      <c r="E285" s="35"/>
      <c r="F285" s="35"/>
    </row>
    <row r="286" spans="1:6" s="34" customFormat="1" ht="16.5">
      <c r="A286" s="33"/>
      <c r="B286" s="34" t="s">
        <v>254</v>
      </c>
      <c r="E286" s="35"/>
      <c r="F286" s="35"/>
    </row>
    <row r="287" spans="1:6" s="34" customFormat="1" ht="16.5">
      <c r="A287" s="33"/>
      <c r="B287" s="34" t="s">
        <v>264</v>
      </c>
      <c r="E287" s="35"/>
      <c r="F287" s="35"/>
    </row>
    <row r="288" spans="1:6" s="34" customFormat="1" ht="16.5">
      <c r="A288" s="33"/>
      <c r="B288" s="34" t="s">
        <v>265</v>
      </c>
      <c r="E288" s="35"/>
      <c r="F288" s="35"/>
    </row>
    <row r="289" spans="1:6" s="34" customFormat="1" ht="16.5">
      <c r="A289" s="33"/>
      <c r="E289" s="35"/>
      <c r="F289" s="35"/>
    </row>
    <row r="290" spans="1:6" s="34" customFormat="1" ht="16.5">
      <c r="A290" s="33"/>
      <c r="E290" s="35"/>
      <c r="F290" s="35"/>
    </row>
    <row r="291" spans="1:6" s="34" customFormat="1" ht="16.5">
      <c r="A291" s="33">
        <v>16</v>
      </c>
      <c r="B291" s="43" t="s">
        <v>173</v>
      </c>
      <c r="E291" s="35"/>
      <c r="F291" s="35"/>
    </row>
    <row r="292" spans="1:6" s="34" customFormat="1" ht="16.5">
      <c r="A292" s="33"/>
      <c r="B292" s="58" t="s">
        <v>244</v>
      </c>
      <c r="E292" s="35"/>
      <c r="F292" s="35"/>
    </row>
    <row r="293" spans="1:6" s="34" customFormat="1" ht="16.5">
      <c r="A293" s="33"/>
      <c r="B293" s="58" t="s">
        <v>245</v>
      </c>
      <c r="E293" s="35"/>
      <c r="F293" s="35"/>
    </row>
    <row r="294" spans="1:6" s="34" customFormat="1" ht="16.5">
      <c r="A294" s="33"/>
      <c r="B294" s="58"/>
      <c r="E294" s="35"/>
      <c r="F294" s="35"/>
    </row>
    <row r="295" spans="1:6" s="34" customFormat="1" ht="16.5">
      <c r="A295" s="33"/>
      <c r="E295" s="35"/>
      <c r="F295" s="35"/>
    </row>
    <row r="296" spans="1:2" ht="16.5">
      <c r="A296" s="23">
        <v>17</v>
      </c>
      <c r="B296" s="25" t="s">
        <v>176</v>
      </c>
    </row>
    <row r="297" ht="16.5">
      <c r="B297" s="21" t="s">
        <v>285</v>
      </c>
    </row>
    <row r="300" spans="1:2" ht="16.5">
      <c r="A300" s="23">
        <v>18</v>
      </c>
      <c r="B300" s="25" t="s">
        <v>174</v>
      </c>
    </row>
    <row r="301" ht="16.5">
      <c r="B301" s="44" t="s">
        <v>175</v>
      </c>
    </row>
    <row r="303" ht="16.5">
      <c r="A303" s="27"/>
    </row>
    <row r="304" spans="1:6" s="34" customFormat="1" ht="16.5">
      <c r="A304" s="33">
        <v>19</v>
      </c>
      <c r="B304" s="43" t="s">
        <v>177</v>
      </c>
      <c r="E304" s="35"/>
      <c r="F304" s="35"/>
    </row>
    <row r="305" spans="1:2" ht="16.5">
      <c r="A305" s="33"/>
      <c r="B305" s="58" t="s">
        <v>255</v>
      </c>
    </row>
    <row r="306" spans="1:2" ht="16.5">
      <c r="A306" s="33"/>
      <c r="B306" s="58" t="s">
        <v>293</v>
      </c>
    </row>
    <row r="307" spans="1:2" ht="16.5">
      <c r="A307" s="33"/>
      <c r="B307" s="58" t="s">
        <v>296</v>
      </c>
    </row>
    <row r="308" spans="1:2" ht="16.5">
      <c r="A308" s="33"/>
      <c r="B308" s="34" t="s">
        <v>295</v>
      </c>
    </row>
    <row r="309" spans="1:2" ht="16.5">
      <c r="A309" s="47"/>
      <c r="B309" s="46" t="s">
        <v>294</v>
      </c>
    </row>
    <row r="310" spans="1:2" ht="16.5">
      <c r="A310" s="33"/>
      <c r="B310" s="44"/>
    </row>
    <row r="311" spans="1:2" ht="16.5">
      <c r="A311" s="23">
        <v>20</v>
      </c>
      <c r="B311" s="25" t="s">
        <v>178</v>
      </c>
    </row>
    <row r="312" ht="16.5">
      <c r="B312" s="21" t="s">
        <v>179</v>
      </c>
    </row>
    <row r="315" spans="1:2" ht="16.5">
      <c r="A315" s="23">
        <v>21</v>
      </c>
      <c r="B315" s="25" t="s">
        <v>180</v>
      </c>
    </row>
    <row r="316" ht="16.5">
      <c r="B316" s="21" t="s">
        <v>186</v>
      </c>
    </row>
    <row r="318" spans="1:6" s="44" customFormat="1" ht="16.5">
      <c r="A318" s="79"/>
      <c r="E318" s="101"/>
      <c r="F318" s="101"/>
    </row>
    <row r="319" ht="16.5">
      <c r="A319" s="22" t="s">
        <v>181</v>
      </c>
    </row>
    <row r="320" ht="16.5">
      <c r="A320" s="22"/>
    </row>
    <row r="321" ht="16.5">
      <c r="A321" s="22"/>
    </row>
    <row r="322" ht="16.5">
      <c r="A322" s="22"/>
    </row>
    <row r="323" ht="16.5">
      <c r="A323" s="27"/>
    </row>
    <row r="324" ht="16.5">
      <c r="A324" s="27"/>
    </row>
    <row r="325" ht="16.5">
      <c r="A325" s="47" t="s">
        <v>300</v>
      </c>
    </row>
    <row r="326" ht="16.5">
      <c r="A326" s="47" t="s">
        <v>301</v>
      </c>
    </row>
    <row r="327" ht="16.5">
      <c r="A327" s="22"/>
    </row>
    <row r="328" ht="16.5">
      <c r="A328" s="47" t="s">
        <v>182</v>
      </c>
    </row>
    <row r="329" spans="1:2" ht="16.5">
      <c r="A329" s="80" t="s">
        <v>266</v>
      </c>
      <c r="B329" s="34"/>
    </row>
  </sheetData>
  <printOptions/>
  <pageMargins left="0.5" right="0.25" top="1" bottom="1" header="0.5" footer="0.5"/>
  <pageSetup horizontalDpi="600" verticalDpi="600" orientation="portrait" paperSize="9" scale="74" r:id="rId1"/>
  <rowBreaks count="6" manualBreakCount="6">
    <brk id="45" max="5" man="1"/>
    <brk id="93" max="5" man="1"/>
    <brk id="144" max="5" man="1"/>
    <brk id="199" max="5" man="1"/>
    <brk id="253" max="5" man="1"/>
    <brk id="30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 &amp; general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 &amp; general bhd</dc:creator>
  <cp:keywords/>
  <dc:description/>
  <cp:lastModifiedBy>Land &amp;  General Berhad</cp:lastModifiedBy>
  <cp:lastPrinted>2002-02-28T04:17:24Z</cp:lastPrinted>
  <dcterms:created xsi:type="dcterms:W3CDTF">2001-11-08T05:56:11Z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