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80" windowWidth="9525" windowHeight="4875" activeTab="2"/>
  </bookViews>
  <sheets>
    <sheet name="P&amp;L" sheetId="1" r:id="rId1"/>
    <sheet name="B&amp;S" sheetId="2" r:id="rId2"/>
    <sheet name="NOTES" sheetId="3" r:id="rId3"/>
  </sheets>
  <definedNames>
    <definedName name="_xlnm.Print_Area" localSheetId="1">'B&amp;S'!$A$1:$F$66</definedName>
    <definedName name="_xlnm.Print_Area" localSheetId="2">'NOTES'!$A$1:$L$319</definedName>
    <definedName name="_xlnm.Print_Area" localSheetId="0">'P&amp;L'!$A$1:$I$79</definedName>
  </definedNames>
  <calcPr fullCalcOnLoad="1"/>
</workbook>
</file>

<file path=xl/sharedStrings.xml><?xml version="1.0" encoding="utf-8"?>
<sst xmlns="http://schemas.openxmlformats.org/spreadsheetml/2006/main" count="382" uniqueCount="306">
  <si>
    <r>
      <t>As at 30 September 2001,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34,784,400 units of  L&amp;G shares have been in issue at an issue price of RM1.00 </t>
    </r>
  </si>
  <si>
    <t>each to certain contractors/consultants for work completed;</t>
  </si>
  <si>
    <t>In consideration for terminating a Call Option Agreement between L&amp;G and Khazanah Nasional Berhad</t>
  </si>
  <si>
    <t xml:space="preserve">Subsequently, on 2 October 2001, L&amp;G entered into an agreement with Khazanah, Amerasia Technology, Inc. </t>
  </si>
  <si>
    <t xml:space="preserve">("ATI") and CCT , to subscribe for an additional 3,318,092 ordinary shares RM1.00 each by way of </t>
  </si>
  <si>
    <t>capitalisation of a loan totalling USD3,318,092 owing by CCT to L&amp;G. Pursuant to the aforesaid agreement,</t>
  </si>
  <si>
    <t xml:space="preserve"> the loan which comprises the principal sum of USD2 million and the accrued interest component computed </t>
  </si>
  <si>
    <t xml:space="preserve">as at 31 December 2000 of USD1,318,092 be fully settled by the issuance of one fully paid ordinary shares of </t>
  </si>
  <si>
    <t xml:space="preserve"> ("Khazanah"), L&amp;G had disposed off 5,689,264 ordinary shares of RM1.00 each in Crystal Clear Technology </t>
  </si>
  <si>
    <t>LAND &amp; GENERAL BERHAD                   (COMPANY NO 5507-H)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</si>
  <si>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</si>
  <si>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</si>
  <si>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</si>
  <si>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</si>
  <si>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</si>
  <si>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</si>
  <si>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</si>
  <si>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</si>
  <si>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</si>
  <si>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</si>
  <si>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</si>
  <si>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</si>
  <si>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</si>
  <si>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</si>
  <si>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Revenue</t>
  </si>
  <si>
    <t>(b)</t>
  </si>
  <si>
    <t>Investment income</t>
  </si>
  <si>
    <t>(c)</t>
  </si>
  <si>
    <t>Other income</t>
  </si>
  <si>
    <t>Profit/(loss) before unrealised foreign exchange gains/</t>
  </si>
  <si>
    <t xml:space="preserve">(losses), finance cost, depreciation and amortisation, </t>
  </si>
  <si>
    <t xml:space="preserve"> exceptional items, income tax, minority interest and </t>
  </si>
  <si>
    <t>extraordinary item.</t>
  </si>
  <si>
    <t>Unrealised foreign exchange gains/ (losses)</t>
  </si>
  <si>
    <t>Profit/(loss) after unrealised foreign exchange gains/</t>
  </si>
  <si>
    <t xml:space="preserve">(losses) but before  finance cost, depreciation and </t>
  </si>
  <si>
    <t xml:space="preserve"> amortisation, exceptional items, income tax, minority </t>
  </si>
  <si>
    <t>interest and extraordinary item.</t>
  </si>
  <si>
    <t>(d)</t>
  </si>
  <si>
    <t>Finance cost</t>
  </si>
  <si>
    <t>(e)</t>
  </si>
  <si>
    <t>Depreciation and amortisation</t>
  </si>
  <si>
    <t>(f)</t>
  </si>
  <si>
    <t>Exceptional items</t>
  </si>
  <si>
    <t>(g)</t>
  </si>
  <si>
    <t>Profit/(loss) before income tax, minority interests and</t>
  </si>
  <si>
    <t>extraordinary items.</t>
  </si>
  <si>
    <t>(h)</t>
  </si>
  <si>
    <t>Share of profits and losses of jointly controlled entity.</t>
  </si>
  <si>
    <t>(i)</t>
  </si>
  <si>
    <t>Share of profits and losses of associated companies.</t>
  </si>
  <si>
    <t>(j)</t>
  </si>
  <si>
    <t>Profit/(loss) before income tax, minority interests</t>
  </si>
  <si>
    <t>and extraordinary items.</t>
  </si>
  <si>
    <t>(k)</t>
  </si>
  <si>
    <t>Income tax</t>
  </si>
  <si>
    <t>(l)</t>
  </si>
  <si>
    <t>Profit/(loss) after income tax before deducting</t>
  </si>
  <si>
    <t>minority interest.</t>
  </si>
  <si>
    <t>(ii)</t>
  </si>
  <si>
    <t>Less minority interests</t>
  </si>
  <si>
    <t>(m)</t>
  </si>
  <si>
    <t>Pre-acquisition profit/(loss), if applicable</t>
  </si>
  <si>
    <t>(n)</t>
  </si>
  <si>
    <t>Net profit/(loss) from ordinary activities attributable</t>
  </si>
  <si>
    <t>to members of the company.</t>
  </si>
  <si>
    <t>(o)</t>
  </si>
  <si>
    <t>Extraordinary items</t>
  </si>
  <si>
    <t>(iii)</t>
  </si>
  <si>
    <t>Extraordinary items attributable to members</t>
  </si>
  <si>
    <t>of the company.</t>
  </si>
  <si>
    <t>(p)</t>
  </si>
  <si>
    <t>Net profit/(loss) attributable to members of the</t>
  </si>
  <si>
    <t>company.</t>
  </si>
  <si>
    <t xml:space="preserve">Earnings per share based on 2 (p) above after deducting </t>
  </si>
  <si>
    <t>any provision for preference dividends if any :-</t>
  </si>
  <si>
    <t>Basic (based on 536,201,975 weighted average</t>
  </si>
  <si>
    <t>ordinary shares) (sen).</t>
  </si>
  <si>
    <t>Fully diluted (based on ....... ordinary shares) (sen).</t>
  </si>
  <si>
    <t>N/A</t>
  </si>
  <si>
    <t>LAND &amp; GENERAL BERHAD                (COMPANY NO 5507-H)</t>
  </si>
  <si>
    <t>CONSOLIDATED BALANCE SHEET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</si>
  <si>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</si>
  <si>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</si>
  <si>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</si>
  <si>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</si>
  <si>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</si>
  <si>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</si>
  <si>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Property, plant and equipment</t>
  </si>
  <si>
    <t>Real property assets</t>
  </si>
  <si>
    <t>Investment in associated companies</t>
  </si>
  <si>
    <t>Investment in jointly controlled entities</t>
  </si>
  <si>
    <t>Long term investments</t>
  </si>
  <si>
    <t>Intangible assets</t>
  </si>
  <si>
    <t>Current assets</t>
  </si>
  <si>
    <t>Development properties</t>
  </si>
  <si>
    <t>Other assets</t>
  </si>
  <si>
    <t>Inventories</t>
  </si>
  <si>
    <t>Trade and other receivables</t>
  </si>
  <si>
    <t>million</t>
  </si>
  <si>
    <t>Short term investments</t>
  </si>
  <si>
    <t>billing high, collect progressively</t>
  </si>
  <si>
    <t>Cash</t>
  </si>
  <si>
    <t>lot of property handover last yr.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</si>
  <si>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</si>
  <si>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</si>
  <si>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</si>
  <si>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</si>
  <si>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</si>
  <si>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</si>
  <si>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assets/(liabilities)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</si>
  <si>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</si>
  <si>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</si>
  <si>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</si>
  <si>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</si>
  <si>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</si>
  <si>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</si>
  <si>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</si>
  <si>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</si>
  <si>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</si>
  <si>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</si>
  <si>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</si>
  <si>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</si>
  <si>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 xml:space="preserve"> </t>
  </si>
  <si>
    <t>Net tangible assets per share (RM)</t>
  </si>
  <si>
    <t>NOTES</t>
  </si>
  <si>
    <t>Accounting Policies</t>
  </si>
  <si>
    <t>a)</t>
  </si>
  <si>
    <t>b)</t>
  </si>
  <si>
    <t>Write back of provision for non-recoverable debts upon disposal</t>
  </si>
  <si>
    <t>of associated company</t>
  </si>
  <si>
    <t>c)</t>
  </si>
  <si>
    <t xml:space="preserve">Loss on disposal of subsidiary company </t>
  </si>
  <si>
    <t xml:space="preserve">d)  </t>
  </si>
  <si>
    <t>Extraordinary Items</t>
  </si>
  <si>
    <t>There were no extraordinary items during the quarter under review.</t>
  </si>
  <si>
    <t>Taxation</t>
  </si>
  <si>
    <t>Taxation comprised of:</t>
  </si>
  <si>
    <t>RM'001</t>
  </si>
  <si>
    <t>Current year provision</t>
  </si>
  <si>
    <t>Underprovision in prior years</t>
  </si>
  <si>
    <t>Associated companies</t>
  </si>
  <si>
    <t>Quoted Securities</t>
  </si>
  <si>
    <t>Total investments in quoted shares as at  30 September 2001 are as follows:</t>
  </si>
  <si>
    <t>At cost</t>
  </si>
  <si>
    <t>At carrying value/book value</t>
  </si>
  <si>
    <t xml:space="preserve">At market value </t>
  </si>
  <si>
    <t>Changes in the Composition of the Group</t>
  </si>
  <si>
    <t>Status of corporate proposals</t>
  </si>
  <si>
    <t>i)</t>
  </si>
  <si>
    <t>ii)</t>
  </si>
  <si>
    <t>iii)</t>
  </si>
  <si>
    <t>iv)</t>
  </si>
  <si>
    <t>Issuances and Repayment of Debt and Equity Securities</t>
  </si>
  <si>
    <t>restructuring proposal for both Bondholders as well as bank lenders.</t>
  </si>
  <si>
    <t xml:space="preserve">Group Borrowings and Debt Securities </t>
  </si>
  <si>
    <t>Total Group borrowings as at 30 September 2001 are as follows:</t>
  </si>
  <si>
    <t>Short Term Borrowings</t>
  </si>
  <si>
    <t>Unsecured</t>
  </si>
  <si>
    <t>Secured</t>
  </si>
  <si>
    <t>Included in the above short term borrowings are borrowings denominated in the following foreign currencies:</t>
  </si>
  <si>
    <t>In Thousands</t>
  </si>
  <si>
    <t xml:space="preserve">Unsecured: </t>
  </si>
  <si>
    <t>Denominated in US Dollar</t>
  </si>
  <si>
    <t>Denominated in Australian Dollar</t>
  </si>
  <si>
    <t>Secured:</t>
  </si>
  <si>
    <t>Denominated in Fijian Dollar</t>
  </si>
  <si>
    <t>Denominated in (Papua New Guinea) Kina</t>
  </si>
  <si>
    <t>Long Term Borrowings</t>
  </si>
  <si>
    <t>Included in the above long term borrowings are borrowings denominated in the following foreign currencies:</t>
  </si>
  <si>
    <t>Unsecured:</t>
  </si>
  <si>
    <t>Contingent Liabilities</t>
  </si>
  <si>
    <t>Guarantees in respect of credit facilities granted to a third party</t>
  </si>
  <si>
    <t>Bank guarantees extended to third parties</t>
  </si>
  <si>
    <t>Financial Instruments with Off  Balance Sheet Risk</t>
  </si>
  <si>
    <t>Material litigation</t>
  </si>
  <si>
    <t>Segmental  Reporting</t>
  </si>
  <si>
    <t>The analysis of  the Group's turnover, results and assets employed of the Group are as follows:</t>
  </si>
  <si>
    <t>By activities:</t>
  </si>
  <si>
    <t>Turnover</t>
  </si>
  <si>
    <t>Profit before</t>
  </si>
  <si>
    <t>Total Assets</t>
  </si>
  <si>
    <t>Properties</t>
  </si>
  <si>
    <t>Timber</t>
  </si>
  <si>
    <t>Petrochemical</t>
  </si>
  <si>
    <t>Oil &amp; Gas</t>
  </si>
  <si>
    <t>Investment /Others</t>
  </si>
  <si>
    <t>By geographical:</t>
  </si>
  <si>
    <t>Malaysia</t>
  </si>
  <si>
    <t>Papua New Guinea</t>
  </si>
  <si>
    <t>Australia &amp; Fiji</t>
  </si>
  <si>
    <t>United States of America</t>
  </si>
  <si>
    <t>Indonesia</t>
  </si>
  <si>
    <t>Others</t>
  </si>
  <si>
    <t>Review of Performance of the Company and its principal subsidiaries</t>
  </si>
  <si>
    <t>Seasonality and Cyclicality Factors</t>
  </si>
  <si>
    <t>The business of the Group is not subject to seasonal and cyclical fluctuations.</t>
  </si>
  <si>
    <t>Material Events Subsequent to the End of the Financial Period</t>
  </si>
  <si>
    <t>Current Year Prospects</t>
  </si>
  <si>
    <t>Variance of actual results from forecast profits  and shortfall in Profit Guarantee.</t>
  </si>
  <si>
    <t>Not applicable.</t>
  </si>
  <si>
    <t>Dividend</t>
  </si>
  <si>
    <t>MANAGING DIRECTOR</t>
  </si>
  <si>
    <t>G. KRISHNAN</t>
  </si>
  <si>
    <t>For and on behalf of the Board</t>
  </si>
  <si>
    <t>Kuala Lumpur</t>
  </si>
  <si>
    <t xml:space="preserve">The quarterly financial statements have been prepared using accounting policies and methods of computation </t>
  </si>
  <si>
    <t>Loss on partial disposal of associated company</t>
  </si>
  <si>
    <t xml:space="preserve">Although the Group incurred a loss in the current quarter and financial year to date, there are tax charges </t>
  </si>
  <si>
    <t>Unquoted Investments and/or Profits</t>
  </si>
  <si>
    <t>There were no sale of unquoted investments and/or properties during the current quarter and financial year to date.</t>
  </si>
  <si>
    <t>There were no purchases or disposals of quoted securities for the current quarter and financial year to date.</t>
  </si>
  <si>
    <t>The Board does not recommend a dividend payment for the quarter under review.</t>
  </si>
  <si>
    <t>Except as disclosed in Note 7, there are no  material events up to the date of this report.</t>
  </si>
  <si>
    <t>Gain on disposal of associated companies</t>
  </si>
  <si>
    <t>There was no significant change in the composition of the Group during the quarter ended 30 September 2001.</t>
  </si>
  <si>
    <t xml:space="preserve"> However, L&amp;G has:</t>
  </si>
  <si>
    <t xml:space="preserve">On 18 January 2001, entered into a conditional Share Sale Agreement with Kelbourne Resources Sdn Bhd </t>
  </si>
  <si>
    <t xml:space="preserve">the proposed disposal by L&amp;G of the entire 100% equity interest in Industrial Resins (Malaysia) Berhad, </t>
  </si>
  <si>
    <t xml:space="preserve">comprising 15,000,000 ordinary shares of RM1.00 each, for a cash consideration of RM30 million. Approvals </t>
  </si>
  <si>
    <t xml:space="preserve">from the Ministry of Trade and Industry and the Foreign Investment Committee ("FIC") were obtained on </t>
  </si>
  <si>
    <t xml:space="preserve">10 April 2001 and 3 May 2001 respectively and approvals from shareholders of KRSB and L&amp;G were obtained </t>
  </si>
  <si>
    <t>on 18 January 2001 and 30 May 2001 respectively.</t>
  </si>
  <si>
    <t>On 5 July 2001, entered into inter-conditional Sale and Purchase Agreement with KL-Kepong Property Holdings</t>
  </si>
  <si>
    <t xml:space="preserve"> ("KLKPH"), Clarity Crest Sdn Bhd ("CC") and Key Century Sdn Bhd ("KC") to acquire additional 30% equity </t>
  </si>
  <si>
    <t xml:space="preserve"> interest in CC, KC and Lembah Beringin Sdn Bhd for a total cash consideration of RM13,821,300 and to </t>
  </si>
  <si>
    <t xml:space="preserve">dispose several pieces of land owned by CC to KLKPH for a total cash consideration of RM45,893,400.  In </t>
  </si>
  <si>
    <t xml:space="preserve">conjunction with the above proposed acquisition and disposal, CC and KC will redeem the existing 18,900 and </t>
  </si>
  <si>
    <t xml:space="preserve">9,600 units of RPS held by KLKPH  in CC and KC for a total cash consideration of RM18,900,000 and </t>
  </si>
  <si>
    <t xml:space="preserve">RM9,600,000 respectively. In addition, CC will also redeem the existing 14,000 units of RPS held by L&amp;G </t>
  </si>
  <si>
    <t xml:space="preserve">in CC for a total cash consideration of RM14,000,000.  Approvals from the  Estate Land Board and </t>
  </si>
  <si>
    <t>shareholders of L&amp;G are still pending.</t>
  </si>
  <si>
    <t xml:space="preserve">RM1.00 each in CCT for every USD1 loan. Therefore, L&amp;G's equity interest in CCT would increase from the </t>
  </si>
  <si>
    <t xml:space="preserve">On 3 February 2000 and subsequently on 30 November 2000, L&amp;G announced that the Group has </t>
  </si>
  <si>
    <t>implemented/proposed to implement the following proposals:</t>
  </si>
  <si>
    <t>issue of new L&amp;G shares to certain contractors/consultants of the property development subsidiaries of L&amp;G</t>
  </si>
  <si>
    <t>as consideration for settlement of debt amounting up to approximately RM58 million.</t>
  </si>
  <si>
    <t>restructure and reschedule about RM544 million of the L&amp;G Group's existing loans/facilities with financial</t>
  </si>
  <si>
    <t xml:space="preserve"> institutions. This primarily involves the extension of repayment period and revision of certain terms of </t>
  </si>
  <si>
    <t>borrowings;</t>
  </si>
  <si>
    <t xml:space="preserve">partial settlement of the financial obligations of Bandar Sungai Buaya Sdn Bhd ("BSB") to redeem and settle the </t>
  </si>
  <si>
    <t xml:space="preserve">Financial Obligations in relation to the acquisition of 3,094.5 acres of land by BSB from Murna Jaya </t>
  </si>
  <si>
    <t xml:space="preserve">Development Berhad ("MJD") in 1996 ("BSB Settlement Proposal"). The BSB Settlement Proposal involves the </t>
  </si>
  <si>
    <t xml:space="preserve">issue of new L&amp;G Shares to finance the settlement of RM100 million of the Financial Obligations which is </t>
  </si>
  <si>
    <t>scheduled over the 4 years to 2003; and</t>
  </si>
  <si>
    <t xml:space="preserve">restructuring of the existing 4.5% Unsecured Redeemable Convertible Bonds ("ECB") issued by L&amp;G in 1994 </t>
  </si>
  <si>
    <t>involving the issue of New Bonds, Floating Rate Notes, new L&amp;G Shares and cash payment ("Bond Proposal").</t>
  </si>
  <si>
    <t xml:space="preserve">The FIC's approval for both the BSB Settlement Proposal and Bonds Proposal was obtained on 31 January </t>
  </si>
  <si>
    <t xml:space="preserve">2001. Subsequently, on 5 April 2001, the Group announced that it is re-evaluating the above debt restructuring </t>
  </si>
  <si>
    <t xml:space="preserve">proposal in light of the prevailing stock market sentiments and changes in the business and capital market </t>
  </si>
  <si>
    <t>environments.</t>
  </si>
  <si>
    <t xml:space="preserve">On 21 September 2001, L&amp;G announced that the Group proposed to settle approximately RM207.4 million </t>
  </si>
  <si>
    <t xml:space="preserve">amount owing by L&amp;G via swapping with 29,634,164 shares of Bumi Armada Berhad owned by the Group.  </t>
  </si>
  <si>
    <t xml:space="preserve">As at to date, L&amp;G has issued its 34,784,400 ordinary shares of RM1.00 each which includes the issuance of </t>
  </si>
  <si>
    <t xml:space="preserve">2,350,000 new ordinary shares in May 2001, to certain contractors and consultants of the property development </t>
  </si>
  <si>
    <t xml:space="preserve">subsidiaries for their works completed as a consideration for settlement of debt amounting up to approximately </t>
  </si>
  <si>
    <t>RM58 million.</t>
  </si>
  <si>
    <t xml:space="preserve">As per the announcement of 6 June 2001, L&amp;G is required to redeem all or some of its USD100 million 4.5% </t>
  </si>
  <si>
    <t xml:space="preserve">Convertible Bonds ("the Bonds") at the redemption date of 26 July 2001 at the option of Bondholders at 130.85% </t>
  </si>
  <si>
    <t xml:space="preserve">of their principal amount. The total principal amount tendered for redemption amounts to USD55,740,000 </t>
  </si>
  <si>
    <t xml:space="preserve">("Put Bonds") and therefore, the principal amount due and payable by L&amp;G amounts to USD72,935,790.  </t>
  </si>
  <si>
    <t xml:space="preserve">Subsequently on 26 July 2001, L&amp;G has announced that due to its current tight cash flow position, it has defaulted </t>
  </si>
  <si>
    <t xml:space="preserve">on the principal and the interest payments of the Bonds amounting to USD72,935,790 and USD2,639,250 </t>
  </si>
  <si>
    <t xml:space="preserve">respectively. Meanwhile, L&amp;G together with its financial advisors are currently working towards an effective debt </t>
  </si>
  <si>
    <t xml:space="preserve">There  were no financial instruments with off balance sheet risk  within 7 days before the date of issue of this </t>
  </si>
  <si>
    <t>quarterly report.</t>
  </si>
  <si>
    <t xml:space="preserve">L&amp;G has on 6 June 2001, been served with a notice by Bayerische Landesbank Gironzentrale ("Bayerische") </t>
  </si>
  <si>
    <t xml:space="preserve">demanding payment of the sum of USD14,800,000, failing which may result in a winding-up petition be </t>
  </si>
  <si>
    <t xml:space="preserve">presented against L&amp;G.  L&amp;G has applied for interlocutory injunction from KL High Court on 26 June 2001 </t>
  </si>
  <si>
    <t xml:space="preserve">and the standstill period has been granted in order to facilitate negotiations between L&amp;G and Bayerische.  </t>
  </si>
  <si>
    <t>before the High Court.</t>
  </si>
  <si>
    <t xml:space="preserve">Citibank on 26 July 2001 has served on L&amp;G the Writ of Summons and Statement of Claim claiming </t>
  </si>
  <si>
    <t xml:space="preserve">RM40.8 million and accrued interest of RM1.6 million (as at 30 June 2001), continuing interest at the rate of </t>
  </si>
  <si>
    <t xml:space="preserve">2% above Citibank's monthly cost of funds and penalty interest of 1% from 1 July 2001 under the Standby </t>
  </si>
  <si>
    <t xml:space="preserve">Term Loan Facility and the principal sum of RM32.4 million and accrued interest of RM1.1 million (as at </t>
  </si>
  <si>
    <t xml:space="preserve">30 June 2001) and continuing interest on the principal sum at the rate of 1.5% above Citibank's Monthly Cost </t>
  </si>
  <si>
    <t>of Funds and penalty interest of 1% from 1 July 2001 under the Clean Standby Ringgit Time Loan facility.</t>
  </si>
  <si>
    <t xml:space="preserve">The RM40.8 million facility is secured with third party legal charge over 41 units of condominium in Villa Putri </t>
  </si>
  <si>
    <t xml:space="preserve">and a piece of land held by one of the subsidiary company.  The RM32.4 million is on clean basis.  Citibank </t>
  </si>
  <si>
    <t>has applied for summary judgement and same is fixed for hearing on 13 December 2001.</t>
  </si>
  <si>
    <t xml:space="preserve">L&amp;G through its subsidiary, BSB, had on 23 July 2001 filed a Writ of Summons and Statement of Claim </t>
  </si>
  <si>
    <t xml:space="preserve">against Tenaga Nasional Berhad ("TNB") claiming inter alia RM64 million for general and specific damages. </t>
  </si>
  <si>
    <t xml:space="preserve"> BSB's claim is for damages suffered by BSB due to TNB's failure in providing electrical infrastructural works </t>
  </si>
  <si>
    <t>connecting BSB's project.  The Writ of Summons has been served on 17 October 2001.</t>
  </si>
  <si>
    <t xml:space="preserve">Material Changes in the Quarterly Results (Profit Before Tax) Compared to the Results of the Preceding </t>
  </si>
  <si>
    <t>Quarter</t>
  </si>
  <si>
    <t>31% to 36%.</t>
  </si>
  <si>
    <t>arising out of certain profitable subsidiary and associated companies.</t>
  </si>
  <si>
    <t>consistent with those adopted in the latest audited annual financial statements and comply with the applicable</t>
  </si>
  <si>
    <t>approved accounting standards issued by the Malaysian Accounting Standards Board.</t>
  </si>
  <si>
    <t>L&amp;G's equity interest in CCT from the 45% to 31% effective 30 August 2001.</t>
  </si>
  <si>
    <t xml:space="preserve">Sdn Bhd ("CCT"), an associated company of L&amp;G, to Khazanah.   The effect of this disposal is to reduce </t>
  </si>
  <si>
    <t xml:space="preserve">SC approval has been obtained on 2 November 2001, while approvals from other relevant authorities and </t>
  </si>
  <si>
    <t>results of the quarter under review compared to the results of the preceeding quarter.</t>
  </si>
  <si>
    <t>taxation</t>
  </si>
  <si>
    <t>tax of RM13.1 million in the preceding quarter ended 30 June 2001.  There are no material changes in the</t>
  </si>
  <si>
    <t xml:space="preserve">The Board believes that the fourth quarter results would be similar to the previous quarters, given the current </t>
  </si>
  <si>
    <t xml:space="preserve">economic situation. The future perfomance of the Group is dependent on the improvement of both the global and </t>
  </si>
  <si>
    <t xml:space="preserve">regional economies in the next couple of years. However, an early resolution of the Group's debt restructuring </t>
  </si>
  <si>
    <t xml:space="preserve">proposal in addition to continued efforts to divest the Group of non-core and/or non-profitable operations should </t>
  </si>
  <si>
    <t>have a positive impact on the Group's performance.</t>
  </si>
  <si>
    <t xml:space="preserve">For the quarter under review, the Group recorded a loss before tax of RM13.0 million as compared to a loss before </t>
  </si>
  <si>
    <t xml:space="preserve">The perfomance of the Group for the first 9 months of this financial year reflects the lacklustre property market </t>
  </si>
  <si>
    <t>specifically and the economic situation in general.</t>
  </si>
  <si>
    <t>L&amp;G's application in respect of the interlocutory injunction has been fixed for hearing on 15 January 2002</t>
  </si>
  <si>
    <t>26 November 2001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</si>
</sst>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33"/>
      <name val="Times New Roman"/>
      <family val="1"/>
    </font>
    <font>
      <u val="single"/>
      <sz val="13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2" fillId="0" borderId="0" xfId="15" applyNumberFormat="1" applyFont="1" applyFill="1" applyAlignment="1">
      <alignment horizontal="center"/>
    </xf>
    <xf numFmtId="172" fontId="2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15" fontId="1" fillId="0" borderId="1" xfId="0" applyNumberFormat="1" applyFont="1" applyFill="1" applyBorder="1" applyAlignment="1">
      <alignment horizontal="center"/>
    </xf>
    <xf numFmtId="172" fontId="2" fillId="0" borderId="2" xfId="15" applyNumberFormat="1" applyFont="1" applyFill="1" applyBorder="1" applyAlignment="1">
      <alignment horizontal="center"/>
    </xf>
    <xf numFmtId="172" fontId="2" fillId="0" borderId="2" xfId="15" applyNumberFormat="1" applyFont="1" applyFill="1" applyBorder="1" applyAlignment="1">
      <alignment/>
    </xf>
    <xf numFmtId="9" fontId="2" fillId="0" borderId="0" xfId="19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72" fontId="2" fillId="0" borderId="1" xfId="15" applyNumberFormat="1" applyFont="1" applyFill="1" applyBorder="1" applyAlignment="1">
      <alignment horizontal="center"/>
    </xf>
    <xf numFmtId="172" fontId="2" fillId="0" borderId="1" xfId="15" applyNumberFormat="1" applyFont="1" applyFill="1" applyBorder="1" applyAlignment="1">
      <alignment/>
    </xf>
    <xf numFmtId="171" fontId="2" fillId="0" borderId="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0" xfId="15" applyNumberFormat="1" applyFont="1" applyFill="1" applyAlignment="1" quotePrefix="1">
      <alignment horizontal="center"/>
    </xf>
    <xf numFmtId="172" fontId="3" fillId="0" borderId="0" xfId="15" applyNumberFormat="1" applyFont="1" applyFill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15" applyNumberFormat="1" applyFont="1" applyFill="1" applyAlignment="1">
      <alignment/>
    </xf>
    <xf numFmtId="172" fontId="3" fillId="0" borderId="3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2" fontId="3" fillId="0" borderId="2" xfId="15" applyNumberFormat="1" applyFont="1" applyFill="1" applyBorder="1" applyAlignment="1">
      <alignment/>
    </xf>
    <xf numFmtId="172" fontId="3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172" fontId="3" fillId="0" borderId="3" xfId="15" applyNumberFormat="1" applyFont="1" applyFill="1" applyBorder="1" applyAlignment="1">
      <alignment/>
    </xf>
    <xf numFmtId="172" fontId="4" fillId="0" borderId="0" xfId="15" applyNumberFormat="1" applyFont="1" applyFill="1" applyBorder="1" applyAlignment="1">
      <alignment horizontal="right"/>
    </xf>
    <xf numFmtId="172" fontId="4" fillId="0" borderId="0" xfId="15" applyNumberFormat="1" applyFont="1" applyFill="1" applyBorder="1" applyAlignment="1">
      <alignment horizontal="center"/>
    </xf>
    <xf numFmtId="172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1" fontId="3" fillId="0" borderId="0" xfId="15" applyFont="1" applyAlignment="1">
      <alignment/>
    </xf>
    <xf numFmtId="172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172" fontId="3" fillId="0" borderId="3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172" fontId="3" fillId="0" borderId="10" xfId="15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172" fontId="3" fillId="0" borderId="10" xfId="15" applyNumberFormat="1" applyFont="1" applyFill="1" applyBorder="1" applyAlignment="1">
      <alignment/>
    </xf>
    <xf numFmtId="0" fontId="3" fillId="0" borderId="7" xfId="0" applyFont="1" applyBorder="1" applyAlignment="1">
      <alignment/>
    </xf>
    <xf numFmtId="172" fontId="3" fillId="0" borderId="11" xfId="15" applyNumberFormat="1" applyFont="1" applyFill="1" applyBorder="1" applyAlignment="1">
      <alignment/>
    </xf>
    <xf numFmtId="172" fontId="4" fillId="0" borderId="0" xfId="15" applyNumberFormat="1" applyFont="1" applyBorder="1" applyAlignment="1">
      <alignment horizontal="center"/>
    </xf>
    <xf numFmtId="172" fontId="3" fillId="0" borderId="0" xfId="15" applyNumberFormat="1" applyFont="1" applyAlignment="1">
      <alignment horizontal="center"/>
    </xf>
    <xf numFmtId="172" fontId="4" fillId="0" borderId="0" xfId="15" applyNumberFormat="1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9" xfId="15" applyNumberFormat="1" applyFont="1" applyFill="1" applyBorder="1" applyAlignment="1">
      <alignment/>
    </xf>
    <xf numFmtId="172" fontId="3" fillId="0" borderId="6" xfId="15" applyNumberFormat="1" applyFont="1" applyFill="1" applyBorder="1" applyAlignment="1">
      <alignment/>
    </xf>
    <xf numFmtId="172" fontId="3" fillId="0" borderId="12" xfId="15" applyNumberFormat="1" applyFont="1" applyFill="1" applyBorder="1" applyAlignment="1">
      <alignment/>
    </xf>
    <xf numFmtId="172" fontId="3" fillId="0" borderId="1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5" fontId="3" fillId="0" borderId="0" xfId="0" applyNumberFormat="1" applyFont="1" applyFill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173" fontId="3" fillId="0" borderId="0" xfId="15" applyNumberFormat="1" applyFont="1" applyAlignment="1">
      <alignment/>
    </xf>
    <xf numFmtId="0" fontId="3" fillId="0" borderId="0" xfId="0" applyFont="1" applyFill="1" applyAlignment="1">
      <alignment horizontal="center"/>
    </xf>
    <xf numFmtId="173" fontId="4" fillId="0" borderId="0" xfId="15" applyNumberFormat="1" applyFont="1" applyAlignment="1">
      <alignment/>
    </xf>
    <xf numFmtId="172" fontId="4" fillId="0" borderId="0" xfId="15" applyNumberFormat="1" applyFont="1" applyAlignment="1">
      <alignment/>
    </xf>
    <xf numFmtId="15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72" fontId="3" fillId="0" borderId="14" xfId="15" applyNumberFormat="1" applyFont="1" applyFill="1" applyBorder="1" applyAlignment="1">
      <alignment/>
    </xf>
    <xf numFmtId="172" fontId="3" fillId="0" borderId="1" xfId="15" applyNumberFormat="1" applyFont="1" applyFill="1" applyBorder="1" applyAlignment="1">
      <alignment/>
    </xf>
    <xf numFmtId="171" fontId="3" fillId="0" borderId="0" xfId="15" applyNumberFormat="1" applyFont="1" applyFill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2.8515625" style="3" customWidth="1"/>
    <col min="3" max="3" width="2.421875" style="3" customWidth="1"/>
    <col min="4" max="4" width="38.140625" style="3" customWidth="1"/>
    <col min="5" max="5" width="13.00390625" style="2" customWidth="1"/>
    <col min="6" max="6" width="14.7109375" style="2" customWidth="1"/>
    <col min="7" max="7" width="2.57421875" style="3" customWidth="1"/>
    <col min="8" max="8" width="13.7109375" style="2" customWidth="1"/>
    <col min="9" max="9" width="15.00390625" style="2" customWidth="1"/>
    <col min="10" max="10" width="3.57421875" style="3" customWidth="1"/>
    <col min="11" max="16384" width="6.140625" style="3" customWidth="1"/>
  </cols>
  <sheetData>
    <row r="1" spans="1:9" ht="15">
      <c r="A1" s="10" t="s">
        <v>9</v>
      </c>
      <c r="I1" s="1"/>
    </row>
    <row r="2" ht="15">
      <c r="A2" s="10" t="s">
        <v>10</v>
      </c>
    </row>
    <row r="3" ht="15">
      <c r="A3" s="3"/>
    </row>
    <row r="4" spans="1:9" s="6" customFormat="1" ht="15" customHeight="1">
      <c r="A4" s="1"/>
      <c r="E4" s="11" t="s">
        <v>11</v>
      </c>
      <c r="F4" s="11"/>
      <c r="G4" s="12"/>
      <c r="H4" s="11" t="s">
        <v>12</v>
      </c>
      <c r="I4" s="11"/>
    </row>
    <row r="5" spans="1:9" s="6" customFormat="1" ht="14.25">
      <c r="A5" s="1"/>
      <c r="E5" s="1" t="s">
        <v>13</v>
      </c>
      <c r="F5" s="1" t="s">
        <v>14</v>
      </c>
      <c r="H5" s="1" t="s">
        <v>15</v>
      </c>
      <c r="I5" s="1" t="s">
        <v>16</v>
      </c>
    </row>
    <row r="6" spans="1:9" s="6" customFormat="1" ht="14.25">
      <c r="A6" s="1"/>
      <c r="E6" s="1" t="s">
        <v>17</v>
      </c>
      <c r="F6" s="1" t="s">
        <v>18</v>
      </c>
      <c r="H6" s="1" t="s">
        <v>17</v>
      </c>
      <c r="I6" s="1" t="s">
        <v>18</v>
      </c>
    </row>
    <row r="7" spans="1:9" s="6" customFormat="1" ht="14.25">
      <c r="A7" s="1"/>
      <c r="E7" s="1" t="s">
        <v>19</v>
      </c>
      <c r="F7" s="1" t="s">
        <v>19</v>
      </c>
      <c r="H7" s="1" t="s">
        <v>20</v>
      </c>
      <c r="I7" s="1" t="s">
        <v>21</v>
      </c>
    </row>
    <row r="8" spans="1:9" s="6" customFormat="1" ht="14.25">
      <c r="A8" s="1"/>
      <c r="E8" s="13">
        <v>37164</v>
      </c>
      <c r="F8" s="13">
        <v>36799</v>
      </c>
      <c r="H8" s="13">
        <v>37164</v>
      </c>
      <c r="I8" s="13">
        <v>36799</v>
      </c>
    </row>
    <row r="9" spans="1:9" s="6" customFormat="1" ht="14.25">
      <c r="A9" s="1"/>
      <c r="E9" s="1" t="s">
        <v>22</v>
      </c>
      <c r="F9" s="1" t="s">
        <v>22</v>
      </c>
      <c r="H9" s="1" t="s">
        <v>22</v>
      </c>
      <c r="I9" s="1" t="s">
        <v>22</v>
      </c>
    </row>
    <row r="11" spans="1:11" ht="15.75" thickBot="1">
      <c r="A11" s="2">
        <v>1</v>
      </c>
      <c r="B11" s="3" t="s">
        <v>23</v>
      </c>
      <c r="C11" s="3" t="s">
        <v>24</v>
      </c>
      <c r="E11" s="14">
        <v>69132</v>
      </c>
      <c r="F11" s="14">
        <v>107269</v>
      </c>
      <c r="G11" s="15"/>
      <c r="H11" s="14">
        <v>218849</v>
      </c>
      <c r="I11" s="14">
        <v>363351</v>
      </c>
      <c r="K11" s="16"/>
    </row>
    <row r="12" spans="5:11" ht="15.75" thickTop="1">
      <c r="E12" s="4"/>
      <c r="F12" s="4"/>
      <c r="G12" s="5"/>
      <c r="H12" s="4"/>
      <c r="I12" s="4"/>
      <c r="K12" s="16"/>
    </row>
    <row r="13" spans="2:9" ht="15.75" thickBot="1">
      <c r="B13" s="3" t="s">
        <v>25</v>
      </c>
      <c r="C13" s="3" t="s">
        <v>26</v>
      </c>
      <c r="E13" s="14">
        <v>0</v>
      </c>
      <c r="F13" s="14">
        <v>0</v>
      </c>
      <c r="G13" s="15"/>
      <c r="H13" s="14">
        <v>0</v>
      </c>
      <c r="I13" s="14">
        <v>0</v>
      </c>
    </row>
    <row r="14" spans="5:9" ht="15.75" thickTop="1">
      <c r="E14" s="4"/>
      <c r="F14" s="4"/>
      <c r="G14" s="5"/>
      <c r="H14" s="4"/>
      <c r="I14" s="4"/>
    </row>
    <row r="15" spans="2:11" ht="15.75" thickBot="1">
      <c r="B15" s="3" t="s">
        <v>27</v>
      </c>
      <c r="C15" s="3" t="s">
        <v>28</v>
      </c>
      <c r="E15" s="14">
        <v>3254</v>
      </c>
      <c r="F15" s="14">
        <v>5563</v>
      </c>
      <c r="G15" s="15"/>
      <c r="H15" s="14">
        <v>15510</v>
      </c>
      <c r="I15" s="14">
        <v>20895</v>
      </c>
      <c r="K15" s="16"/>
    </row>
    <row r="16" spans="5:11" ht="15.75" thickTop="1">
      <c r="E16" s="17"/>
      <c r="F16" s="17"/>
      <c r="G16" s="8"/>
      <c r="H16" s="17"/>
      <c r="I16" s="17"/>
      <c r="K16" s="16"/>
    </row>
    <row r="17" spans="5:9" ht="15">
      <c r="E17" s="4"/>
      <c r="F17" s="4"/>
      <c r="G17" s="5"/>
      <c r="H17" s="4"/>
      <c r="I17" s="4"/>
    </row>
    <row r="18" spans="1:9" ht="15">
      <c r="A18" s="2">
        <v>2</v>
      </c>
      <c r="B18" s="3" t="s">
        <v>23</v>
      </c>
      <c r="C18" s="3" t="s">
        <v>29</v>
      </c>
      <c r="E18" s="17">
        <v>-6519</v>
      </c>
      <c r="F18" s="17">
        <v>-17285</v>
      </c>
      <c r="G18" s="8"/>
      <c r="H18" s="17">
        <v>19898</v>
      </c>
      <c r="I18" s="17">
        <v>20539</v>
      </c>
    </row>
    <row r="19" spans="3:9" ht="15">
      <c r="C19" s="3" t="s">
        <v>30</v>
      </c>
      <c r="E19" s="17"/>
      <c r="F19" s="17"/>
      <c r="G19" s="8"/>
      <c r="H19" s="17"/>
      <c r="I19" s="17"/>
    </row>
    <row r="20" spans="3:9" ht="15">
      <c r="C20" s="3" t="s">
        <v>31</v>
      </c>
      <c r="E20" s="17"/>
      <c r="F20" s="17"/>
      <c r="G20" s="8"/>
      <c r="H20" s="17"/>
      <c r="I20" s="17"/>
    </row>
    <row r="21" spans="3:9" ht="15">
      <c r="C21" s="3" t="s">
        <v>32</v>
      </c>
      <c r="E21" s="17"/>
      <c r="F21" s="17"/>
      <c r="G21" s="8"/>
      <c r="H21" s="17"/>
      <c r="I21" s="17"/>
    </row>
    <row r="22" spans="5:9" ht="15">
      <c r="E22" s="17"/>
      <c r="F22" s="17"/>
      <c r="G22" s="8"/>
      <c r="H22" s="17"/>
      <c r="I22" s="17"/>
    </row>
    <row r="23" spans="2:9" ht="15">
      <c r="B23" s="3" t="s">
        <v>25</v>
      </c>
      <c r="C23" s="3" t="s">
        <v>33</v>
      </c>
      <c r="E23" s="18">
        <v>4025</v>
      </c>
      <c r="F23" s="18">
        <v>-3329</v>
      </c>
      <c r="G23" s="19"/>
      <c r="H23" s="18">
        <v>-578</v>
      </c>
      <c r="I23" s="18">
        <v>-12332</v>
      </c>
    </row>
    <row r="24" spans="5:9" ht="15">
      <c r="E24" s="17"/>
      <c r="F24" s="17"/>
      <c r="G24" s="8"/>
      <c r="H24" s="17"/>
      <c r="I24" s="17"/>
    </row>
    <row r="25" spans="2:9" ht="15">
      <c r="B25" s="3" t="s">
        <v>27</v>
      </c>
      <c r="C25" s="3" t="s">
        <v>34</v>
      </c>
      <c r="E25" s="17">
        <f>SUM(E17:E23)</f>
        <v>-2494</v>
      </c>
      <c r="F25" s="17">
        <f>SUM(F17:F23)</f>
        <v>-20614</v>
      </c>
      <c r="G25" s="8"/>
      <c r="H25" s="17">
        <f>SUM(H17:H23)</f>
        <v>19320</v>
      </c>
      <c r="I25" s="17">
        <f>SUM(I17:I23)</f>
        <v>8207</v>
      </c>
    </row>
    <row r="26" spans="3:9" ht="15">
      <c r="C26" s="3" t="s">
        <v>35</v>
      </c>
      <c r="E26" s="17"/>
      <c r="F26" s="17"/>
      <c r="G26" s="8"/>
      <c r="H26" s="17"/>
      <c r="I26" s="17"/>
    </row>
    <row r="27" spans="3:9" ht="15">
      <c r="C27" s="3" t="s">
        <v>36</v>
      </c>
      <c r="E27" s="17"/>
      <c r="F27" s="17"/>
      <c r="G27" s="8"/>
      <c r="H27" s="17"/>
      <c r="I27" s="17"/>
    </row>
    <row r="28" spans="3:9" ht="15">
      <c r="C28" s="3" t="s">
        <v>37</v>
      </c>
      <c r="E28" s="17"/>
      <c r="F28" s="17"/>
      <c r="G28" s="8"/>
      <c r="H28" s="17"/>
      <c r="I28" s="17"/>
    </row>
    <row r="29" spans="5:9" ht="15">
      <c r="E29" s="17"/>
      <c r="F29" s="17"/>
      <c r="G29" s="8"/>
      <c r="H29" s="17"/>
      <c r="I29" s="17"/>
    </row>
    <row r="30" spans="2:9" ht="15">
      <c r="B30" s="3" t="s">
        <v>38</v>
      </c>
      <c r="C30" s="3" t="s">
        <v>39</v>
      </c>
      <c r="E30" s="17">
        <f>-14075+833</f>
        <v>-13242</v>
      </c>
      <c r="F30" s="17">
        <v>-15119</v>
      </c>
      <c r="G30" s="8"/>
      <c r="H30" s="17">
        <v>-42054</v>
      </c>
      <c r="I30" s="17">
        <v>-44724</v>
      </c>
    </row>
    <row r="31" spans="5:9" ht="15">
      <c r="E31" s="17"/>
      <c r="F31" s="17"/>
      <c r="G31" s="8"/>
      <c r="H31" s="17"/>
      <c r="I31" s="17"/>
    </row>
    <row r="32" spans="2:9" ht="15">
      <c r="B32" s="3" t="s">
        <v>40</v>
      </c>
      <c r="C32" s="3" t="s">
        <v>41</v>
      </c>
      <c r="E32" s="17">
        <v>-5615</v>
      </c>
      <c r="F32" s="17">
        <v>-8040</v>
      </c>
      <c r="G32" s="8"/>
      <c r="H32" s="17">
        <v>-18643</v>
      </c>
      <c r="I32" s="17">
        <v>-25010</v>
      </c>
    </row>
    <row r="33" spans="5:9" ht="15">
      <c r="E33" s="17"/>
      <c r="F33" s="17"/>
      <c r="G33" s="8"/>
      <c r="H33" s="17"/>
      <c r="I33" s="17"/>
    </row>
    <row r="34" spans="2:11" ht="15">
      <c r="B34" s="3" t="s">
        <v>42</v>
      </c>
      <c r="C34" s="3" t="s">
        <v>43</v>
      </c>
      <c r="E34" s="17">
        <v>-3915</v>
      </c>
      <c r="F34" s="17">
        <v>4995</v>
      </c>
      <c r="G34" s="8"/>
      <c r="H34" s="17">
        <f>-10473</f>
        <v>-10473</v>
      </c>
      <c r="I34" s="17">
        <v>23990</v>
      </c>
      <c r="K34" s="16"/>
    </row>
    <row r="35" spans="5:11" ht="15">
      <c r="E35" s="18"/>
      <c r="F35" s="18"/>
      <c r="G35" s="19"/>
      <c r="H35" s="18"/>
      <c r="I35" s="18"/>
      <c r="K35" s="16"/>
    </row>
    <row r="36" spans="5:11" ht="15">
      <c r="E36" s="17"/>
      <c r="F36" s="17"/>
      <c r="G36" s="8"/>
      <c r="H36" s="17"/>
      <c r="I36" s="17"/>
      <c r="K36" s="16"/>
    </row>
    <row r="37" spans="2:11" ht="15">
      <c r="B37" s="3" t="s">
        <v>44</v>
      </c>
      <c r="C37" s="3" t="s">
        <v>45</v>
      </c>
      <c r="E37" s="17">
        <f>SUM(E25:E35)</f>
        <v>-25266</v>
      </c>
      <c r="F37" s="17">
        <f>SUM(F25:F35)</f>
        <v>-38778</v>
      </c>
      <c r="G37" s="8"/>
      <c r="H37" s="17">
        <f>SUM(H25:H34)</f>
        <v>-51850</v>
      </c>
      <c r="I37" s="17">
        <f>SUM(I25:I34)</f>
        <v>-37537</v>
      </c>
      <c r="K37" s="16"/>
    </row>
    <row r="38" spans="3:11" ht="15">
      <c r="C38" s="3" t="s">
        <v>46</v>
      </c>
      <c r="E38" s="17"/>
      <c r="F38" s="3"/>
      <c r="G38" s="8"/>
      <c r="H38" s="17"/>
      <c r="K38" s="16"/>
    </row>
    <row r="39" spans="5:11" ht="15">
      <c r="E39" s="17"/>
      <c r="F39" s="17"/>
      <c r="G39" s="8"/>
      <c r="H39" s="17"/>
      <c r="I39" s="17"/>
      <c r="K39" s="16"/>
    </row>
    <row r="40" spans="2:11" ht="15">
      <c r="B40" s="3" t="s">
        <v>47</v>
      </c>
      <c r="C40" s="3" t="s">
        <v>48</v>
      </c>
      <c r="E40" s="17">
        <v>4053</v>
      </c>
      <c r="F40" s="17">
        <v>-3523</v>
      </c>
      <c r="G40" s="8"/>
      <c r="H40" s="17">
        <v>2891</v>
      </c>
      <c r="I40" s="17">
        <v>6188</v>
      </c>
      <c r="K40" s="16"/>
    </row>
    <row r="41" spans="5:9" ht="15">
      <c r="E41" s="17"/>
      <c r="F41" s="17"/>
      <c r="G41" s="8"/>
      <c r="H41" s="17"/>
      <c r="I41" s="17"/>
    </row>
    <row r="42" spans="2:11" ht="15">
      <c r="B42" s="3" t="s">
        <v>49</v>
      </c>
      <c r="C42" s="3" t="s">
        <v>50</v>
      </c>
      <c r="E42" s="17">
        <v>8258</v>
      </c>
      <c r="F42" s="17">
        <v>6194</v>
      </c>
      <c r="G42" s="8"/>
      <c r="H42" s="17">
        <v>19452</v>
      </c>
      <c r="I42" s="17">
        <v>17352</v>
      </c>
      <c r="K42" s="16"/>
    </row>
    <row r="43" spans="5:9" ht="15">
      <c r="E43" s="18"/>
      <c r="F43" s="18"/>
      <c r="G43" s="19"/>
      <c r="H43" s="18"/>
      <c r="I43" s="18"/>
    </row>
    <row r="44" spans="5:9" ht="15">
      <c r="E44" s="17"/>
      <c r="F44" s="17"/>
      <c r="G44" s="8"/>
      <c r="H44" s="17"/>
      <c r="I44" s="17"/>
    </row>
    <row r="45" spans="2:11" ht="15">
      <c r="B45" s="3" t="s">
        <v>51</v>
      </c>
      <c r="C45" s="3" t="s">
        <v>52</v>
      </c>
      <c r="E45" s="17">
        <f>SUM(E37:E43)</f>
        <v>-12955</v>
      </c>
      <c r="F45" s="17">
        <f>SUM(F37:F43)</f>
        <v>-36107</v>
      </c>
      <c r="G45" s="8"/>
      <c r="H45" s="17">
        <f>SUM(H37:H42)</f>
        <v>-29507</v>
      </c>
      <c r="I45" s="17">
        <f>SUM(I37:I42)</f>
        <v>-13997</v>
      </c>
      <c r="K45" s="16"/>
    </row>
    <row r="46" spans="3:9" ht="15">
      <c r="C46" s="3" t="s">
        <v>53</v>
      </c>
      <c r="E46" s="17"/>
      <c r="F46" s="17"/>
      <c r="G46" s="8"/>
      <c r="H46" s="17"/>
      <c r="I46" s="17"/>
    </row>
    <row r="47" spans="5:9" ht="15">
      <c r="E47" s="17"/>
      <c r="F47" s="17"/>
      <c r="G47" s="8"/>
      <c r="H47" s="17"/>
      <c r="I47" s="17"/>
    </row>
    <row r="48" spans="2:11" ht="15">
      <c r="B48" s="3" t="s">
        <v>54</v>
      </c>
      <c r="C48" s="3" t="s">
        <v>55</v>
      </c>
      <c r="E48" s="17">
        <v>-5553</v>
      </c>
      <c r="F48" s="17">
        <v>-4029</v>
      </c>
      <c r="G48" s="8"/>
      <c r="H48" s="17">
        <v>-13553</v>
      </c>
      <c r="I48" s="17">
        <v>-14284</v>
      </c>
      <c r="K48" s="16"/>
    </row>
    <row r="49" spans="5:9" ht="15">
      <c r="E49" s="18"/>
      <c r="F49" s="18"/>
      <c r="G49" s="19"/>
      <c r="H49" s="18"/>
      <c r="I49" s="18"/>
    </row>
    <row r="50" spans="5:9" ht="15">
      <c r="E50" s="17"/>
      <c r="F50" s="17"/>
      <c r="G50" s="8"/>
      <c r="H50" s="17"/>
      <c r="I50" s="17"/>
    </row>
    <row r="51" spans="2:9" ht="15">
      <c r="B51" s="3" t="s">
        <v>56</v>
      </c>
      <c r="C51" s="3" t="s">
        <v>49</v>
      </c>
      <c r="D51" s="3" t="s">
        <v>57</v>
      </c>
      <c r="E51" s="17">
        <f>SUM(E45:E49)</f>
        <v>-18508</v>
      </c>
      <c r="F51" s="17">
        <f>SUM(F45:F49)</f>
        <v>-40136</v>
      </c>
      <c r="G51" s="8"/>
      <c r="H51" s="17">
        <f>SUM(H45:H49)</f>
        <v>-43060</v>
      </c>
      <c r="I51" s="17">
        <f>SUM(I44:I49)</f>
        <v>-28281</v>
      </c>
    </row>
    <row r="52" spans="4:9" ht="15">
      <c r="D52" s="3" t="s">
        <v>58</v>
      </c>
      <c r="E52" s="17"/>
      <c r="F52" s="17"/>
      <c r="G52" s="8"/>
      <c r="H52" s="17"/>
      <c r="I52" s="17"/>
    </row>
    <row r="53" spans="5:9" ht="15">
      <c r="E53" s="17"/>
      <c r="F53" s="17"/>
      <c r="G53" s="8"/>
      <c r="H53" s="17"/>
      <c r="I53" s="17"/>
    </row>
    <row r="54" spans="3:9" ht="15">
      <c r="C54" s="3" t="s">
        <v>59</v>
      </c>
      <c r="D54" s="3" t="s">
        <v>60</v>
      </c>
      <c r="E54" s="17">
        <v>-174</v>
      </c>
      <c r="F54" s="17">
        <v>272</v>
      </c>
      <c r="G54" s="8"/>
      <c r="H54" s="17">
        <v>1107</v>
      </c>
      <c r="I54" s="17">
        <v>2716</v>
      </c>
    </row>
    <row r="55" spans="5:9" ht="15">
      <c r="E55" s="17"/>
      <c r="F55" s="17"/>
      <c r="G55" s="8"/>
      <c r="H55" s="17"/>
      <c r="I55" s="17"/>
    </row>
    <row r="56" spans="2:11" ht="15">
      <c r="B56" s="3" t="s">
        <v>61</v>
      </c>
      <c r="C56" s="3" t="s">
        <v>62</v>
      </c>
      <c r="E56" s="17">
        <v>0</v>
      </c>
      <c r="F56" s="17">
        <v>0</v>
      </c>
      <c r="G56" s="8"/>
      <c r="H56" s="17">
        <v>0</v>
      </c>
      <c r="I56" s="17">
        <v>0</v>
      </c>
      <c r="K56" s="16"/>
    </row>
    <row r="57" spans="5:9" ht="15">
      <c r="E57" s="18"/>
      <c r="F57" s="18"/>
      <c r="G57" s="19"/>
      <c r="H57" s="18"/>
      <c r="I57" s="18"/>
    </row>
    <row r="58" spans="5:9" ht="15">
      <c r="E58" s="17"/>
      <c r="F58" s="17"/>
      <c r="G58" s="8"/>
      <c r="H58" s="17"/>
      <c r="I58" s="17"/>
    </row>
    <row r="59" spans="2:11" ht="15">
      <c r="B59" s="3" t="s">
        <v>63</v>
      </c>
      <c r="C59" s="3" t="s">
        <v>64</v>
      </c>
      <c r="E59" s="17">
        <f>SUM(E50:E57)</f>
        <v>-18682</v>
      </c>
      <c r="F59" s="17">
        <f>SUM(F50:F57)</f>
        <v>-39864</v>
      </c>
      <c r="G59" s="8"/>
      <c r="H59" s="17">
        <f>SUM(H50:H57)</f>
        <v>-41953</v>
      </c>
      <c r="I59" s="17">
        <f>SUM(I50:I56)</f>
        <v>-25565</v>
      </c>
      <c r="K59" s="16"/>
    </row>
    <row r="60" spans="3:11" ht="15">
      <c r="C60" s="3" t="s">
        <v>65</v>
      </c>
      <c r="E60" s="17"/>
      <c r="F60" s="17"/>
      <c r="G60" s="8"/>
      <c r="H60" s="17"/>
      <c r="I60" s="17"/>
      <c r="K60" s="16"/>
    </row>
    <row r="61" spans="5:11" ht="15">
      <c r="E61" s="17"/>
      <c r="F61" s="17"/>
      <c r="G61" s="8"/>
      <c r="H61" s="17"/>
      <c r="I61" s="17"/>
      <c r="K61" s="16"/>
    </row>
    <row r="62" spans="2:9" ht="15">
      <c r="B62" s="3" t="s">
        <v>66</v>
      </c>
      <c r="C62" s="3" t="s">
        <v>49</v>
      </c>
      <c r="D62" s="3" t="s">
        <v>67</v>
      </c>
      <c r="E62" s="17">
        <v>0</v>
      </c>
      <c r="F62" s="17">
        <v>0</v>
      </c>
      <c r="G62" s="8"/>
      <c r="H62" s="17">
        <v>0</v>
      </c>
      <c r="I62" s="17">
        <v>0</v>
      </c>
    </row>
    <row r="63" spans="5:11" ht="15">
      <c r="E63" s="17"/>
      <c r="F63" s="17"/>
      <c r="G63" s="8"/>
      <c r="H63" s="17"/>
      <c r="I63" s="17"/>
      <c r="K63" s="16"/>
    </row>
    <row r="64" spans="3:11" ht="15">
      <c r="C64" s="3" t="s">
        <v>59</v>
      </c>
      <c r="D64" s="3" t="s">
        <v>60</v>
      </c>
      <c r="E64" s="17">
        <v>0</v>
      </c>
      <c r="F64" s="17">
        <v>0</v>
      </c>
      <c r="G64" s="8"/>
      <c r="H64" s="17">
        <v>0</v>
      </c>
      <c r="I64" s="17">
        <v>0</v>
      </c>
      <c r="K64" s="16"/>
    </row>
    <row r="65" spans="5:9" ht="15">
      <c r="E65" s="17"/>
      <c r="F65" s="17"/>
      <c r="G65" s="8"/>
      <c r="H65" s="17"/>
      <c r="I65" s="17"/>
    </row>
    <row r="66" spans="3:9" ht="15">
      <c r="C66" s="3" t="s">
        <v>68</v>
      </c>
      <c r="D66" s="3" t="s">
        <v>69</v>
      </c>
      <c r="E66" s="17">
        <v>0</v>
      </c>
      <c r="F66" s="17">
        <v>0</v>
      </c>
      <c r="G66" s="8"/>
      <c r="H66" s="17">
        <v>0</v>
      </c>
      <c r="I66" s="17">
        <v>0</v>
      </c>
    </row>
    <row r="67" spans="4:9" ht="15">
      <c r="D67" s="3" t="s">
        <v>70</v>
      </c>
      <c r="E67" s="3"/>
      <c r="F67" s="3"/>
      <c r="H67" s="3"/>
      <c r="I67" s="3"/>
    </row>
    <row r="68" spans="5:9" ht="15">
      <c r="E68" s="18"/>
      <c r="F68" s="18"/>
      <c r="G68" s="19"/>
      <c r="H68" s="18"/>
      <c r="I68" s="18"/>
    </row>
    <row r="69" spans="2:9" ht="15">
      <c r="B69" s="3" t="s">
        <v>71</v>
      </c>
      <c r="C69" s="3" t="s">
        <v>72</v>
      </c>
      <c r="E69" s="17"/>
      <c r="F69" s="17"/>
      <c r="G69" s="8"/>
      <c r="H69" s="17"/>
      <c r="I69" s="17"/>
    </row>
    <row r="70" spans="3:9" ht="15.75" thickBot="1">
      <c r="C70" s="3" t="s">
        <v>73</v>
      </c>
      <c r="E70" s="14">
        <f>SUM(E59:E67)</f>
        <v>-18682</v>
      </c>
      <c r="F70" s="14">
        <f>SUM(F59:F67)</f>
        <v>-39864</v>
      </c>
      <c r="G70" s="15"/>
      <c r="H70" s="14">
        <f>SUM(H59:H67)</f>
        <v>-41953</v>
      </c>
      <c r="I70" s="14">
        <f>SUM(I59:I68)</f>
        <v>-25565</v>
      </c>
    </row>
    <row r="71" spans="5:9" ht="15.75" thickTop="1">
      <c r="E71" s="17"/>
      <c r="F71" s="17"/>
      <c r="G71" s="8"/>
      <c r="H71" s="17"/>
      <c r="I71" s="17"/>
    </row>
    <row r="72" spans="1:9" ht="15">
      <c r="A72" s="2">
        <v>3</v>
      </c>
      <c r="B72" s="3" t="s">
        <v>74</v>
      </c>
      <c r="E72" s="17"/>
      <c r="F72" s="17"/>
      <c r="G72" s="8"/>
      <c r="H72" s="17"/>
      <c r="I72" s="17"/>
    </row>
    <row r="73" spans="2:11" ht="15">
      <c r="B73" s="3" t="s">
        <v>75</v>
      </c>
      <c r="E73" s="17"/>
      <c r="F73" s="17"/>
      <c r="G73" s="8"/>
      <c r="H73" s="17"/>
      <c r="I73" s="17"/>
      <c r="K73" s="16"/>
    </row>
    <row r="74" spans="5:9" ht="15">
      <c r="E74" s="17"/>
      <c r="F74" s="17"/>
      <c r="G74" s="8"/>
      <c r="H74" s="17"/>
      <c r="I74" s="17"/>
    </row>
    <row r="75" spans="2:9" ht="15">
      <c r="B75" s="3" t="s">
        <v>23</v>
      </c>
      <c r="C75" s="3" t="s">
        <v>76</v>
      </c>
      <c r="E75" s="20">
        <f>(E70/536202)*100</f>
        <v>-3.4841347104262947</v>
      </c>
      <c r="F75" s="20">
        <f>(F70/502395)*100</f>
        <v>-7.934792344669035</v>
      </c>
      <c r="G75" s="8"/>
      <c r="H75" s="20">
        <f>(H70/536202)*100</f>
        <v>-7.824103602746726</v>
      </c>
      <c r="I75" s="20">
        <f>(I70/502395)*100</f>
        <v>-5.088625483931966</v>
      </c>
    </row>
    <row r="76" spans="3:9" ht="15">
      <c r="C76" s="3" t="s">
        <v>77</v>
      </c>
      <c r="E76" s="17"/>
      <c r="F76" s="17"/>
      <c r="G76" s="8"/>
      <c r="H76" s="17"/>
      <c r="I76" s="17"/>
    </row>
    <row r="77" spans="5:9" ht="15">
      <c r="E77" s="17"/>
      <c r="F77" s="17"/>
      <c r="G77" s="8"/>
      <c r="H77" s="17"/>
      <c r="I77" s="17"/>
    </row>
    <row r="78" spans="2:9" ht="15">
      <c r="B78" s="3" t="s">
        <v>25</v>
      </c>
      <c r="C78" s="3" t="s">
        <v>78</v>
      </c>
      <c r="E78" s="17" t="s">
        <v>79</v>
      </c>
      <c r="F78" s="17" t="s">
        <v>79</v>
      </c>
      <c r="G78" s="8"/>
      <c r="H78" s="17" t="s">
        <v>79</v>
      </c>
      <c r="I78" s="17" t="s">
        <v>79</v>
      </c>
    </row>
    <row r="79" spans="5:9" ht="15">
      <c r="E79" s="17"/>
      <c r="F79" s="17"/>
      <c r="G79" s="8"/>
      <c r="H79" s="17"/>
      <c r="I79" s="17"/>
    </row>
    <row r="80" spans="5:9" ht="15">
      <c r="E80" s="9"/>
      <c r="F80" s="9"/>
      <c r="G80" s="7"/>
      <c r="H80" s="9"/>
      <c r="I80" s="9"/>
    </row>
  </sheetData>
  <printOptions/>
  <pageMargins left="0.5" right="0.25" top="1" bottom="0.25" header="0.5" footer="0.5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80" zoomScaleNormal="80" workbookViewId="0" topLeftCell="A1">
      <selection activeCell="H32" sqref="H32"/>
    </sheetView>
  </sheetViews>
  <sheetFormatPr defaultColWidth="9.140625" defaultRowHeight="12.75"/>
  <cols>
    <col min="1" max="1" width="2.7109375" style="27" customWidth="1"/>
    <col min="2" max="2" width="2.421875" style="21" customWidth="1"/>
    <col min="3" max="3" width="27.7109375" style="21" customWidth="1"/>
    <col min="4" max="4" width="10.7109375" style="21" customWidth="1"/>
    <col min="5" max="5" width="13.140625" style="21" bestFit="1" customWidth="1"/>
    <col min="6" max="6" width="12.8515625" style="21" customWidth="1"/>
    <col min="7" max="7" width="3.421875" style="21" customWidth="1"/>
    <col min="8" max="8" width="8.00390625" style="21" customWidth="1"/>
    <col min="9" max="9" width="7.421875" style="92" customWidth="1"/>
    <col min="10" max="15" width="6.140625" style="21" customWidth="1"/>
    <col min="16" max="16" width="6.140625" style="32" customWidth="1"/>
    <col min="17" max="16384" width="6.140625" style="21" customWidth="1"/>
  </cols>
  <sheetData>
    <row r="1" spans="1:7" ht="16.5">
      <c r="A1" s="91" t="s">
        <v>80</v>
      </c>
      <c r="B1" s="34"/>
      <c r="C1" s="34"/>
      <c r="D1" s="34"/>
      <c r="E1" s="34"/>
      <c r="F1" s="33"/>
      <c r="G1" s="34"/>
    </row>
    <row r="2" spans="1:7" ht="16.5">
      <c r="A2" s="91" t="s">
        <v>81</v>
      </c>
      <c r="B2" s="34"/>
      <c r="C2" s="34"/>
      <c r="D2" s="34"/>
      <c r="E2" s="93"/>
      <c r="F2" s="93"/>
      <c r="G2" s="34"/>
    </row>
    <row r="3" spans="1:7" ht="16.5">
      <c r="A3" s="93"/>
      <c r="B3" s="34"/>
      <c r="C3" s="34"/>
      <c r="D3" s="34"/>
      <c r="E3" s="34"/>
      <c r="F3" s="34"/>
      <c r="G3" s="34"/>
    </row>
    <row r="4" spans="1:16" s="25" customFormat="1" ht="16.5">
      <c r="A4" s="33"/>
      <c r="B4" s="37"/>
      <c r="C4" s="37"/>
      <c r="D4" s="37"/>
      <c r="E4" s="33" t="s">
        <v>82</v>
      </c>
      <c r="F4" s="33" t="s">
        <v>83</v>
      </c>
      <c r="G4" s="37"/>
      <c r="I4" s="94"/>
      <c r="P4" s="95"/>
    </row>
    <row r="5" spans="1:16" s="25" customFormat="1" ht="16.5">
      <c r="A5" s="37"/>
      <c r="B5" s="37"/>
      <c r="C5" s="37"/>
      <c r="D5" s="37"/>
      <c r="E5" s="33" t="s">
        <v>84</v>
      </c>
      <c r="F5" s="33" t="s">
        <v>85</v>
      </c>
      <c r="G5" s="37"/>
      <c r="I5" s="94"/>
      <c r="P5" s="95"/>
    </row>
    <row r="6" spans="1:16" s="25" customFormat="1" ht="16.5">
      <c r="A6" s="33"/>
      <c r="B6" s="37"/>
      <c r="C6" s="37"/>
      <c r="D6" s="37"/>
      <c r="E6" s="33" t="s">
        <v>15</v>
      </c>
      <c r="F6" s="33" t="s">
        <v>86</v>
      </c>
      <c r="G6" s="37"/>
      <c r="I6" s="94"/>
      <c r="P6" s="95"/>
    </row>
    <row r="7" spans="1:16" s="25" customFormat="1" ht="16.5">
      <c r="A7" s="33"/>
      <c r="B7" s="37"/>
      <c r="C7" s="37"/>
      <c r="D7" s="37"/>
      <c r="E7" s="33" t="s">
        <v>19</v>
      </c>
      <c r="F7" s="33" t="s">
        <v>87</v>
      </c>
      <c r="G7" s="37"/>
      <c r="I7" s="94"/>
      <c r="P7" s="95"/>
    </row>
    <row r="8" spans="1:16" s="25" customFormat="1" ht="16.5">
      <c r="A8" s="33"/>
      <c r="B8" s="33"/>
      <c r="C8" s="33"/>
      <c r="D8" s="33"/>
      <c r="E8" s="96">
        <v>37164</v>
      </c>
      <c r="F8" s="96">
        <v>36891</v>
      </c>
      <c r="G8" s="97"/>
      <c r="H8" s="53"/>
      <c r="I8" s="98"/>
      <c r="J8" s="107"/>
      <c r="K8" s="107"/>
      <c r="L8" s="107"/>
      <c r="M8" s="107"/>
      <c r="N8" s="107"/>
      <c r="O8" s="107"/>
      <c r="P8" s="95"/>
    </row>
    <row r="9" spans="1:16" s="25" customFormat="1" ht="16.5">
      <c r="A9" s="33"/>
      <c r="B9" s="37"/>
      <c r="C9" s="37"/>
      <c r="D9" s="37"/>
      <c r="E9" s="33" t="s">
        <v>22</v>
      </c>
      <c r="F9" s="33" t="s">
        <v>22</v>
      </c>
      <c r="G9" s="37"/>
      <c r="H9" s="23"/>
      <c r="I9" s="99"/>
      <c r="P9" s="95"/>
    </row>
    <row r="10" spans="1:7" ht="16.5">
      <c r="A10" s="93"/>
      <c r="B10" s="34"/>
      <c r="C10" s="34"/>
      <c r="D10" s="34"/>
      <c r="E10" s="35"/>
      <c r="F10" s="35"/>
      <c r="G10" s="34"/>
    </row>
    <row r="11" spans="1:8" ht="16.5">
      <c r="A11" s="93">
        <v>1</v>
      </c>
      <c r="B11" s="34" t="s">
        <v>88</v>
      </c>
      <c r="C11" s="34"/>
      <c r="D11" s="34"/>
      <c r="E11" s="35">
        <v>535208</v>
      </c>
      <c r="F11" s="35">
        <v>579610</v>
      </c>
      <c r="G11" s="34"/>
      <c r="H11" s="52"/>
    </row>
    <row r="12" spans="1:7" ht="16.5">
      <c r="A12" s="93"/>
      <c r="B12" s="34"/>
      <c r="C12" s="34"/>
      <c r="D12" s="34"/>
      <c r="E12" s="35"/>
      <c r="F12" s="35"/>
      <c r="G12" s="34"/>
    </row>
    <row r="13" spans="1:7" ht="16.5">
      <c r="A13" s="93">
        <v>2</v>
      </c>
      <c r="B13" s="34" t="s">
        <v>89</v>
      </c>
      <c r="C13" s="34"/>
      <c r="D13" s="34"/>
      <c r="E13" s="35">
        <v>93244</v>
      </c>
      <c r="F13" s="35">
        <v>93861</v>
      </c>
      <c r="G13" s="34"/>
    </row>
    <row r="14" spans="1:7" ht="16.5">
      <c r="A14" s="93"/>
      <c r="B14" s="34"/>
      <c r="C14" s="34"/>
      <c r="D14" s="34"/>
      <c r="E14" s="35"/>
      <c r="F14" s="35"/>
      <c r="G14" s="34"/>
    </row>
    <row r="15" spans="1:8" ht="16.5">
      <c r="A15" s="93">
        <v>3</v>
      </c>
      <c r="B15" s="34" t="s">
        <v>90</v>
      </c>
      <c r="C15" s="34"/>
      <c r="D15" s="100"/>
      <c r="E15" s="35">
        <v>137763</v>
      </c>
      <c r="F15" s="35">
        <v>132673</v>
      </c>
      <c r="G15" s="34"/>
      <c r="H15" s="52"/>
    </row>
    <row r="16" spans="1:7" ht="16.5">
      <c r="A16" s="93"/>
      <c r="B16" s="34"/>
      <c r="C16" s="34"/>
      <c r="D16" s="34"/>
      <c r="E16" s="35"/>
      <c r="F16" s="35"/>
      <c r="G16" s="34"/>
    </row>
    <row r="17" spans="1:8" ht="16.5">
      <c r="A17" s="93">
        <v>4</v>
      </c>
      <c r="B17" s="34" t="s">
        <v>91</v>
      </c>
      <c r="C17" s="34"/>
      <c r="D17" s="34"/>
      <c r="E17" s="35">
        <v>6865</v>
      </c>
      <c r="F17" s="35">
        <v>3724</v>
      </c>
      <c r="G17" s="34"/>
      <c r="H17" s="52"/>
    </row>
    <row r="18" spans="1:7" ht="16.5">
      <c r="A18" s="93"/>
      <c r="B18" s="34"/>
      <c r="C18" s="34"/>
      <c r="D18" s="34"/>
      <c r="E18" s="35"/>
      <c r="F18" s="35"/>
      <c r="G18" s="34"/>
    </row>
    <row r="19" spans="1:7" ht="16.5">
      <c r="A19" s="93">
        <v>5</v>
      </c>
      <c r="B19" s="34" t="s">
        <v>92</v>
      </c>
      <c r="C19" s="34"/>
      <c r="D19" s="100"/>
      <c r="E19" s="35">
        <v>24330</v>
      </c>
      <c r="F19" s="35">
        <v>24240</v>
      </c>
      <c r="G19" s="34"/>
    </row>
    <row r="20" spans="1:7" ht="16.5">
      <c r="A20" s="93"/>
      <c r="B20" s="34"/>
      <c r="C20" s="34"/>
      <c r="D20" s="100"/>
      <c r="E20" s="35"/>
      <c r="F20" s="35"/>
      <c r="G20" s="34"/>
    </row>
    <row r="21" spans="1:7" ht="16.5">
      <c r="A21" s="93">
        <v>6</v>
      </c>
      <c r="B21" s="34" t="s">
        <v>93</v>
      </c>
      <c r="C21" s="34"/>
      <c r="D21" s="100"/>
      <c r="E21" s="35">
        <v>0</v>
      </c>
      <c r="F21" s="35">
        <v>0</v>
      </c>
      <c r="G21" s="34"/>
    </row>
    <row r="22" spans="1:7" ht="16.5">
      <c r="A22" s="93"/>
      <c r="B22" s="34"/>
      <c r="C22" s="34"/>
      <c r="D22" s="100"/>
      <c r="E22" s="35"/>
      <c r="F22" s="35"/>
      <c r="G22" s="34"/>
    </row>
    <row r="23" spans="1:7" ht="16.5">
      <c r="A23" s="93">
        <v>9</v>
      </c>
      <c r="B23" s="34" t="s">
        <v>94</v>
      </c>
      <c r="C23" s="34"/>
      <c r="D23" s="34"/>
      <c r="E23" s="35"/>
      <c r="F23" s="35"/>
      <c r="G23" s="34"/>
    </row>
    <row r="24" spans="1:7" ht="16.5">
      <c r="A24" s="93"/>
      <c r="B24" s="34"/>
      <c r="C24" s="34" t="s">
        <v>95</v>
      </c>
      <c r="D24" s="34"/>
      <c r="E24" s="35">
        <v>523651</v>
      </c>
      <c r="F24" s="35">
        <v>525177</v>
      </c>
      <c r="G24" s="34"/>
    </row>
    <row r="25" spans="1:7" ht="16.5">
      <c r="A25" s="93"/>
      <c r="B25" s="34"/>
      <c r="C25" s="34" t="s">
        <v>96</v>
      </c>
      <c r="D25" s="34"/>
      <c r="E25" s="35">
        <v>40105</v>
      </c>
      <c r="F25" s="35">
        <v>43919</v>
      </c>
      <c r="G25" s="34"/>
    </row>
    <row r="26" spans="1:8" ht="16.5">
      <c r="A26" s="93"/>
      <c r="B26" s="34"/>
      <c r="C26" s="34" t="s">
        <v>97</v>
      </c>
      <c r="D26" s="34"/>
      <c r="E26" s="35">
        <v>95886</v>
      </c>
      <c r="F26" s="35">
        <v>103213</v>
      </c>
      <c r="G26" s="34"/>
      <c r="H26" s="52"/>
    </row>
    <row r="27" spans="1:16" ht="16.5">
      <c r="A27" s="93"/>
      <c r="B27" s="34"/>
      <c r="C27" s="34" t="s">
        <v>98</v>
      </c>
      <c r="D27" s="34"/>
      <c r="E27" s="35">
        <f>110419+171659+1</f>
        <v>282079</v>
      </c>
      <c r="F27" s="35">
        <v>266307</v>
      </c>
      <c r="G27" s="34"/>
      <c r="H27" s="52"/>
      <c r="K27" s="101"/>
      <c r="L27" s="101"/>
      <c r="P27" s="32" t="s">
        <v>99</v>
      </c>
    </row>
    <row r="28" spans="1:17" ht="16.5">
      <c r="A28" s="93"/>
      <c r="B28" s="34"/>
      <c r="C28" s="34" t="s">
        <v>100</v>
      </c>
      <c r="D28" s="34"/>
      <c r="E28" s="35">
        <v>0</v>
      </c>
      <c r="F28" s="35">
        <v>0</v>
      </c>
      <c r="G28" s="34"/>
      <c r="K28" s="32"/>
      <c r="L28" s="32"/>
      <c r="M28" s="52"/>
      <c r="O28" s="32"/>
      <c r="P28" s="32">
        <v>-19</v>
      </c>
      <c r="Q28" s="21" t="s">
        <v>101</v>
      </c>
    </row>
    <row r="29" spans="1:17" ht="16.5">
      <c r="A29" s="93"/>
      <c r="B29" s="34"/>
      <c r="C29" s="34" t="s">
        <v>102</v>
      </c>
      <c r="D29" s="34"/>
      <c r="E29" s="35">
        <v>74330</v>
      </c>
      <c r="F29" s="35">
        <v>66791</v>
      </c>
      <c r="G29" s="34"/>
      <c r="P29" s="21"/>
      <c r="Q29" s="21" t="s">
        <v>103</v>
      </c>
    </row>
    <row r="30" spans="1:16" ht="16.5">
      <c r="A30" s="93"/>
      <c r="B30" s="34"/>
      <c r="C30" s="34"/>
      <c r="D30" s="34"/>
      <c r="E30" s="35"/>
      <c r="F30" s="35"/>
      <c r="G30" s="34"/>
      <c r="K30" s="32"/>
      <c r="L30" s="32"/>
      <c r="M30" s="32"/>
      <c r="O30" s="32"/>
      <c r="P30" s="31"/>
    </row>
    <row r="31" spans="1:15" ht="16.5">
      <c r="A31" s="93"/>
      <c r="B31" s="34"/>
      <c r="C31" s="102"/>
      <c r="D31" s="102"/>
      <c r="E31" s="49">
        <f>SUM(E24:E29)</f>
        <v>1016051</v>
      </c>
      <c r="F31" s="49">
        <f>SUM(F24:F29)</f>
        <v>1005407</v>
      </c>
      <c r="G31" s="34"/>
      <c r="K31" s="32"/>
      <c r="L31" s="32"/>
      <c r="M31" s="32"/>
      <c r="O31" s="32"/>
    </row>
    <row r="32" spans="1:15" ht="16.5">
      <c r="A32" s="93"/>
      <c r="B32" s="34"/>
      <c r="C32" s="34"/>
      <c r="D32" s="34"/>
      <c r="E32" s="35"/>
      <c r="F32" s="35"/>
      <c r="G32" s="34"/>
      <c r="O32" s="32"/>
    </row>
    <row r="33" spans="1:15" ht="16.5">
      <c r="A33" s="93">
        <v>10</v>
      </c>
      <c r="B33" s="34" t="s">
        <v>104</v>
      </c>
      <c r="C33" s="34"/>
      <c r="D33" s="34"/>
      <c r="E33" s="35"/>
      <c r="F33" s="35"/>
      <c r="G33" s="34"/>
      <c r="O33" s="32"/>
    </row>
    <row r="34" spans="1:15" ht="16.5">
      <c r="A34" s="93"/>
      <c r="B34" s="34"/>
      <c r="C34" s="34" t="s">
        <v>105</v>
      </c>
      <c r="D34" s="102"/>
      <c r="E34" s="35">
        <v>58446</v>
      </c>
      <c r="F34" s="35">
        <v>79714</v>
      </c>
      <c r="G34" s="34"/>
      <c r="H34" s="52"/>
      <c r="O34" s="52"/>
    </row>
    <row r="35" spans="1:15" ht="16.5">
      <c r="A35" s="93"/>
      <c r="B35" s="34"/>
      <c r="C35" s="34" t="s">
        <v>106</v>
      </c>
      <c r="D35" s="102"/>
      <c r="E35" s="35">
        <v>156349</v>
      </c>
      <c r="F35" s="35">
        <f>166359-79714+32074</f>
        <v>118719</v>
      </c>
      <c r="G35" s="34"/>
      <c r="H35" s="52"/>
      <c r="O35" s="52"/>
    </row>
    <row r="36" spans="1:8" ht="16.5">
      <c r="A36" s="93"/>
      <c r="B36" s="34"/>
      <c r="C36" s="34" t="s">
        <v>107</v>
      </c>
      <c r="D36" s="103"/>
      <c r="E36" s="35">
        <f>846905+659</f>
        <v>847564</v>
      </c>
      <c r="F36" s="35">
        <v>866107</v>
      </c>
      <c r="G36" s="100"/>
      <c r="H36" s="52"/>
    </row>
    <row r="37" spans="1:7" ht="16.5">
      <c r="A37" s="93"/>
      <c r="B37" s="34"/>
      <c r="C37" s="34" t="s">
        <v>108</v>
      </c>
      <c r="D37" s="102"/>
      <c r="E37" s="35">
        <v>4414</v>
      </c>
      <c r="F37" s="35">
        <v>4493</v>
      </c>
      <c r="G37" s="34"/>
    </row>
    <row r="38" spans="1:7" ht="16.5">
      <c r="A38" s="93"/>
      <c r="B38" s="34"/>
      <c r="C38" s="34" t="s">
        <v>109</v>
      </c>
      <c r="D38" s="102"/>
      <c r="E38" s="35">
        <v>0</v>
      </c>
      <c r="F38" s="35">
        <v>0</v>
      </c>
      <c r="G38" s="34"/>
    </row>
    <row r="39" spans="1:7" ht="16.5">
      <c r="A39" s="93"/>
      <c r="B39" s="34"/>
      <c r="C39" s="102"/>
      <c r="D39" s="102"/>
      <c r="E39" s="49">
        <f>SUM(E34:E37)</f>
        <v>1066773</v>
      </c>
      <c r="F39" s="49">
        <f>SUM(F34:F37)</f>
        <v>1069033</v>
      </c>
      <c r="G39" s="34"/>
    </row>
    <row r="40" spans="1:7" ht="16.5">
      <c r="A40" s="93"/>
      <c r="B40" s="34"/>
      <c r="C40" s="34"/>
      <c r="D40" s="34"/>
      <c r="E40" s="42"/>
      <c r="F40" s="42"/>
      <c r="G40" s="34"/>
    </row>
    <row r="41" spans="1:7" ht="16.5">
      <c r="A41" s="93">
        <v>11</v>
      </c>
      <c r="B41" s="34" t="s">
        <v>110</v>
      </c>
      <c r="C41" s="34"/>
      <c r="D41" s="34"/>
      <c r="E41" s="42">
        <f>SUM(E23:E29)-SUM(E34:E37)</f>
        <v>-50722</v>
      </c>
      <c r="F41" s="42">
        <f>SUM(F23:F29)-SUM(F34:F37)</f>
        <v>-63626</v>
      </c>
      <c r="G41" s="34"/>
    </row>
    <row r="42" spans="1:7" ht="16.5">
      <c r="A42" s="93"/>
      <c r="B42" s="34"/>
      <c r="C42" s="34"/>
      <c r="D42" s="34"/>
      <c r="E42" s="35"/>
      <c r="F42" s="35"/>
      <c r="G42" s="34"/>
    </row>
    <row r="43" spans="1:7" ht="17.25" thickBot="1">
      <c r="A43" s="93"/>
      <c r="B43" s="34"/>
      <c r="C43" s="34"/>
      <c r="D43" s="34"/>
      <c r="E43" s="104">
        <f>SUM(E11:E22)+E41</f>
        <v>746688</v>
      </c>
      <c r="F43" s="104">
        <f>SUM(F11:F22)+F41</f>
        <v>770482</v>
      </c>
      <c r="G43" s="34"/>
    </row>
    <row r="44" spans="1:7" ht="17.25" thickTop="1">
      <c r="A44" s="93"/>
      <c r="B44" s="34"/>
      <c r="C44" s="34"/>
      <c r="D44" s="34"/>
      <c r="E44" s="42"/>
      <c r="F44" s="42"/>
      <c r="G44" s="34"/>
    </row>
    <row r="45" spans="1:7" ht="16.5">
      <c r="A45" s="93">
        <v>12</v>
      </c>
      <c r="B45" s="34" t="s">
        <v>111</v>
      </c>
      <c r="C45" s="34"/>
      <c r="D45" s="34"/>
      <c r="E45" s="35"/>
      <c r="F45" s="35"/>
      <c r="G45" s="34"/>
    </row>
    <row r="46" spans="1:7" ht="16.5">
      <c r="A46" s="93"/>
      <c r="B46" s="34" t="s">
        <v>112</v>
      </c>
      <c r="C46" s="34"/>
      <c r="D46" s="34"/>
      <c r="E46" s="35">
        <v>537508</v>
      </c>
      <c r="F46" s="35">
        <v>535158</v>
      </c>
      <c r="G46" s="34"/>
    </row>
    <row r="47" spans="1:7" ht="16.5">
      <c r="A47" s="93"/>
      <c r="B47" s="34" t="s">
        <v>113</v>
      </c>
      <c r="C47" s="34"/>
      <c r="D47" s="34"/>
      <c r="E47" s="35"/>
      <c r="F47" s="35"/>
      <c r="G47" s="34"/>
    </row>
    <row r="48" spans="1:7" ht="16.5">
      <c r="A48" s="93"/>
      <c r="B48" s="34"/>
      <c r="C48" s="34" t="s">
        <v>114</v>
      </c>
      <c r="D48" s="102"/>
      <c r="E48" s="35">
        <v>133003</v>
      </c>
      <c r="F48" s="35">
        <v>133003</v>
      </c>
      <c r="G48" s="34"/>
    </row>
    <row r="49" spans="1:7" ht="16.5">
      <c r="A49" s="93"/>
      <c r="B49" s="34"/>
      <c r="C49" s="34" t="s">
        <v>115</v>
      </c>
      <c r="D49" s="102"/>
      <c r="E49" s="35">
        <v>902</v>
      </c>
      <c r="F49" s="35">
        <v>902</v>
      </c>
      <c r="G49" s="34"/>
    </row>
    <row r="50" spans="1:7" ht="16.5">
      <c r="A50" s="93"/>
      <c r="B50" s="34"/>
      <c r="C50" s="34" t="s">
        <v>116</v>
      </c>
      <c r="D50" s="102"/>
      <c r="E50" s="35">
        <f>34677-902</f>
        <v>33775</v>
      </c>
      <c r="F50" s="35">
        <v>32677</v>
      </c>
      <c r="G50" s="34"/>
    </row>
    <row r="51" spans="1:7" ht="16.5">
      <c r="A51" s="93"/>
      <c r="B51" s="34"/>
      <c r="C51" s="34" t="s">
        <v>117</v>
      </c>
      <c r="D51" s="102"/>
      <c r="E51" s="35">
        <v>0</v>
      </c>
      <c r="F51" s="35">
        <v>0</v>
      </c>
      <c r="G51" s="34"/>
    </row>
    <row r="52" spans="1:7" ht="16.5">
      <c r="A52" s="93"/>
      <c r="B52" s="34"/>
      <c r="C52" s="34" t="s">
        <v>118</v>
      </c>
      <c r="D52" s="102"/>
      <c r="E52" s="105">
        <v>-266735</v>
      </c>
      <c r="F52" s="105">
        <v>-247246</v>
      </c>
      <c r="G52" s="34"/>
    </row>
    <row r="53" spans="1:7" ht="16.5">
      <c r="A53" s="93"/>
      <c r="B53" s="34"/>
      <c r="C53" s="34"/>
      <c r="D53" s="34"/>
      <c r="E53" s="35">
        <f>SUM(E46:E52)</f>
        <v>438453</v>
      </c>
      <c r="F53" s="35">
        <f>SUM(F46:F52)</f>
        <v>454494</v>
      </c>
      <c r="G53" s="34"/>
    </row>
    <row r="54" spans="1:7" ht="16.5">
      <c r="A54" s="93"/>
      <c r="B54" s="34"/>
      <c r="C54" s="34"/>
      <c r="D54" s="34"/>
      <c r="E54" s="35"/>
      <c r="F54" s="35"/>
      <c r="G54" s="34"/>
    </row>
    <row r="55" spans="1:7" ht="16.5">
      <c r="A55" s="93">
        <v>13</v>
      </c>
      <c r="B55" s="34" t="s">
        <v>119</v>
      </c>
      <c r="C55" s="34"/>
      <c r="D55" s="34"/>
      <c r="E55" s="35">
        <v>58722</v>
      </c>
      <c r="F55" s="35">
        <v>63503</v>
      </c>
      <c r="G55" s="34"/>
    </row>
    <row r="56" spans="1:7" ht="16.5">
      <c r="A56" s="93"/>
      <c r="B56" s="34"/>
      <c r="C56" s="34"/>
      <c r="D56" s="34"/>
      <c r="E56" s="35"/>
      <c r="F56" s="35"/>
      <c r="G56" s="34"/>
    </row>
    <row r="57" spans="1:8" ht="16.5">
      <c r="A57" s="93">
        <v>14</v>
      </c>
      <c r="B57" s="34" t="s">
        <v>120</v>
      </c>
      <c r="C57" s="34"/>
      <c r="D57" s="103"/>
      <c r="E57" s="35">
        <v>201301</v>
      </c>
      <c r="F57" s="35">
        <v>208007</v>
      </c>
      <c r="G57" s="34"/>
      <c r="H57" s="52"/>
    </row>
    <row r="58" spans="1:7" ht="16.5">
      <c r="A58" s="93"/>
      <c r="B58" s="34"/>
      <c r="C58" s="34"/>
      <c r="D58" s="34"/>
      <c r="E58" s="35"/>
      <c r="F58" s="35"/>
      <c r="G58" s="34"/>
    </row>
    <row r="59" spans="1:8" ht="16.5">
      <c r="A59" s="93">
        <v>15</v>
      </c>
      <c r="B59" s="34" t="s">
        <v>121</v>
      </c>
      <c r="C59" s="34"/>
      <c r="D59" s="34"/>
      <c r="E59" s="35">
        <f>27671</f>
        <v>27671</v>
      </c>
      <c r="F59" s="35">
        <v>23651</v>
      </c>
      <c r="G59" s="34"/>
      <c r="H59" s="52"/>
    </row>
    <row r="60" spans="1:7" ht="16.5">
      <c r="A60" s="93"/>
      <c r="B60" s="34"/>
      <c r="C60" s="34"/>
      <c r="D60" s="34"/>
      <c r="E60" s="35"/>
      <c r="F60" s="35"/>
      <c r="G60" s="34"/>
    </row>
    <row r="61" spans="1:7" ht="16.5">
      <c r="A61" s="93">
        <v>16</v>
      </c>
      <c r="B61" s="34" t="s">
        <v>122</v>
      </c>
      <c r="C61" s="34"/>
      <c r="D61" s="34"/>
      <c r="E61" s="35">
        <v>20541</v>
      </c>
      <c r="F61" s="35">
        <v>20827</v>
      </c>
      <c r="G61" s="34"/>
    </row>
    <row r="62" spans="1:7" ht="16.5">
      <c r="A62" s="93"/>
      <c r="B62" s="34"/>
      <c r="C62" s="34"/>
      <c r="D62" s="34"/>
      <c r="E62" s="35"/>
      <c r="F62" s="35" t="s">
        <v>123</v>
      </c>
      <c r="G62" s="34"/>
    </row>
    <row r="63" spans="1:7" ht="17.25" thickBot="1">
      <c r="A63" s="93"/>
      <c r="B63" s="34"/>
      <c r="C63" s="34"/>
      <c r="D63" s="34"/>
      <c r="E63" s="104">
        <f>SUM(E53:E62)</f>
        <v>746688</v>
      </c>
      <c r="F63" s="104">
        <f>SUM(F53:F61)</f>
        <v>770482</v>
      </c>
      <c r="G63" s="34"/>
    </row>
    <row r="64" spans="1:7" ht="17.25" thickTop="1">
      <c r="A64" s="93"/>
      <c r="B64" s="34"/>
      <c r="C64" s="34"/>
      <c r="D64" s="34"/>
      <c r="E64" s="35"/>
      <c r="F64" s="35"/>
      <c r="G64" s="34"/>
    </row>
    <row r="65" spans="1:7" ht="16.5">
      <c r="A65" s="93">
        <v>14</v>
      </c>
      <c r="B65" s="34" t="s">
        <v>124</v>
      </c>
      <c r="C65" s="34"/>
      <c r="D65" s="34"/>
      <c r="E65" s="106">
        <f>(E53-E21)/E46</f>
        <v>0.8157143707628538</v>
      </c>
      <c r="F65" s="106">
        <f>(F53-F21)/F46</f>
        <v>0.8492706826768917</v>
      </c>
      <c r="G65" s="34"/>
    </row>
    <row r="66" spans="1:7" ht="16.5">
      <c r="A66" s="93"/>
      <c r="B66" s="34"/>
      <c r="C66" s="34"/>
      <c r="D66" s="34"/>
      <c r="E66" s="35"/>
      <c r="F66" s="35"/>
      <c r="G66" s="34"/>
    </row>
    <row r="67" spans="1:7" ht="16.5">
      <c r="A67" s="93"/>
      <c r="B67" s="34"/>
      <c r="C67" s="34"/>
      <c r="D67" s="34"/>
      <c r="E67" s="35"/>
      <c r="F67" s="35"/>
      <c r="G67" s="34"/>
    </row>
    <row r="68" spans="1:7" ht="16.5">
      <c r="A68" s="93"/>
      <c r="B68" s="34"/>
      <c r="C68" s="34"/>
      <c r="D68" s="34"/>
      <c r="E68" s="34"/>
      <c r="F68" s="34"/>
      <c r="G68" s="34"/>
    </row>
    <row r="69" spans="1:7" ht="16.5">
      <c r="A69" s="93"/>
      <c r="B69" s="34"/>
      <c r="C69" s="34"/>
      <c r="D69" s="34"/>
      <c r="E69" s="34"/>
      <c r="F69" s="34"/>
      <c r="G69" s="34"/>
    </row>
    <row r="70" spans="1:7" ht="16.5">
      <c r="A70" s="93"/>
      <c r="B70" s="34"/>
      <c r="C70" s="34"/>
      <c r="D70" s="34"/>
      <c r="E70" s="34"/>
      <c r="F70" s="34"/>
      <c r="G70" s="34"/>
    </row>
    <row r="71" spans="1:7" ht="16.5">
      <c r="A71" s="93"/>
      <c r="B71" s="34"/>
      <c r="C71" s="34"/>
      <c r="D71" s="34"/>
      <c r="E71" s="34"/>
      <c r="F71" s="34"/>
      <c r="G71" s="34"/>
    </row>
  </sheetData>
  <mergeCells count="1">
    <mergeCell ref="J8:O8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view="pageBreakPreview" zoomScale="60" zoomScaleNormal="80" workbookViewId="0" topLeftCell="A286">
      <selection activeCell="O301" sqref="O301"/>
    </sheetView>
  </sheetViews>
  <sheetFormatPr defaultColWidth="9.140625" defaultRowHeight="12.75"/>
  <cols>
    <col min="1" max="1" width="3.7109375" style="23" customWidth="1"/>
    <col min="2" max="2" width="3.28125" style="21" customWidth="1"/>
    <col min="3" max="3" width="46.57421875" style="21" customWidth="1"/>
    <col min="4" max="4" width="12.421875" style="21" customWidth="1"/>
    <col min="5" max="5" width="12.57421875" style="21" customWidth="1"/>
    <col min="6" max="6" width="12.140625" style="21" customWidth="1"/>
    <col min="7" max="7" width="7.57421875" style="21" customWidth="1"/>
    <col min="8" max="8" width="6.8515625" style="21" customWidth="1"/>
    <col min="9" max="9" width="7.140625" style="21" customWidth="1"/>
    <col min="10" max="10" width="6.421875" style="21" customWidth="1"/>
    <col min="11" max="16384" width="6.140625" style="21" customWidth="1"/>
  </cols>
  <sheetData>
    <row r="1" spans="1:6" ht="16.5">
      <c r="A1" s="22" t="s">
        <v>80</v>
      </c>
      <c r="F1" s="23"/>
    </row>
    <row r="2" ht="16.5">
      <c r="A2" s="22" t="s">
        <v>125</v>
      </c>
    </row>
    <row r="3" ht="16.5">
      <c r="A3" s="22"/>
    </row>
    <row r="4" spans="8:10" ht="16.5">
      <c r="H4" s="24"/>
      <c r="I4" s="24"/>
      <c r="J4" s="24"/>
    </row>
    <row r="5" spans="1:10" ht="16.5">
      <c r="A5" s="23">
        <v>1</v>
      </c>
      <c r="B5" s="25" t="s">
        <v>126</v>
      </c>
      <c r="H5" s="24"/>
      <c r="I5" s="24"/>
      <c r="J5" s="24"/>
    </row>
    <row r="6" ht="16.5">
      <c r="B6" s="21" t="s">
        <v>206</v>
      </c>
    </row>
    <row r="7" ht="16.5">
      <c r="B7" s="21" t="s">
        <v>288</v>
      </c>
    </row>
    <row r="8" ht="16.5">
      <c r="B8" s="21" t="s">
        <v>289</v>
      </c>
    </row>
    <row r="11" spans="1:2" ht="16.5">
      <c r="A11" s="23">
        <v>2</v>
      </c>
      <c r="B11" s="25" t="s">
        <v>43</v>
      </c>
    </row>
    <row r="12" spans="5:6" ht="16.5">
      <c r="E12" s="23"/>
      <c r="F12" s="23"/>
    </row>
    <row r="13" ht="16.5">
      <c r="F13" s="23" t="s">
        <v>86</v>
      </c>
    </row>
    <row r="14" spans="5:6" ht="16.5">
      <c r="E14" s="23" t="s">
        <v>13</v>
      </c>
      <c r="F14" s="23" t="s">
        <v>17</v>
      </c>
    </row>
    <row r="15" spans="5:6" ht="16.5">
      <c r="E15" s="23" t="s">
        <v>19</v>
      </c>
      <c r="F15" s="23" t="s">
        <v>20</v>
      </c>
    </row>
    <row r="16" spans="5:6" ht="16.5">
      <c r="E16" s="26">
        <v>37164</v>
      </c>
      <c r="F16" s="26">
        <v>37164</v>
      </c>
    </row>
    <row r="17" spans="5:6" ht="16.5">
      <c r="E17" s="23" t="s">
        <v>22</v>
      </c>
      <c r="F17" s="23" t="s">
        <v>22</v>
      </c>
    </row>
    <row r="18" spans="5:6" ht="16.5">
      <c r="E18" s="27"/>
      <c r="F18" s="27"/>
    </row>
    <row r="19" spans="2:6" ht="16.5">
      <c r="B19" s="21" t="s">
        <v>127</v>
      </c>
      <c r="C19" s="21" t="s">
        <v>214</v>
      </c>
      <c r="E19" s="28">
        <v>0</v>
      </c>
      <c r="F19" s="28">
        <f>-267+66+4827</f>
        <v>4626</v>
      </c>
    </row>
    <row r="20" spans="5:6" ht="16.5">
      <c r="E20" s="28"/>
      <c r="F20" s="28"/>
    </row>
    <row r="21" spans="2:6" ht="16.5">
      <c r="B21" s="21" t="s">
        <v>128</v>
      </c>
      <c r="C21" s="21" t="s">
        <v>129</v>
      </c>
      <c r="E21" s="28"/>
      <c r="F21" s="28"/>
    </row>
    <row r="22" spans="3:6" ht="16.5">
      <c r="C22" s="21" t="s">
        <v>130</v>
      </c>
      <c r="E22" s="28">
        <v>0</v>
      </c>
      <c r="F22" s="28">
        <v>2336</v>
      </c>
    </row>
    <row r="23" spans="5:6" ht="16.5">
      <c r="E23" s="28"/>
      <c r="F23" s="28"/>
    </row>
    <row r="24" spans="2:6" ht="16.5">
      <c r="B24" s="21" t="s">
        <v>131</v>
      </c>
      <c r="C24" s="21" t="s">
        <v>132</v>
      </c>
      <c r="E24" s="28">
        <v>0</v>
      </c>
      <c r="F24" s="28">
        <f>10576-24096</f>
        <v>-13520</v>
      </c>
    </row>
    <row r="25" spans="5:6" ht="16.5">
      <c r="E25" s="28"/>
      <c r="F25" s="28"/>
    </row>
    <row r="26" spans="2:6" ht="16.5">
      <c r="B26" s="21" t="s">
        <v>133</v>
      </c>
      <c r="C26" s="21" t="s">
        <v>207</v>
      </c>
      <c r="E26" s="28">
        <v>-3915</v>
      </c>
      <c r="F26" s="28">
        <v>-3915</v>
      </c>
    </row>
    <row r="27" spans="5:6" ht="16.5">
      <c r="E27" s="29"/>
      <c r="F27" s="29"/>
    </row>
    <row r="28" spans="5:6" ht="16.5">
      <c r="E28" s="30">
        <f>SUM(E18:E27)</f>
        <v>-3915</v>
      </c>
      <c r="F28" s="30">
        <f>SUM(F18:F27)</f>
        <v>-10473</v>
      </c>
    </row>
    <row r="29" spans="5:6" ht="16.5">
      <c r="E29" s="31"/>
      <c r="F29" s="31"/>
    </row>
    <row r="30" spans="1:6" ht="16.5">
      <c r="A30" s="23">
        <v>3</v>
      </c>
      <c r="B30" s="25" t="s">
        <v>134</v>
      </c>
      <c r="E30" s="32"/>
      <c r="F30" s="32"/>
    </row>
    <row r="31" ht="16.5">
      <c r="B31" s="21" t="s">
        <v>135</v>
      </c>
    </row>
    <row r="34" spans="1:2" ht="16.5">
      <c r="A34" s="33">
        <v>4</v>
      </c>
      <c r="B34" s="25" t="s">
        <v>136</v>
      </c>
    </row>
    <row r="35" ht="16.5">
      <c r="B35" s="34" t="s">
        <v>137</v>
      </c>
    </row>
    <row r="36" spans="2:5" ht="16.5">
      <c r="B36" s="34"/>
      <c r="D36" s="23"/>
      <c r="E36" s="23"/>
    </row>
    <row r="37" spans="2:5" ht="16.5">
      <c r="B37" s="34"/>
      <c r="D37" s="23"/>
      <c r="E37" s="23" t="s">
        <v>86</v>
      </c>
    </row>
    <row r="38" spans="2:5" ht="16.5">
      <c r="B38" s="34"/>
      <c r="D38" s="23" t="s">
        <v>15</v>
      </c>
      <c r="E38" s="23" t="s">
        <v>17</v>
      </c>
    </row>
    <row r="39" spans="2:5" ht="16.5">
      <c r="B39" s="34"/>
      <c r="D39" s="23" t="s">
        <v>19</v>
      </c>
      <c r="E39" s="23" t="s">
        <v>20</v>
      </c>
    </row>
    <row r="40" spans="2:5" ht="16.5">
      <c r="B40" s="34"/>
      <c r="D40" s="26">
        <v>37164</v>
      </c>
      <c r="E40" s="26">
        <v>37164</v>
      </c>
    </row>
    <row r="41" spans="2:5" ht="16.5">
      <c r="B41" s="34"/>
      <c r="D41" s="23" t="s">
        <v>22</v>
      </c>
      <c r="E41" s="23" t="s">
        <v>138</v>
      </c>
    </row>
    <row r="42" spans="2:5" ht="16.5">
      <c r="B42" s="34" t="s">
        <v>139</v>
      </c>
      <c r="D42" s="35">
        <v>2989</v>
      </c>
      <c r="E42" s="32">
        <v>10524</v>
      </c>
    </row>
    <row r="43" spans="2:5" ht="16.5">
      <c r="B43" s="34" t="s">
        <v>140</v>
      </c>
      <c r="D43" s="35">
        <v>2536</v>
      </c>
      <c r="E43" s="32">
        <v>2556</v>
      </c>
    </row>
    <row r="44" spans="2:5" ht="16.5">
      <c r="B44" s="34" t="s">
        <v>122</v>
      </c>
      <c r="D44" s="35">
        <v>0</v>
      </c>
      <c r="E44" s="32">
        <v>0</v>
      </c>
    </row>
    <row r="45" spans="2:5" ht="16.5">
      <c r="B45" s="34" t="s">
        <v>141</v>
      </c>
      <c r="D45" s="35">
        <f>473-445</f>
        <v>28</v>
      </c>
      <c r="E45" s="32">
        <v>473</v>
      </c>
    </row>
    <row r="46" spans="2:5" ht="16.5">
      <c r="B46" s="34"/>
      <c r="D46" s="36">
        <f>SUM(D42:D45)</f>
        <v>5553</v>
      </c>
      <c r="E46" s="36">
        <f>SUM(E42:E45)</f>
        <v>13553</v>
      </c>
    </row>
    <row r="47" spans="2:5" ht="16.5">
      <c r="B47" s="34"/>
      <c r="D47" s="31"/>
      <c r="E47" s="31"/>
    </row>
    <row r="48" spans="2:5" ht="16.5">
      <c r="B48" s="34" t="s">
        <v>208</v>
      </c>
      <c r="D48" s="31"/>
      <c r="E48" s="31"/>
    </row>
    <row r="49" spans="2:5" ht="16.5">
      <c r="B49" s="34" t="s">
        <v>287</v>
      </c>
      <c r="D49" s="31"/>
      <c r="E49" s="31"/>
    </row>
    <row r="50" spans="2:5" ht="16.5">
      <c r="B50" s="34"/>
      <c r="D50" s="31"/>
      <c r="E50" s="31"/>
    </row>
    <row r="51" ht="16.5">
      <c r="D51" s="32"/>
    </row>
    <row r="52" spans="1:2" ht="16.5">
      <c r="A52" s="23">
        <v>5</v>
      </c>
      <c r="B52" s="25" t="s">
        <v>209</v>
      </c>
    </row>
    <row r="53" ht="16.5">
      <c r="B53" s="21" t="s">
        <v>210</v>
      </c>
    </row>
    <row r="56" spans="1:3" ht="16.5">
      <c r="A56" s="33">
        <v>6</v>
      </c>
      <c r="B56" s="37" t="s">
        <v>142</v>
      </c>
      <c r="C56" s="34"/>
    </row>
    <row r="57" spans="1:7" ht="16.5">
      <c r="A57" s="33"/>
      <c r="B57" s="34" t="s">
        <v>127</v>
      </c>
      <c r="C57" s="34" t="s">
        <v>211</v>
      </c>
      <c r="D57" s="38"/>
      <c r="E57" s="38"/>
      <c r="F57" s="38"/>
      <c r="G57" s="38"/>
    </row>
    <row r="58" spans="2:7" ht="16.5">
      <c r="B58" s="34"/>
      <c r="C58" s="38"/>
      <c r="D58" s="38"/>
      <c r="E58" s="38"/>
      <c r="F58" s="38"/>
      <c r="G58" s="38"/>
    </row>
    <row r="59" spans="2:3" ht="16.5">
      <c r="B59" s="21" t="s">
        <v>128</v>
      </c>
      <c r="C59" s="21" t="s">
        <v>143</v>
      </c>
    </row>
    <row r="61" spans="3:4" ht="16.5">
      <c r="C61" s="24"/>
      <c r="D61" s="39" t="s">
        <v>22</v>
      </c>
    </row>
    <row r="62" spans="3:4" ht="16.5">
      <c r="C62" s="24"/>
      <c r="D62" s="40"/>
    </row>
    <row r="63" spans="3:4" ht="17.25" thickBot="1">
      <c r="C63" s="24" t="s">
        <v>144</v>
      </c>
      <c r="D63" s="41">
        <v>21868</v>
      </c>
    </row>
    <row r="64" spans="3:4" ht="17.25" thickTop="1">
      <c r="C64" s="24"/>
      <c r="D64" s="42"/>
    </row>
    <row r="65" spans="3:4" ht="17.25" thickBot="1">
      <c r="C65" s="24" t="s">
        <v>145</v>
      </c>
      <c r="D65" s="41">
        <v>0</v>
      </c>
    </row>
    <row r="66" spans="3:4" ht="17.25" thickTop="1">
      <c r="C66" s="24"/>
      <c r="D66" s="42"/>
    </row>
    <row r="67" spans="3:4" ht="14.25" customHeight="1" thickBot="1">
      <c r="C67" s="24" t="s">
        <v>146</v>
      </c>
      <c r="D67" s="41">
        <v>95</v>
      </c>
    </row>
    <row r="68" ht="17.25" thickTop="1"/>
    <row r="70" spans="1:5" ht="16.5">
      <c r="A70" s="33">
        <v>7</v>
      </c>
      <c r="B70" s="43" t="s">
        <v>147</v>
      </c>
      <c r="C70" s="43"/>
      <c r="D70" s="44"/>
      <c r="E70" s="44"/>
    </row>
    <row r="71" spans="2:5" ht="16.5">
      <c r="B71" s="44" t="s">
        <v>215</v>
      </c>
      <c r="C71" s="44"/>
      <c r="D71" s="44"/>
      <c r="E71" s="44"/>
    </row>
    <row r="72" spans="2:5" ht="16.5">
      <c r="B72" s="44" t="s">
        <v>216</v>
      </c>
      <c r="C72" s="44"/>
      <c r="D72" s="44"/>
      <c r="E72" s="44"/>
    </row>
    <row r="73" spans="2:5" ht="16.5">
      <c r="B73" s="44"/>
      <c r="C73" s="44"/>
      <c r="D73" s="44"/>
      <c r="E73" s="44"/>
    </row>
    <row r="74" spans="2:5" ht="16.5">
      <c r="B74" s="21" t="s">
        <v>127</v>
      </c>
      <c r="C74" s="21" t="s">
        <v>217</v>
      </c>
      <c r="D74" s="44"/>
      <c r="E74" s="44"/>
    </row>
    <row r="75" spans="3:5" ht="16.5">
      <c r="C75" s="21" t="s">
        <v>218</v>
      </c>
      <c r="D75" s="44"/>
      <c r="E75" s="44"/>
    </row>
    <row r="76" spans="3:5" ht="16.5">
      <c r="C76" s="21" t="s">
        <v>219</v>
      </c>
      <c r="D76" s="44"/>
      <c r="E76" s="44"/>
    </row>
    <row r="77" spans="3:5" ht="16.5">
      <c r="C77" s="21" t="s">
        <v>220</v>
      </c>
      <c r="D77" s="44"/>
      <c r="E77" s="44"/>
    </row>
    <row r="78" spans="3:5" ht="16.5">
      <c r="C78" s="21" t="s">
        <v>221</v>
      </c>
      <c r="D78" s="44"/>
      <c r="E78" s="44"/>
    </row>
    <row r="79" spans="3:5" ht="16.5">
      <c r="C79" s="21" t="s">
        <v>222</v>
      </c>
      <c r="D79" s="44"/>
      <c r="E79" s="44"/>
    </row>
    <row r="80" spans="4:5" ht="16.5">
      <c r="D80" s="44"/>
      <c r="E80" s="44"/>
    </row>
    <row r="81" spans="2:5" ht="16.5">
      <c r="B81" s="21" t="s">
        <v>128</v>
      </c>
      <c r="C81" s="21" t="s">
        <v>223</v>
      </c>
      <c r="D81" s="44"/>
      <c r="E81" s="44"/>
    </row>
    <row r="82" spans="3:5" ht="16.5">
      <c r="C82" s="21" t="s">
        <v>224</v>
      </c>
      <c r="D82" s="44"/>
      <c r="E82" s="44"/>
    </row>
    <row r="83" spans="3:5" ht="16.5">
      <c r="C83" s="21" t="s">
        <v>225</v>
      </c>
      <c r="D83" s="44"/>
      <c r="E83" s="44"/>
    </row>
    <row r="84" spans="3:5" ht="16.5">
      <c r="C84" s="21" t="s">
        <v>226</v>
      </c>
      <c r="D84" s="44"/>
      <c r="E84" s="44"/>
    </row>
    <row r="85" spans="3:5" ht="16.5">
      <c r="C85" s="21" t="s">
        <v>227</v>
      </c>
      <c r="D85" s="44"/>
      <c r="E85" s="44"/>
    </row>
    <row r="86" spans="3:5" ht="16.5">
      <c r="C86" s="21" t="s">
        <v>228</v>
      </c>
      <c r="D86" s="44"/>
      <c r="E86" s="44"/>
    </row>
    <row r="87" spans="3:5" ht="16.5">
      <c r="C87" s="21" t="s">
        <v>229</v>
      </c>
      <c r="D87" s="44"/>
      <c r="E87" s="44"/>
    </row>
    <row r="88" spans="3:5" ht="16.5">
      <c r="C88" s="21" t="s">
        <v>230</v>
      </c>
      <c r="D88" s="44"/>
      <c r="E88" s="44"/>
    </row>
    <row r="89" spans="3:5" ht="16.5">
      <c r="C89" s="21" t="s">
        <v>231</v>
      </c>
      <c r="D89" s="44"/>
      <c r="E89" s="44"/>
    </row>
    <row r="90" spans="4:5" ht="16.5">
      <c r="D90" s="44"/>
      <c r="E90" s="44"/>
    </row>
    <row r="91" spans="2:5" ht="16.5">
      <c r="B91" s="21" t="s">
        <v>131</v>
      </c>
      <c r="C91" s="21" t="s">
        <v>2</v>
      </c>
      <c r="D91" s="44"/>
      <c r="E91" s="44"/>
    </row>
    <row r="92" spans="3:5" ht="16.5">
      <c r="C92" s="21" t="s">
        <v>8</v>
      </c>
      <c r="D92" s="44"/>
      <c r="E92" s="44"/>
    </row>
    <row r="93" spans="3:5" ht="16.5">
      <c r="C93" s="21" t="s">
        <v>291</v>
      </c>
      <c r="D93" s="44"/>
      <c r="E93" s="44"/>
    </row>
    <row r="94" spans="3:5" ht="16.5">
      <c r="C94" s="21" t="s">
        <v>290</v>
      </c>
      <c r="D94" s="44"/>
      <c r="E94" s="44"/>
    </row>
    <row r="95" spans="4:5" ht="16.5">
      <c r="D95" s="44"/>
      <c r="E95" s="44"/>
    </row>
    <row r="96" spans="3:5" ht="16.5">
      <c r="C96" s="21" t="s">
        <v>3</v>
      </c>
      <c r="D96" s="44"/>
      <c r="E96" s="44"/>
    </row>
    <row r="97" spans="3:5" ht="16.5">
      <c r="C97" s="21" t="s">
        <v>4</v>
      </c>
      <c r="D97" s="44"/>
      <c r="E97" s="44"/>
    </row>
    <row r="98" spans="3:5" ht="16.5">
      <c r="C98" s="21" t="s">
        <v>5</v>
      </c>
      <c r="D98" s="44"/>
      <c r="E98" s="44"/>
    </row>
    <row r="99" spans="3:5" ht="16.5">
      <c r="C99" s="21" t="s">
        <v>6</v>
      </c>
      <c r="D99" s="44"/>
      <c r="E99" s="44"/>
    </row>
    <row r="100" spans="3:5" ht="16.5">
      <c r="C100" s="21" t="s">
        <v>7</v>
      </c>
      <c r="D100" s="44"/>
      <c r="E100" s="44"/>
    </row>
    <row r="101" spans="3:5" ht="16.5">
      <c r="C101" s="21" t="s">
        <v>232</v>
      </c>
      <c r="D101" s="44"/>
      <c r="E101" s="44"/>
    </row>
    <row r="102" spans="3:5" ht="16.5">
      <c r="C102" s="21" t="s">
        <v>286</v>
      </c>
      <c r="D102" s="44"/>
      <c r="E102" s="44"/>
    </row>
    <row r="103" spans="4:5" ht="16.5">
      <c r="D103" s="44"/>
      <c r="E103" s="44"/>
    </row>
    <row r="104" spans="4:5" ht="16.5">
      <c r="D104" s="44"/>
      <c r="E104" s="44"/>
    </row>
    <row r="105" spans="1:2" s="34" customFormat="1" ht="16.5">
      <c r="A105" s="33">
        <v>8</v>
      </c>
      <c r="B105" s="37" t="s">
        <v>148</v>
      </c>
    </row>
    <row r="106" spans="1:2" s="34" customFormat="1" ht="16.5">
      <c r="A106" s="33"/>
      <c r="B106" s="37"/>
    </row>
    <row r="107" spans="1:3" ht="16.5">
      <c r="A107" s="33"/>
      <c r="B107" s="21" t="s">
        <v>127</v>
      </c>
      <c r="C107" s="21" t="s">
        <v>233</v>
      </c>
    </row>
    <row r="108" spans="1:3" ht="16.5">
      <c r="A108" s="33"/>
      <c r="C108" s="21" t="s">
        <v>234</v>
      </c>
    </row>
    <row r="109" ht="16.5">
      <c r="A109" s="33"/>
    </row>
    <row r="110" spans="1:3" ht="16.5">
      <c r="A110" s="33"/>
      <c r="B110" s="45" t="s">
        <v>149</v>
      </c>
      <c r="C110" s="21" t="s">
        <v>235</v>
      </c>
    </row>
    <row r="111" spans="1:3" ht="16.5">
      <c r="A111" s="33"/>
      <c r="B111" s="22"/>
      <c r="C111" s="21" t="s">
        <v>236</v>
      </c>
    </row>
    <row r="112" spans="1:3" ht="16.5">
      <c r="A112" s="33"/>
      <c r="B112" s="46"/>
      <c r="C112" s="21" t="s">
        <v>0</v>
      </c>
    </row>
    <row r="113" spans="1:3" ht="16.5">
      <c r="A113" s="33"/>
      <c r="B113" s="47"/>
      <c r="C113" s="21" t="s">
        <v>1</v>
      </c>
    </row>
    <row r="115" spans="2:3" ht="16.5">
      <c r="B115" s="45" t="s">
        <v>150</v>
      </c>
      <c r="C115" s="21" t="s">
        <v>237</v>
      </c>
    </row>
    <row r="116" ht="16.5">
      <c r="C116" s="21" t="s">
        <v>238</v>
      </c>
    </row>
    <row r="117" ht="16.5">
      <c r="C117" s="21" t="s">
        <v>239</v>
      </c>
    </row>
    <row r="119" spans="2:3" ht="16.5">
      <c r="B119" s="45" t="s">
        <v>151</v>
      </c>
      <c r="C119" s="21" t="s">
        <v>240</v>
      </c>
    </row>
    <row r="120" ht="16.5">
      <c r="C120" s="21" t="s">
        <v>241</v>
      </c>
    </row>
    <row r="121" ht="16.5">
      <c r="C121" s="21" t="s">
        <v>242</v>
      </c>
    </row>
    <row r="122" ht="16.5">
      <c r="C122" s="21" t="s">
        <v>243</v>
      </c>
    </row>
    <row r="123" ht="16.5">
      <c r="C123" s="21" t="s">
        <v>244</v>
      </c>
    </row>
    <row r="125" spans="2:3" ht="16.5">
      <c r="B125" s="45" t="s">
        <v>152</v>
      </c>
      <c r="C125" s="21" t="s">
        <v>245</v>
      </c>
    </row>
    <row r="126" ht="16.5">
      <c r="C126" s="21" t="s">
        <v>246</v>
      </c>
    </row>
    <row r="128" ht="16.5">
      <c r="C128" s="21" t="s">
        <v>247</v>
      </c>
    </row>
    <row r="129" ht="16.5">
      <c r="C129" s="21" t="s">
        <v>248</v>
      </c>
    </row>
    <row r="130" ht="16.5">
      <c r="C130" s="21" t="s">
        <v>249</v>
      </c>
    </row>
    <row r="131" ht="16.5">
      <c r="C131" s="21" t="s">
        <v>250</v>
      </c>
    </row>
    <row r="133" spans="2:3" ht="16.5">
      <c r="B133" s="21" t="s">
        <v>128</v>
      </c>
      <c r="C133" s="21" t="s">
        <v>251</v>
      </c>
    </row>
    <row r="134" ht="16.5">
      <c r="C134" s="21" t="s">
        <v>252</v>
      </c>
    </row>
    <row r="135" ht="16.5">
      <c r="C135" s="21" t="s">
        <v>292</v>
      </c>
    </row>
    <row r="136" ht="16.5">
      <c r="C136" s="21" t="s">
        <v>231</v>
      </c>
    </row>
    <row r="138" ht="16.5" hidden="1"/>
    <row r="140" spans="1:2" ht="16.5">
      <c r="A140" s="33">
        <v>9</v>
      </c>
      <c r="B140" s="25" t="s">
        <v>153</v>
      </c>
    </row>
    <row r="141" spans="1:2" ht="16.5">
      <c r="A141" s="33"/>
      <c r="B141" s="21" t="s">
        <v>253</v>
      </c>
    </row>
    <row r="142" spans="1:2" ht="16.5">
      <c r="A142" s="33"/>
      <c r="B142" s="21" t="s">
        <v>254</v>
      </c>
    </row>
    <row r="143" spans="1:2" ht="16.5">
      <c r="A143" s="33"/>
      <c r="B143" s="21" t="s">
        <v>255</v>
      </c>
    </row>
    <row r="144" spans="1:2" ht="16.5">
      <c r="A144" s="33"/>
      <c r="B144" s="21" t="s">
        <v>256</v>
      </c>
    </row>
    <row r="145" ht="16.5">
      <c r="A145" s="33"/>
    </row>
    <row r="146" ht="16.5">
      <c r="B146" s="21" t="s">
        <v>257</v>
      </c>
    </row>
    <row r="147" ht="16.5">
      <c r="B147" s="21" t="s">
        <v>258</v>
      </c>
    </row>
    <row r="148" ht="16.5">
      <c r="B148" s="21" t="s">
        <v>259</v>
      </c>
    </row>
    <row r="149" ht="16.5">
      <c r="B149" s="21" t="s">
        <v>260</v>
      </c>
    </row>
    <row r="150" ht="16.5">
      <c r="B150" s="21" t="s">
        <v>261</v>
      </c>
    </row>
    <row r="151" ht="16.5">
      <c r="B151" s="21" t="s">
        <v>262</v>
      </c>
    </row>
    <row r="152" ht="16.5">
      <c r="B152" s="21" t="s">
        <v>263</v>
      </c>
    </row>
    <row r="153" ht="16.5">
      <c r="B153" s="21" t="s">
        <v>154</v>
      </c>
    </row>
    <row r="156" spans="1:2" ht="16.5">
      <c r="A156" s="33">
        <v>10</v>
      </c>
      <c r="B156" s="25" t="s">
        <v>155</v>
      </c>
    </row>
    <row r="157" ht="16.5">
      <c r="B157" s="25"/>
    </row>
    <row r="158" ht="16.5">
      <c r="B158" s="21" t="s">
        <v>156</v>
      </c>
    </row>
    <row r="160" spans="2:3" ht="16.5">
      <c r="B160" s="25" t="s">
        <v>127</v>
      </c>
      <c r="C160" s="25" t="s">
        <v>157</v>
      </c>
    </row>
    <row r="161" spans="3:4" ht="16.5">
      <c r="C161" s="24"/>
      <c r="D161" s="39" t="s">
        <v>22</v>
      </c>
    </row>
    <row r="162" spans="3:4" ht="16.5">
      <c r="C162" s="24"/>
      <c r="D162" s="48"/>
    </row>
    <row r="163" spans="3:4" ht="16.5">
      <c r="C163" s="24" t="s">
        <v>158</v>
      </c>
      <c r="D163" s="42">
        <f>423627+105</f>
        <v>423732</v>
      </c>
    </row>
    <row r="164" spans="3:4" ht="16.5">
      <c r="C164" s="24" t="s">
        <v>159</v>
      </c>
      <c r="D164" s="35">
        <f>423278+554</f>
        <v>423832</v>
      </c>
    </row>
    <row r="165" ht="16.5">
      <c r="D165" s="49">
        <f>SUM(D163:D164)</f>
        <v>847564</v>
      </c>
    </row>
    <row r="166" ht="16.5">
      <c r="D166" s="42"/>
    </row>
    <row r="167" ht="16.5">
      <c r="D167" s="42"/>
    </row>
    <row r="168" spans="3:4" ht="16.5">
      <c r="C168" s="21" t="s">
        <v>160</v>
      </c>
      <c r="D168" s="42"/>
    </row>
    <row r="169" ht="16.5">
      <c r="D169" s="42"/>
    </row>
    <row r="170" ht="16.5">
      <c r="D170" s="50" t="s">
        <v>161</v>
      </c>
    </row>
    <row r="171" spans="3:4" ht="16.5">
      <c r="C171" s="89" t="s">
        <v>162</v>
      </c>
      <c r="D171" s="42"/>
    </row>
    <row r="172" spans="3:4" ht="16.5">
      <c r="C172" s="21" t="s">
        <v>163</v>
      </c>
      <c r="D172" s="42">
        <v>99165</v>
      </c>
    </row>
    <row r="173" spans="3:4" ht="16.5" hidden="1">
      <c r="C173" s="21" t="s">
        <v>164</v>
      </c>
      <c r="D173" s="42">
        <v>0</v>
      </c>
    </row>
    <row r="174" spans="1:4" ht="16.5">
      <c r="A174" s="22"/>
      <c r="D174" s="35"/>
    </row>
    <row r="175" spans="1:4" ht="16.5">
      <c r="A175" s="22"/>
      <c r="C175" s="89" t="s">
        <v>165</v>
      </c>
      <c r="D175" s="35"/>
    </row>
    <row r="176" spans="1:4" ht="16.5">
      <c r="A176" s="22"/>
      <c r="C176" s="21" t="s">
        <v>163</v>
      </c>
      <c r="D176" s="35">
        <v>26800</v>
      </c>
    </row>
    <row r="177" spans="1:4" ht="16.5">
      <c r="A177" s="22"/>
      <c r="C177" s="21" t="s">
        <v>164</v>
      </c>
      <c r="D177" s="35">
        <v>2625</v>
      </c>
    </row>
    <row r="178" spans="1:4" ht="16.5">
      <c r="A178" s="22"/>
      <c r="C178" s="24" t="s">
        <v>166</v>
      </c>
      <c r="D178" s="35">
        <v>528</v>
      </c>
    </row>
    <row r="179" spans="1:4" ht="16.5">
      <c r="A179" s="22"/>
      <c r="C179" s="21" t="s">
        <v>167</v>
      </c>
      <c r="D179" s="35">
        <v>0</v>
      </c>
    </row>
    <row r="180" spans="1:4" ht="16.5">
      <c r="A180" s="22"/>
      <c r="D180" s="35"/>
    </row>
    <row r="181" spans="2:4" ht="16.5">
      <c r="B181" s="25" t="s">
        <v>128</v>
      </c>
      <c r="C181" s="25" t="s">
        <v>168</v>
      </c>
      <c r="D181" s="35"/>
    </row>
    <row r="182" spans="2:4" ht="16.5">
      <c r="B182" s="24"/>
      <c r="C182" s="24"/>
      <c r="D182" s="51" t="s">
        <v>22</v>
      </c>
    </row>
    <row r="183" spans="3:4" ht="16.5">
      <c r="C183" s="24"/>
      <c r="D183" s="42"/>
    </row>
    <row r="184" spans="3:4" ht="16.5">
      <c r="C184" s="24" t="s">
        <v>158</v>
      </c>
      <c r="D184" s="42">
        <v>216</v>
      </c>
    </row>
    <row r="185" spans="3:4" ht="16.5">
      <c r="C185" s="24" t="s">
        <v>159</v>
      </c>
      <c r="D185" s="42">
        <v>201085</v>
      </c>
    </row>
    <row r="186" spans="2:4" ht="16.5">
      <c r="B186" s="24"/>
      <c r="C186" s="24"/>
      <c r="D186" s="49">
        <f>SUM(D184:D185)</f>
        <v>201301</v>
      </c>
    </row>
    <row r="187" spans="2:5" ht="16.5">
      <c r="B187" s="24"/>
      <c r="C187" s="24"/>
      <c r="D187" s="42"/>
      <c r="E187" s="52"/>
    </row>
    <row r="188" spans="3:4" ht="16.5">
      <c r="C188" s="24" t="s">
        <v>169</v>
      </c>
      <c r="D188" s="42"/>
    </row>
    <row r="189" spans="2:4" ht="16.5">
      <c r="B189" s="24"/>
      <c r="C189" s="24"/>
      <c r="D189" s="42"/>
    </row>
    <row r="190" spans="2:4" ht="16.5">
      <c r="B190" s="53"/>
      <c r="C190" s="24"/>
      <c r="D190" s="51" t="s">
        <v>161</v>
      </c>
    </row>
    <row r="191" spans="3:4" ht="16.5">
      <c r="C191" s="90" t="s">
        <v>170</v>
      </c>
      <c r="D191" s="42"/>
    </row>
    <row r="192" spans="2:5" ht="16.5">
      <c r="B192" s="24"/>
      <c r="C192" s="24" t="s">
        <v>166</v>
      </c>
      <c r="D192" s="42">
        <v>16812</v>
      </c>
      <c r="E192" s="54"/>
    </row>
    <row r="193" spans="2:5" ht="16.5">
      <c r="B193" s="24"/>
      <c r="C193" s="24"/>
      <c r="D193" s="42"/>
      <c r="E193" s="54"/>
    </row>
    <row r="194" spans="3:5" ht="16.5">
      <c r="C194" s="90" t="s">
        <v>165</v>
      </c>
      <c r="D194" s="42"/>
      <c r="E194" s="54"/>
    </row>
    <row r="195" spans="2:5" ht="16.5">
      <c r="B195" s="24"/>
      <c r="C195" s="24" t="s">
        <v>163</v>
      </c>
      <c r="D195" s="42">
        <v>7660</v>
      </c>
      <c r="E195" s="54"/>
    </row>
    <row r="196" spans="2:5" ht="16.5">
      <c r="B196" s="24"/>
      <c r="C196" s="24" t="s">
        <v>164</v>
      </c>
      <c r="D196" s="42">
        <f>76500-2625</f>
        <v>73875</v>
      </c>
      <c r="E196" s="54"/>
    </row>
    <row r="197" spans="2:5" ht="16.5">
      <c r="B197" s="24"/>
      <c r="C197" s="24"/>
      <c r="D197" s="42"/>
      <c r="E197" s="54"/>
    </row>
    <row r="198" spans="2:4" ht="16.5">
      <c r="B198" s="24"/>
      <c r="C198" s="24"/>
      <c r="D198" s="42"/>
    </row>
    <row r="199" spans="1:2" ht="16.5">
      <c r="A199" s="33">
        <v>11</v>
      </c>
      <c r="B199" s="43" t="s">
        <v>171</v>
      </c>
    </row>
    <row r="200" ht="16.5">
      <c r="D200" s="23" t="s">
        <v>22</v>
      </c>
    </row>
    <row r="201" ht="16.5">
      <c r="B201" s="90" t="s">
        <v>165</v>
      </c>
    </row>
    <row r="202" spans="2:5" ht="16.5">
      <c r="B202" s="34" t="s">
        <v>172</v>
      </c>
      <c r="D202" s="55">
        <v>7512.6</v>
      </c>
      <c r="E202" s="34"/>
    </row>
    <row r="203" spans="3:5" ht="16.5">
      <c r="C203" s="34"/>
      <c r="D203" s="55"/>
      <c r="E203" s="34"/>
    </row>
    <row r="204" spans="2:4" ht="16.5">
      <c r="B204" s="90" t="s">
        <v>170</v>
      </c>
      <c r="C204" s="56"/>
      <c r="D204" s="34"/>
    </row>
    <row r="205" spans="2:4" ht="16.5">
      <c r="B205" s="21" t="s">
        <v>173</v>
      </c>
      <c r="D205" s="35">
        <v>8517</v>
      </c>
    </row>
    <row r="206" spans="2:4" ht="16.5">
      <c r="B206" s="24"/>
      <c r="C206" s="56"/>
      <c r="D206" s="57">
        <f>SUM(D202:D205)</f>
        <v>16029.6</v>
      </c>
    </row>
    <row r="209" spans="1:2" ht="16.5">
      <c r="A209" s="23">
        <v>12</v>
      </c>
      <c r="B209" s="43" t="s">
        <v>174</v>
      </c>
    </row>
    <row r="210" ht="16.5">
      <c r="B210" s="34" t="s">
        <v>264</v>
      </c>
    </row>
    <row r="211" ht="16.5">
      <c r="B211" s="34" t="s">
        <v>265</v>
      </c>
    </row>
    <row r="212" ht="16.5">
      <c r="B212" s="58"/>
    </row>
    <row r="214" spans="1:2" s="34" customFormat="1" ht="16.5">
      <c r="A214" s="33">
        <v>13</v>
      </c>
      <c r="B214" s="43" t="s">
        <v>175</v>
      </c>
    </row>
    <row r="215" spans="1:2" s="34" customFormat="1" ht="16.5">
      <c r="A215" s="33"/>
      <c r="B215" s="43"/>
    </row>
    <row r="216" spans="1:3" s="34" customFormat="1" ht="16.5">
      <c r="A216" s="33"/>
      <c r="B216" s="34" t="s">
        <v>127</v>
      </c>
      <c r="C216" s="59" t="s">
        <v>266</v>
      </c>
    </row>
    <row r="217" spans="1:3" s="34" customFormat="1" ht="16.5">
      <c r="A217" s="33"/>
      <c r="C217" s="59" t="s">
        <v>267</v>
      </c>
    </row>
    <row r="218" spans="1:3" s="34" customFormat="1" ht="16.5">
      <c r="A218" s="33"/>
      <c r="C218" s="59" t="s">
        <v>268</v>
      </c>
    </row>
    <row r="219" spans="1:3" s="34" customFormat="1" ht="16.5">
      <c r="A219" s="33"/>
      <c r="C219" s="59" t="s">
        <v>269</v>
      </c>
    </row>
    <row r="220" spans="1:3" s="34" customFormat="1" ht="16.5">
      <c r="A220" s="33"/>
      <c r="C220" s="59" t="s">
        <v>304</v>
      </c>
    </row>
    <row r="221" spans="1:3" s="34" customFormat="1" ht="16.5">
      <c r="A221" s="33"/>
      <c r="C221" s="59" t="s">
        <v>270</v>
      </c>
    </row>
    <row r="222" spans="1:2" s="34" customFormat="1" ht="16.5">
      <c r="A222" s="33"/>
      <c r="B222" s="59"/>
    </row>
    <row r="223" spans="1:3" s="34" customFormat="1" ht="16.5">
      <c r="A223" s="33"/>
      <c r="B223" s="59" t="s">
        <v>128</v>
      </c>
      <c r="C223" s="34" t="s">
        <v>271</v>
      </c>
    </row>
    <row r="224" spans="1:3" s="34" customFormat="1" ht="16.5">
      <c r="A224" s="33"/>
      <c r="B224" s="59"/>
      <c r="C224" s="34" t="s">
        <v>272</v>
      </c>
    </row>
    <row r="225" spans="1:3" s="34" customFormat="1" ht="16.5">
      <c r="A225" s="33"/>
      <c r="B225" s="59"/>
      <c r="C225" s="34" t="s">
        <v>273</v>
      </c>
    </row>
    <row r="226" spans="1:3" s="34" customFormat="1" ht="16.5">
      <c r="A226" s="33"/>
      <c r="B226" s="59"/>
      <c r="C226" s="34" t="s">
        <v>274</v>
      </c>
    </row>
    <row r="227" spans="1:3" s="34" customFormat="1" ht="16.5">
      <c r="A227" s="33"/>
      <c r="B227" s="59"/>
      <c r="C227" s="34" t="s">
        <v>275</v>
      </c>
    </row>
    <row r="228" spans="1:3" s="34" customFormat="1" ht="16.5">
      <c r="A228" s="33"/>
      <c r="B228" s="59"/>
      <c r="C228" s="34" t="s">
        <v>276</v>
      </c>
    </row>
    <row r="229" spans="1:2" s="34" customFormat="1" ht="16.5">
      <c r="A229" s="33"/>
      <c r="B229" s="59"/>
    </row>
    <row r="230" spans="1:3" s="34" customFormat="1" ht="16.5">
      <c r="A230" s="33"/>
      <c r="B230" s="59"/>
      <c r="C230" s="34" t="s">
        <v>277</v>
      </c>
    </row>
    <row r="231" spans="1:3" s="34" customFormat="1" ht="16.5">
      <c r="A231" s="33"/>
      <c r="B231" s="59"/>
      <c r="C231" s="34" t="s">
        <v>278</v>
      </c>
    </row>
    <row r="232" spans="1:3" s="34" customFormat="1" ht="16.5">
      <c r="A232" s="33"/>
      <c r="B232" s="59"/>
      <c r="C232" s="34" t="s">
        <v>279</v>
      </c>
    </row>
    <row r="233" spans="1:2" s="34" customFormat="1" ht="16.5">
      <c r="A233" s="33"/>
      <c r="B233" s="59"/>
    </row>
    <row r="234" spans="1:3" s="34" customFormat="1" ht="16.5">
      <c r="A234" s="33"/>
      <c r="B234" s="59" t="s">
        <v>131</v>
      </c>
      <c r="C234" s="34" t="s">
        <v>280</v>
      </c>
    </row>
    <row r="235" spans="1:3" s="34" customFormat="1" ht="16.5">
      <c r="A235" s="33"/>
      <c r="B235" s="59"/>
      <c r="C235" s="34" t="s">
        <v>281</v>
      </c>
    </row>
    <row r="236" spans="1:3" s="34" customFormat="1" ht="16.5">
      <c r="A236" s="33"/>
      <c r="B236" s="59"/>
      <c r="C236" s="34" t="s">
        <v>282</v>
      </c>
    </row>
    <row r="237" spans="1:3" s="34" customFormat="1" ht="16.5">
      <c r="A237" s="33"/>
      <c r="B237" s="59"/>
      <c r="C237" s="34" t="s">
        <v>283</v>
      </c>
    </row>
    <row r="238" ht="16.5">
      <c r="B238" s="59"/>
    </row>
    <row r="240" spans="1:2" ht="16.5">
      <c r="A240" s="33">
        <v>14</v>
      </c>
      <c r="B240" s="43" t="s">
        <v>176</v>
      </c>
    </row>
    <row r="241" ht="16.5">
      <c r="B241" s="59" t="s">
        <v>177</v>
      </c>
    </row>
    <row r="242" ht="16.5">
      <c r="B242" s="59"/>
    </row>
    <row r="243" ht="16.5">
      <c r="B243" s="43" t="s">
        <v>178</v>
      </c>
    </row>
    <row r="245" spans="1:6" s="34" customFormat="1" ht="16.5">
      <c r="A245" s="33"/>
      <c r="C245" s="60"/>
      <c r="D245" s="61" t="s">
        <v>179</v>
      </c>
      <c r="E245" s="61" t="s">
        <v>180</v>
      </c>
      <c r="F245" s="61" t="s">
        <v>181</v>
      </c>
    </row>
    <row r="246" spans="1:6" s="34" customFormat="1" ht="16.5">
      <c r="A246" s="33"/>
      <c r="C246" s="62"/>
      <c r="D246" s="63"/>
      <c r="E246" s="64" t="s">
        <v>294</v>
      </c>
      <c r="F246" s="64"/>
    </row>
    <row r="247" spans="3:6" ht="16.5">
      <c r="C247" s="65"/>
      <c r="D247" s="66" t="s">
        <v>22</v>
      </c>
      <c r="E247" s="67" t="s">
        <v>22</v>
      </c>
      <c r="F247" s="68" t="s">
        <v>22</v>
      </c>
    </row>
    <row r="248" spans="3:6" ht="16.5">
      <c r="C248" s="69"/>
      <c r="D248" s="70"/>
      <c r="E248" s="70"/>
      <c r="F248" s="70"/>
    </row>
    <row r="249" spans="3:6" ht="16.5">
      <c r="C249" s="71" t="s">
        <v>182</v>
      </c>
      <c r="D249" s="72">
        <v>108837</v>
      </c>
      <c r="E249" s="72">
        <v>23567</v>
      </c>
      <c r="F249" s="72">
        <v>1262356</v>
      </c>
    </row>
    <row r="250" spans="3:6" ht="16.5">
      <c r="C250" s="69" t="s">
        <v>183</v>
      </c>
      <c r="D250" s="72">
        <v>6823</v>
      </c>
      <c r="E250" s="72">
        <v>-35774</v>
      </c>
      <c r="F250" s="72">
        <v>165343</v>
      </c>
    </row>
    <row r="251" spans="3:6" ht="16.5">
      <c r="C251" s="69" t="s">
        <v>184</v>
      </c>
      <c r="D251" s="72">
        <f>88239</f>
        <v>88239</v>
      </c>
      <c r="E251" s="72">
        <v>-6204</v>
      </c>
      <c r="F251" s="72">
        <v>96711</v>
      </c>
    </row>
    <row r="252" spans="3:6" ht="16.5">
      <c r="C252" s="69" t="s">
        <v>185</v>
      </c>
      <c r="D252" s="72">
        <v>0</v>
      </c>
      <c r="E252" s="72">
        <v>22740</v>
      </c>
      <c r="F252" s="72">
        <v>63886</v>
      </c>
    </row>
    <row r="253" spans="3:6" ht="16.5">
      <c r="C253" s="69" t="s">
        <v>186</v>
      </c>
      <c r="D253" s="72">
        <f>1093+13618+239</f>
        <v>14950</v>
      </c>
      <c r="E253" s="72">
        <v>-33836</v>
      </c>
      <c r="F253" s="72">
        <f>140036+62937+22192</f>
        <v>225165</v>
      </c>
    </row>
    <row r="254" spans="3:6" ht="16.5">
      <c r="C254" s="73"/>
      <c r="D254" s="74">
        <f>SUM(D249:D253)</f>
        <v>218849</v>
      </c>
      <c r="E254" s="74">
        <f>SUM(E249:E253)</f>
        <v>-29507</v>
      </c>
      <c r="F254" s="74">
        <f>SUM(F249:F253)</f>
        <v>1813461</v>
      </c>
    </row>
    <row r="255" spans="3:6" ht="16.5">
      <c r="C255" s="53"/>
      <c r="D255" s="75"/>
      <c r="E255" s="76"/>
      <c r="F255" s="77"/>
    </row>
    <row r="256" spans="2:6" ht="16.5">
      <c r="B256" s="25" t="s">
        <v>187</v>
      </c>
      <c r="C256" s="53"/>
      <c r="D256" s="77"/>
      <c r="E256" s="77"/>
      <c r="F256" s="77"/>
    </row>
    <row r="257" spans="3:6" ht="16.5">
      <c r="C257" s="24"/>
      <c r="D257" s="31"/>
      <c r="E257" s="31"/>
      <c r="F257" s="31"/>
    </row>
    <row r="258" spans="1:6" s="34" customFormat="1" ht="16.5">
      <c r="A258" s="33"/>
      <c r="C258" s="60"/>
      <c r="D258" s="78" t="s">
        <v>179</v>
      </c>
      <c r="E258" s="61" t="s">
        <v>180</v>
      </c>
      <c r="F258" s="61" t="s">
        <v>181</v>
      </c>
    </row>
    <row r="259" spans="1:6" s="34" customFormat="1" ht="16.5">
      <c r="A259" s="33"/>
      <c r="C259" s="62"/>
      <c r="D259" s="63"/>
      <c r="E259" s="64" t="s">
        <v>294</v>
      </c>
      <c r="F259" s="64"/>
    </row>
    <row r="260" spans="3:6" ht="16.5">
      <c r="C260" s="69"/>
      <c r="D260" s="66" t="s">
        <v>22</v>
      </c>
      <c r="E260" s="67" t="s">
        <v>22</v>
      </c>
      <c r="F260" s="68" t="s">
        <v>22</v>
      </c>
    </row>
    <row r="261" spans="3:6" ht="16.5">
      <c r="C261" s="69"/>
      <c r="D261" s="79"/>
      <c r="E261" s="80"/>
      <c r="F261" s="81"/>
    </row>
    <row r="262" spans="3:6" ht="16.5">
      <c r="C262" s="69" t="s">
        <v>188</v>
      </c>
      <c r="D262" s="82">
        <v>189656</v>
      </c>
      <c r="E262" s="83">
        <v>4022</v>
      </c>
      <c r="F262" s="72">
        <v>1420575</v>
      </c>
    </row>
    <row r="263" spans="3:6" ht="16.5">
      <c r="C263" s="69" t="s">
        <v>189</v>
      </c>
      <c r="D263" s="82">
        <v>746</v>
      </c>
      <c r="E263" s="83">
        <v>-26167</v>
      </c>
      <c r="F263" s="72">
        <v>0</v>
      </c>
    </row>
    <row r="264" spans="3:6" ht="16.5">
      <c r="C264" s="69" t="s">
        <v>190</v>
      </c>
      <c r="D264" s="82">
        <v>21534</v>
      </c>
      <c r="E264" s="83">
        <v>11541</v>
      </c>
      <c r="F264" s="72">
        <v>232441</v>
      </c>
    </row>
    <row r="265" spans="3:6" ht="16.5">
      <c r="C265" s="69" t="s">
        <v>191</v>
      </c>
      <c r="D265" s="82">
        <v>1019</v>
      </c>
      <c r="E265" s="83">
        <v>-2836</v>
      </c>
      <c r="F265" s="72">
        <v>44870</v>
      </c>
    </row>
    <row r="266" spans="3:6" ht="16.5">
      <c r="C266" s="69" t="s">
        <v>192</v>
      </c>
      <c r="D266" s="82">
        <v>5894</v>
      </c>
      <c r="E266" s="83">
        <v>-15253</v>
      </c>
      <c r="F266" s="72">
        <v>111932</v>
      </c>
    </row>
    <row r="267" spans="3:6" ht="16.5">
      <c r="C267" s="69" t="s">
        <v>193</v>
      </c>
      <c r="D267" s="82">
        <v>0</v>
      </c>
      <c r="E267" s="83">
        <v>-814</v>
      </c>
      <c r="F267" s="72">
        <v>3643</v>
      </c>
    </row>
    <row r="268" spans="3:6" ht="16.5">
      <c r="C268" s="73"/>
      <c r="D268" s="84">
        <f>SUM(D262:D267)</f>
        <v>218849</v>
      </c>
      <c r="E268" s="74">
        <f>SUM(E262:E267)</f>
        <v>-29507</v>
      </c>
      <c r="F268" s="85">
        <f>SUM(F262:F267)</f>
        <v>1813461</v>
      </c>
    </row>
    <row r="269" spans="3:6" ht="16.5">
      <c r="C269" s="24"/>
      <c r="D269" s="31"/>
      <c r="E269" s="31"/>
      <c r="F269" s="31"/>
    </row>
    <row r="270" spans="3:6" ht="16.5">
      <c r="C270" s="24"/>
      <c r="D270" s="31"/>
      <c r="E270" s="31"/>
      <c r="F270" s="31"/>
    </row>
    <row r="271" spans="3:6" ht="16.5">
      <c r="C271" s="24"/>
      <c r="D271" s="31"/>
      <c r="E271" s="31"/>
      <c r="F271" s="31"/>
    </row>
    <row r="272" spans="1:6" s="34" customFormat="1" ht="16.5">
      <c r="A272" s="33">
        <v>15</v>
      </c>
      <c r="B272" s="37" t="s">
        <v>284</v>
      </c>
      <c r="C272" s="86"/>
      <c r="D272" s="86"/>
      <c r="E272" s="86"/>
      <c r="F272" s="86"/>
    </row>
    <row r="273" spans="1:6" s="34" customFormat="1" ht="16.5">
      <c r="A273" s="33"/>
      <c r="B273" s="37" t="s">
        <v>285</v>
      </c>
      <c r="C273" s="86"/>
      <c r="D273" s="86"/>
      <c r="E273" s="86"/>
      <c r="F273" s="86"/>
    </row>
    <row r="274" spans="1:2" s="34" customFormat="1" ht="16.5">
      <c r="A274" s="33"/>
      <c r="B274" s="34" t="s">
        <v>301</v>
      </c>
    </row>
    <row r="275" spans="1:2" s="34" customFormat="1" ht="16.5">
      <c r="A275" s="33"/>
      <c r="B275" s="34" t="s">
        <v>295</v>
      </c>
    </row>
    <row r="276" spans="1:2" s="34" customFormat="1" ht="16.5">
      <c r="A276" s="33"/>
      <c r="B276" s="34" t="s">
        <v>293</v>
      </c>
    </row>
    <row r="277" s="34" customFormat="1" ht="16.5">
      <c r="A277" s="33"/>
    </row>
    <row r="278" s="34" customFormat="1" ht="16.5">
      <c r="A278" s="33"/>
    </row>
    <row r="279" spans="1:2" s="34" customFormat="1" ht="16.5">
      <c r="A279" s="33">
        <v>16</v>
      </c>
      <c r="B279" s="43" t="s">
        <v>194</v>
      </c>
    </row>
    <row r="280" spans="1:2" s="34" customFormat="1" ht="16.5">
      <c r="A280" s="33"/>
      <c r="B280" s="59" t="s">
        <v>302</v>
      </c>
    </row>
    <row r="281" spans="1:2" s="34" customFormat="1" ht="16.5">
      <c r="A281" s="33"/>
      <c r="B281" s="59" t="s">
        <v>303</v>
      </c>
    </row>
    <row r="282" s="34" customFormat="1" ht="16.5">
      <c r="A282" s="33"/>
    </row>
    <row r="283" s="34" customFormat="1" ht="16.5">
      <c r="A283" s="33"/>
    </row>
    <row r="284" spans="1:2" ht="16.5">
      <c r="A284" s="23">
        <v>17</v>
      </c>
      <c r="B284" s="25" t="s">
        <v>197</v>
      </c>
    </row>
    <row r="285" ht="16.5">
      <c r="B285" s="21" t="s">
        <v>213</v>
      </c>
    </row>
    <row r="288" spans="1:2" ht="16.5">
      <c r="A288" s="23">
        <v>18</v>
      </c>
      <c r="B288" s="25" t="s">
        <v>195</v>
      </c>
    </row>
    <row r="289" ht="16.5">
      <c r="B289" s="44" t="s">
        <v>196</v>
      </c>
    </row>
    <row r="291" ht="16.5">
      <c r="A291" s="27"/>
    </row>
    <row r="292" spans="1:2" s="34" customFormat="1" ht="16.5">
      <c r="A292" s="33">
        <v>19</v>
      </c>
      <c r="B292" s="43" t="s">
        <v>198</v>
      </c>
    </row>
    <row r="293" spans="1:2" ht="16.5">
      <c r="A293" s="33"/>
      <c r="B293" s="44" t="s">
        <v>296</v>
      </c>
    </row>
    <row r="294" spans="1:2" ht="16.5">
      <c r="A294" s="33"/>
      <c r="B294" s="44" t="s">
        <v>297</v>
      </c>
    </row>
    <row r="295" spans="1:2" ht="16.5">
      <c r="A295" s="33"/>
      <c r="B295" s="44" t="s">
        <v>298</v>
      </c>
    </row>
    <row r="296" spans="1:2" ht="16.5">
      <c r="A296" s="33"/>
      <c r="B296" s="44" t="s">
        <v>299</v>
      </c>
    </row>
    <row r="297" spans="1:2" ht="16.5">
      <c r="A297" s="33"/>
      <c r="B297" s="44" t="s">
        <v>300</v>
      </c>
    </row>
    <row r="298" spans="1:2" ht="16.5">
      <c r="A298" s="33"/>
      <c r="B298" s="44"/>
    </row>
    <row r="299" ht="16.5">
      <c r="B299" s="44"/>
    </row>
    <row r="300" spans="1:2" ht="16.5">
      <c r="A300" s="23">
        <v>20</v>
      </c>
      <c r="B300" s="25" t="s">
        <v>199</v>
      </c>
    </row>
    <row r="301" ht="16.5">
      <c r="B301" s="21" t="s">
        <v>200</v>
      </c>
    </row>
    <row r="304" spans="1:2" ht="16.5">
      <c r="A304" s="23">
        <v>21</v>
      </c>
      <c r="B304" s="25" t="s">
        <v>201</v>
      </c>
    </row>
    <row r="305" ht="16.5">
      <c r="B305" s="21" t="s">
        <v>212</v>
      </c>
    </row>
    <row r="308" s="44" customFormat="1" ht="16.5">
      <c r="A308" s="87"/>
    </row>
    <row r="309" ht="16.5">
      <c r="A309" s="22" t="s">
        <v>204</v>
      </c>
    </row>
    <row r="310" ht="16.5">
      <c r="A310" s="27"/>
    </row>
    <row r="311" ht="16.5">
      <c r="A311" s="27"/>
    </row>
    <row r="312" ht="16.5">
      <c r="A312" s="27"/>
    </row>
    <row r="313" ht="16.5">
      <c r="A313" s="27"/>
    </row>
    <row r="314" ht="16.5">
      <c r="A314" s="27"/>
    </row>
    <row r="315" ht="16.5">
      <c r="A315" s="47" t="s">
        <v>203</v>
      </c>
    </row>
    <row r="316" ht="16.5">
      <c r="A316" s="47" t="s">
        <v>202</v>
      </c>
    </row>
    <row r="317" ht="16.5">
      <c r="A317" s="22"/>
    </row>
    <row r="318" ht="16.5">
      <c r="A318" s="47" t="s">
        <v>205</v>
      </c>
    </row>
    <row r="319" spans="1:2" ht="16.5">
      <c r="A319" s="88" t="s">
        <v>305</v>
      </c>
      <c r="B319" s="34"/>
    </row>
  </sheetData>
  <printOptions/>
  <pageMargins left="0.5" right="0.25" top="1" bottom="1" header="0.5" footer="0.5"/>
  <pageSetup horizontalDpi="600" verticalDpi="600" orientation="portrait" paperSize="9" scale="74" r:id="rId1"/>
  <rowBreaks count="6" manualBreakCount="6">
    <brk id="53" max="11" man="1"/>
    <brk id="103" max="11" man="1"/>
    <brk id="155" max="11" man="1"/>
    <brk id="208" max="11" man="1"/>
    <brk id="255" max="11" man="1"/>
    <brk id="3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&amp; general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&amp; general bhd</dc:creator>
  <cp:keywords/>
  <dc:description/>
  <cp:lastModifiedBy>Land &amp; General Berhad</cp:lastModifiedBy>
  <cp:lastPrinted>2001-11-26T08:55:33Z</cp:lastPrinted>
  <dcterms:created xsi:type="dcterms:W3CDTF">2001-11-08T05:56:11Z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