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9615" windowHeight="5235" activeTab="0"/>
  </bookViews>
  <sheets>
    <sheet name="pl" sheetId="1" r:id="rId1"/>
    <sheet name="bs" sheetId="2" r:id="rId2"/>
    <sheet name="notes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'pl'!$A$1:$J$77</definedName>
    <definedName name="_xlnm.Print_Titles" localSheetId="2">'notes'!$1:$4</definedName>
  </definedNames>
  <calcPr fullCalcOnLoad="1"/>
</workbook>
</file>

<file path=xl/sharedStrings.xml><?xml version="1.0" encoding="utf-8"?>
<sst xmlns="http://schemas.openxmlformats.org/spreadsheetml/2006/main" count="307" uniqueCount="225">
  <si>
    <t>LAND &amp; GENERAL BERHAD                   (COMPANY NO 5507-H)</t>
  </si>
  <si>
    <t>CONSOLIDATED INCOME STATEMENT</t>
  </si>
  <si>
    <t>INDIVIDUAL QUARTER</t>
  </si>
  <si>
    <t>CUMULATIVE QUARTER</t>
  </si>
  <si>
    <t xml:space="preserve">CURRENT </t>
  </si>
  <si>
    <t xml:space="preserve">PRECEDING YEAR 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</si>
  <si>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</si>
  <si>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</si>
  <si>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</si>
  <si>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</si>
  <si>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</si>
  <si>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</si>
  <si>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</si>
  <si>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</si>
  <si>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</si>
  <si>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Turnover</t>
  </si>
  <si>
    <t>(b)</t>
  </si>
  <si>
    <t>Investment Income</t>
  </si>
  <si>
    <t>(c)</t>
  </si>
  <si>
    <t>Other income including interest income</t>
  </si>
  <si>
    <t xml:space="preserve">Operating profit before </t>
  </si>
  <si>
    <t>interest on borrowings, depreciation and</t>
  </si>
  <si>
    <t>amortisation, exceptional items, but before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</si>
  <si>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</si>
  <si>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</si>
  <si>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</si>
  <si>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</si>
  <si>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</si>
  <si>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</si>
  <si>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amortisation, exceptional items, income tax,</t>
  </si>
  <si>
    <t>(f)</t>
  </si>
  <si>
    <t>Share in the results of associated companies</t>
  </si>
  <si>
    <t>(g)</t>
  </si>
  <si>
    <t xml:space="preserve">Profit before taxation, minority </t>
  </si>
  <si>
    <t>interests and extraordinary items</t>
  </si>
  <si>
    <t>(h)</t>
  </si>
  <si>
    <t>Taxation</t>
  </si>
  <si>
    <t>(i)</t>
  </si>
  <si>
    <t>Profit after taxation</t>
  </si>
  <si>
    <t>before deducting minority interests</t>
  </si>
  <si>
    <t>(ii)</t>
  </si>
  <si>
    <t>Minority interests</t>
  </si>
  <si>
    <t>(j)</t>
  </si>
  <si>
    <t>attributable to members of the company</t>
  </si>
  <si>
    <t>(k)</t>
  </si>
  <si>
    <t>Extraordinary items</t>
  </si>
  <si>
    <t xml:space="preserve">(ii)  </t>
  </si>
  <si>
    <t>(l)</t>
  </si>
  <si>
    <t xml:space="preserve">Profit after taxation and extraordinary </t>
  </si>
  <si>
    <t>Earnings per share based on 2(j) above after</t>
  </si>
  <si>
    <t>deducting any provision for preference</t>
  </si>
  <si>
    <t>dividends, if any:-</t>
  </si>
  <si>
    <t>ordinary shares) (sen)</t>
  </si>
  <si>
    <t xml:space="preserve">Fully diluted (based on ……………………….                </t>
  </si>
  <si>
    <t>N/A</t>
  </si>
  <si>
    <t>Dividend description</t>
  </si>
  <si>
    <t>Note: N/A denotes not applicable.</t>
  </si>
  <si>
    <t>LAND &amp; GENERAL BERHAD                (COMPANY NO 5507-H)</t>
  </si>
  <si>
    <t>CONSOLIDATED BALANCE SHEET</t>
  </si>
  <si>
    <t xml:space="preserve">AS AT </t>
  </si>
  <si>
    <t>AS AT</t>
  </si>
  <si>
    <t xml:space="preserve">END OF </t>
  </si>
  <si>
    <t xml:space="preserve">PRECEDING </t>
  </si>
  <si>
    <t>FINANCIAL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</si>
  <si>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</si>
  <si>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</si>
  <si>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</si>
  <si>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</si>
  <si>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</si>
  <si>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</si>
  <si>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>Development Properties</t>
  </si>
  <si>
    <t>Stocks</t>
  </si>
  <si>
    <t>Trade Debtors &amp; Other Debtors</t>
  </si>
  <si>
    <t>Short Term Investments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</si>
  <si>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</si>
  <si>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</si>
  <si>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</si>
  <si>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</si>
  <si>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</si>
  <si>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</si>
  <si>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>Net Current Assets or Current Liabilities</t>
  </si>
  <si>
    <t>Shareholders' Funds</t>
  </si>
  <si>
    <t xml:space="preserve">  Share Capital</t>
  </si>
  <si>
    <t xml:space="preserve">  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</si>
  <si>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</si>
  <si>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</si>
  <si>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</si>
  <si>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</si>
  <si>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</si>
  <si>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</si>
  <si>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</si>
  <si>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</si>
  <si>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>NOTES</t>
  </si>
  <si>
    <t>Accounting Policies</t>
  </si>
  <si>
    <t>CUMULATIVE</t>
  </si>
  <si>
    <t>Extraordinary Items</t>
  </si>
  <si>
    <t>Pre-acquisition Profits</t>
  </si>
  <si>
    <t>Profit/(loss) on sale of Investments and /or Properties</t>
  </si>
  <si>
    <t>The total purchases and sales of quoted securities and profit arising therefrom are as follows:</t>
  </si>
  <si>
    <t>Total purchases</t>
  </si>
  <si>
    <t>Total disposals</t>
  </si>
  <si>
    <t>Total profit on disposal</t>
  </si>
  <si>
    <t>At cost</t>
  </si>
  <si>
    <t>At carrying value/book value</t>
  </si>
  <si>
    <t xml:space="preserve">At market value </t>
  </si>
  <si>
    <t>Changes in the Composition of the Group</t>
  </si>
  <si>
    <t>Status of corporate proposals</t>
  </si>
  <si>
    <t>Seasonality and Cyclicality Factors</t>
  </si>
  <si>
    <t>Issuances and Repayment of Debt and Equity Securities</t>
  </si>
  <si>
    <t xml:space="preserve">Group Borrowings and Debt Securities </t>
  </si>
  <si>
    <t>Unsecured</t>
  </si>
  <si>
    <t>Secured</t>
  </si>
  <si>
    <t>Included in the above short term borrowings are borrowings denominated in the following foreign currencies:</t>
  </si>
  <si>
    <t>In Thousands</t>
  </si>
  <si>
    <t xml:space="preserve">Unsecured: </t>
  </si>
  <si>
    <t>Denominated in US Dollar</t>
  </si>
  <si>
    <t>Secured:</t>
  </si>
  <si>
    <t>Denominated in Australian Dollar</t>
  </si>
  <si>
    <t>Included in the above long term borrowings are borrowings denominated in the following foreign currencies:</t>
  </si>
  <si>
    <t>Unsecured:</t>
  </si>
  <si>
    <t>Contingent Liabilities</t>
  </si>
  <si>
    <t>Financial Instruments with Off  Balance Sheet Risk</t>
  </si>
  <si>
    <t>There  were no financial instruments with off balance sheet risk  within 7 days before the date of issue of this quarterly report.</t>
  </si>
  <si>
    <t>Material litigation</t>
  </si>
  <si>
    <t>Segmental  Reporting</t>
  </si>
  <si>
    <t>Profit before</t>
  </si>
  <si>
    <t>Net Assets</t>
  </si>
  <si>
    <t>Employed</t>
  </si>
  <si>
    <t>Properties</t>
  </si>
  <si>
    <t>Timber</t>
  </si>
  <si>
    <t>Petrochemical</t>
  </si>
  <si>
    <t>Oil &amp; Gas</t>
  </si>
  <si>
    <t>Investment /Others</t>
  </si>
  <si>
    <t>Material Changes in the Quarterly Results Compared to the Results of the Preceding Quarter</t>
  </si>
  <si>
    <t>Review of Performance of the Company and its principal subsidiaries</t>
  </si>
  <si>
    <t>Current Year Prospects</t>
  </si>
  <si>
    <t>Variance of actual results from forecast profits  and shortfall in Profit Guarantee.</t>
  </si>
  <si>
    <t>Not applicable.</t>
  </si>
  <si>
    <t>Dividend</t>
  </si>
  <si>
    <t>Year 2000 Compliance</t>
  </si>
  <si>
    <t>DATO' ABDUL KARIM AHMAD TARMIZI</t>
  </si>
  <si>
    <t>GROUP MANAGING DIRECTOR</t>
  </si>
  <si>
    <t>KUALA LUMPUR</t>
  </si>
  <si>
    <t>Net tangible assets per share (RM)</t>
  </si>
  <si>
    <t>The analysis of  the Group's turnover, results and net assets employed of the Group is as follows:</t>
  </si>
  <si>
    <t>By activities:</t>
  </si>
  <si>
    <t>Malaysia</t>
  </si>
  <si>
    <t>Papua New Guinea</t>
  </si>
  <si>
    <t>Australia &amp; Fiji</t>
  </si>
  <si>
    <t>United States of America</t>
  </si>
  <si>
    <t>Indonesia</t>
  </si>
  <si>
    <t>Others</t>
  </si>
  <si>
    <t xml:space="preserve">Operating profits after </t>
  </si>
  <si>
    <t>There were no material litigations within 7 days before the date of issue of this quarterly report.</t>
  </si>
  <si>
    <t>Real Property Assets</t>
  </si>
  <si>
    <t xml:space="preserve">Basic (based on  501,738,131 weighted average       </t>
  </si>
  <si>
    <t>Total investments in quoted shares as at  31 March 2000 are as follows:</t>
  </si>
  <si>
    <t>In February 2000, L&amp;G has announced certain debt restructuring proposals involving the following:</t>
  </si>
  <si>
    <t>a)</t>
  </si>
  <si>
    <t xml:space="preserve">debt restructuring proposal for the bank lenders to restructure and reschedule approximately RM529 million of its existing </t>
  </si>
  <si>
    <t>loans/facilities;</t>
  </si>
  <si>
    <t xml:space="preserve">b) </t>
  </si>
  <si>
    <t>c)</t>
  </si>
  <si>
    <t>Bhd ( a wholly - owned subsidiary of L&amp;G) through a combination of cash payment, issuance of equity and set-off with properties</t>
  </si>
  <si>
    <t xml:space="preserve">L&amp;G has submitted an application in respect of proposal (b) to the Securities Commission ('SC') in February 2000 and as of date </t>
  </si>
  <si>
    <t xml:space="preserve">L&amp;G is currently working with its bank lenders and advisors to finalise and submit the other above-mentioned proposals and the </t>
  </si>
  <si>
    <t>proposed redemption of the RPS to the relevant authorities for approval.</t>
  </si>
  <si>
    <t>of this announcement, L&amp;G is awaiting approval from the SC.</t>
  </si>
  <si>
    <t>Total Group borrowings as at 31 March 2000 are as follows:</t>
  </si>
  <si>
    <t>b)</t>
  </si>
  <si>
    <t xml:space="preserve">debt restructuring proposal for the trade creditors to extend the repayment period as well as to issue equity as part payment  </t>
  </si>
  <si>
    <t>to some of the trade creditors from the property development subsidiaries of the L&amp;G Group;</t>
  </si>
  <si>
    <t xml:space="preserve">The Directors do not recommend any interim dividend for the first quarter ended 31 March 2000. </t>
  </si>
  <si>
    <t>FOR AND ON BEHALF OF THE BOARD</t>
  </si>
  <si>
    <t>The business of the Group is not subject to seasonal and cyclical fluctuations.</t>
  </si>
  <si>
    <t xml:space="preserve">For the period under review, the Property Division recorded a profit before taxation of RM5.6 million mainly from the spillover sales </t>
  </si>
  <si>
    <t>and unusual nature has arisen which, in the opinion of the Directors would substantially affect the results of the operation of the</t>
  </si>
  <si>
    <t>Group for the period under review.</t>
  </si>
  <si>
    <t>30 MAY 2000</t>
  </si>
  <si>
    <t>There were no extraordinary items during the quarter under review.</t>
  </si>
  <si>
    <t>Taxation comprised of:</t>
  </si>
  <si>
    <t>Current year provision</t>
  </si>
  <si>
    <t>Deferred Taxation</t>
  </si>
  <si>
    <t>Associated companies</t>
  </si>
  <si>
    <t>There was no significant change in the composition of the Group during the first quarter ended 31 March 2000.</t>
  </si>
  <si>
    <t>Less minority interests</t>
  </si>
  <si>
    <t>(iii)</t>
  </si>
  <si>
    <t>Extraordinary items attributable to members of</t>
  </si>
  <si>
    <t xml:space="preserve"> the Company</t>
  </si>
  <si>
    <t xml:space="preserve">The quarterly financial statements have been prepared based on the same accounting policies and methods of computation </t>
  </si>
  <si>
    <t>consistent with those adopted in the most recent annual financial statements.</t>
  </si>
  <si>
    <t>of the Group.</t>
  </si>
  <si>
    <t>treasury shares and resale of treasury shares for the current financial period to date, except for the following :</t>
  </si>
  <si>
    <t xml:space="preserve">The issuance of 1,806,000 new ordinary shares of RM1.00 each to the employees under the  Employees' Share Option </t>
  </si>
  <si>
    <t>Scheme of the Company.</t>
  </si>
  <si>
    <t>During the interval between the end of the financial period and the date of this report, no item, transaction or event of a material</t>
  </si>
  <si>
    <t xml:space="preserve">There were no issuances and repayment of debt and equity securities, share buy -backs, share cancellations, shares held as </t>
  </si>
  <si>
    <t xml:space="preserve">Profit before taxation for the quarter under review is lower than the preceding quarter mainly due to the recognition of profit </t>
  </si>
  <si>
    <t xml:space="preserve">guarantee received for the financial year ended 31 December 1999, amounting to RM41.0 million, in the preceding quarter. </t>
  </si>
  <si>
    <t>Bank guarantees extended to third parties</t>
  </si>
  <si>
    <t>Dividend per share (sen)</t>
  </si>
  <si>
    <t xml:space="preserve">As at end of </t>
  </si>
  <si>
    <t>Current Quarter</t>
  </si>
  <si>
    <t>As at Preceding</t>
  </si>
  <si>
    <t>Financial Year End</t>
  </si>
  <si>
    <t>items attributable to members of the  Company</t>
  </si>
  <si>
    <t>In addition, L&amp;G proposed to finance the redemption of the Redeemable Preference Shares ('RPS') in Bandar Sungai Buaya Sdn</t>
  </si>
  <si>
    <t>Loss on partial disposal of investment in a subsidiary company</t>
  </si>
  <si>
    <t xml:space="preserve">Gain arising on the cancellation of 4.5% Euro-convertible bonds </t>
  </si>
  <si>
    <t>('ECBs') purchased by a subsidiary company</t>
  </si>
  <si>
    <t>debt restructuring proposal for the USD100 million ECBs due 2004  to restructure the ECBs by a combination of</t>
  </si>
  <si>
    <t>issuance of equity-linked instruments and cash payment.</t>
  </si>
  <si>
    <t xml:space="preserve">The profit from  sale of  quoted investments for the current quarter to date amounted to RM1,206,000. </t>
  </si>
  <si>
    <t>The cancellation of  5,340,000 ECBs of USD1.00 each purchased as investment by a subsidiary company of L&amp;G.</t>
  </si>
  <si>
    <t>from its property subsidiaries. However, the Group's performance was hampered by the results of the Timber Operations.</t>
  </si>
  <si>
    <t xml:space="preserve">Barring any unforeseen circumstances, the Group may expect to benefit from the strong revival of the domestic economy and its </t>
  </si>
  <si>
    <t>housing operations.</t>
  </si>
  <si>
    <t xml:space="preserve">The Group is pleased to announced that our Y2K preparations were completely successful, and we experienced a smooth millenium </t>
  </si>
  <si>
    <t>rollover.</t>
  </si>
  <si>
    <t>There were no pre-acquisition profits included in the results of the Group.</t>
  </si>
  <si>
    <t>Quoted Securities (excluding associated companies)</t>
  </si>
  <si>
    <t>Denominated in (Papua New Guinea) Kina</t>
  </si>
  <si>
    <t>By geographical locations:</t>
  </si>
  <si>
    <t>Write back of over provision for diminution in value of quoted</t>
  </si>
  <si>
    <t>investments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</si>
</sst>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</numFmts>
  <fonts count="14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3"/>
      <name val="Arial"/>
      <family val="2"/>
    </font>
    <font>
      <b/>
      <sz val="10"/>
      <color indexed="8"/>
      <name val="Arial"/>
      <family val="0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 horizontal="centerContinuous"/>
    </xf>
    <xf numFmtId="15" fontId="5" fillId="0" borderId="4" xfId="0" applyNumberFormat="1" applyFont="1" applyBorder="1" applyAlignment="1">
      <alignment horizontal="center"/>
    </xf>
    <xf numFmtId="15" fontId="5" fillId="0" borderId="4" xfId="0" applyNumberFormat="1" applyFont="1" applyBorder="1" applyAlignment="1">
      <alignment horizontal="center"/>
    </xf>
    <xf numFmtId="15" fontId="4" fillId="0" borderId="4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173" fontId="4" fillId="0" borderId="0" xfId="15" applyNumberFormat="1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3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173" fontId="4" fillId="0" borderId="0" xfId="15" applyNumberFormat="1" applyFont="1" applyAlignment="1">
      <alignment/>
    </xf>
    <xf numFmtId="173" fontId="4" fillId="0" borderId="0" xfId="15" applyNumberFormat="1" applyFont="1" applyBorder="1" applyAlignment="1">
      <alignment/>
    </xf>
    <xf numFmtId="173" fontId="4" fillId="0" borderId="0" xfId="15" applyNumberFormat="1" applyFont="1" applyAlignment="1">
      <alignment/>
    </xf>
    <xf numFmtId="173" fontId="4" fillId="0" borderId="0" xfId="15" applyNumberFormat="1" applyFont="1" applyFill="1" applyAlignment="1">
      <alignment/>
    </xf>
    <xf numFmtId="173" fontId="4" fillId="0" borderId="5" xfId="15" applyNumberFormat="1" applyFont="1" applyBorder="1" applyAlignment="1">
      <alignment/>
    </xf>
    <xf numFmtId="0" fontId="4" fillId="0" borderId="3" xfId="0" applyFont="1" applyBorder="1" applyAlignment="1">
      <alignment horizontal="left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3" fontId="4" fillId="0" borderId="9" xfId="15" applyNumberFormat="1" applyFont="1" applyBorder="1" applyAlignment="1">
      <alignment horizontal="center"/>
    </xf>
    <xf numFmtId="173" fontId="4" fillId="0" borderId="9" xfId="15" applyNumberFormat="1" applyFont="1" applyBorder="1" applyAlignment="1">
      <alignment/>
    </xf>
    <xf numFmtId="173" fontId="4" fillId="0" borderId="0" xfId="15" applyNumberFormat="1" applyFont="1" applyAlignment="1">
      <alignment horizontal="center"/>
    </xf>
    <xf numFmtId="173" fontId="4" fillId="0" borderId="4" xfId="15" applyNumberFormat="1" applyFont="1" applyBorder="1" applyAlignment="1">
      <alignment horizontal="center"/>
    </xf>
    <xf numFmtId="173" fontId="4" fillId="0" borderId="4" xfId="15" applyNumberFormat="1" applyFont="1" applyBorder="1" applyAlignment="1">
      <alignment/>
    </xf>
    <xf numFmtId="171" fontId="4" fillId="0" borderId="0" xfId="15" applyNumberFormat="1" applyFont="1" applyAlignment="1">
      <alignment horizontal="center"/>
    </xf>
    <xf numFmtId="173" fontId="4" fillId="0" borderId="5" xfId="15" applyNumberFormat="1" applyFont="1" applyBorder="1" applyAlignment="1">
      <alignment/>
    </xf>
    <xf numFmtId="173" fontId="4" fillId="0" borderId="10" xfId="15" applyNumberFormat="1" applyFont="1" applyBorder="1" applyAlignment="1">
      <alignment/>
    </xf>
    <xf numFmtId="171" fontId="4" fillId="0" borderId="0" xfId="15" applyNumberFormat="1" applyFont="1" applyAlignment="1">
      <alignment/>
    </xf>
    <xf numFmtId="173" fontId="4" fillId="0" borderId="0" xfId="15" applyNumberFormat="1" applyFont="1" applyAlignment="1">
      <alignment/>
    </xf>
    <xf numFmtId="173" fontId="4" fillId="0" borderId="11" xfId="15" applyNumberFormat="1" applyFont="1" applyBorder="1" applyAlignment="1">
      <alignment horizontal="center"/>
    </xf>
    <xf numFmtId="173" fontId="4" fillId="0" borderId="11" xfId="15" applyNumberFormat="1" applyFont="1" applyBorder="1" applyAlignment="1">
      <alignment/>
    </xf>
    <xf numFmtId="173" fontId="4" fillId="0" borderId="12" xfId="15" applyNumberFormat="1" applyFont="1" applyBorder="1" applyAlignment="1">
      <alignment/>
    </xf>
    <xf numFmtId="173" fontId="5" fillId="0" borderId="0" xfId="15" applyNumberFormat="1" applyFont="1" applyBorder="1" applyAlignment="1">
      <alignment/>
    </xf>
    <xf numFmtId="173" fontId="9" fillId="0" borderId="0" xfId="15" applyNumberFormat="1" applyFont="1" applyFill="1" applyAlignment="1">
      <alignment/>
    </xf>
    <xf numFmtId="173" fontId="4" fillId="0" borderId="0" xfId="15" applyNumberFormat="1" applyFont="1" applyAlignment="1">
      <alignment horizontal="right"/>
    </xf>
    <xf numFmtId="0" fontId="4" fillId="0" borderId="0" xfId="0" applyFont="1" applyBorder="1" applyAlignment="1">
      <alignment/>
    </xf>
    <xf numFmtId="173" fontId="4" fillId="0" borderId="5" xfId="15" applyNumberFormat="1" applyFont="1" applyFill="1" applyBorder="1" applyAlignment="1">
      <alignment/>
    </xf>
    <xf numFmtId="173" fontId="4" fillId="0" borderId="0" xfId="15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Fill="1" applyAlignment="1">
      <alignment/>
    </xf>
    <xf numFmtId="173" fontId="4" fillId="0" borderId="12" xfId="15" applyNumberFormat="1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173" fontId="4" fillId="0" borderId="3" xfId="15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73" fontId="4" fillId="0" borderId="11" xfId="15" applyNumberFormat="1" applyFont="1" applyFill="1" applyBorder="1" applyAlignment="1">
      <alignment horizontal="center"/>
    </xf>
    <xf numFmtId="173" fontId="4" fillId="0" borderId="11" xfId="15" applyNumberFormat="1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73" fontId="4" fillId="0" borderId="1" xfId="15" applyNumberFormat="1" applyFont="1" applyFill="1" applyBorder="1" applyAlignment="1">
      <alignment/>
    </xf>
    <xf numFmtId="173" fontId="4" fillId="0" borderId="13" xfId="15" applyNumberFormat="1" applyFont="1" applyFill="1" applyBorder="1" applyAlignment="1">
      <alignment/>
    </xf>
    <xf numFmtId="173" fontId="4" fillId="0" borderId="14" xfId="15" applyNumberFormat="1" applyFont="1" applyFill="1" applyBorder="1" applyAlignment="1">
      <alignment/>
    </xf>
    <xf numFmtId="15" fontId="4" fillId="0" borderId="0" xfId="0" applyNumberFormat="1" applyFont="1" applyAlignment="1" quotePrefix="1">
      <alignment horizontal="left"/>
    </xf>
    <xf numFmtId="0" fontId="4" fillId="0" borderId="5" xfId="0" applyFont="1" applyBorder="1" applyAlignment="1">
      <alignment/>
    </xf>
    <xf numFmtId="0" fontId="4" fillId="0" borderId="0" xfId="0" applyFont="1" applyAlignment="1" quotePrefix="1">
      <alignment/>
    </xf>
    <xf numFmtId="173" fontId="4" fillId="0" borderId="0" xfId="15" applyNumberFormat="1" applyFont="1" applyBorder="1" applyAlignment="1">
      <alignment horizontal="center"/>
    </xf>
    <xf numFmtId="174" fontId="4" fillId="0" borderId="0" xfId="15" applyNumberFormat="1" applyFont="1" applyAlignment="1">
      <alignment horizontal="center"/>
    </xf>
    <xf numFmtId="173" fontId="5" fillId="0" borderId="0" xfId="15" applyNumberFormat="1" applyFont="1" applyAlignment="1">
      <alignment horizontal="center"/>
    </xf>
    <xf numFmtId="173" fontId="13" fillId="0" borderId="0" xfId="15" applyNumberFormat="1" applyFont="1" applyAlignment="1">
      <alignment horizontal="center"/>
    </xf>
    <xf numFmtId="0" fontId="12" fillId="0" borderId="0" xfId="0" applyFont="1" applyAlignment="1">
      <alignment horizontal="center"/>
    </xf>
    <xf numFmtId="4" fontId="4" fillId="0" borderId="0" xfId="15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zoomScale="75" zoomScaleNormal="75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9.33203125" defaultRowHeight="12.75"/>
  <cols>
    <col min="1" max="1" width="3.16015625" style="2" customWidth="1"/>
    <col min="2" max="2" width="4.33203125" style="1" customWidth="1"/>
    <col min="3" max="3" width="3.66015625" style="1" customWidth="1"/>
    <col min="4" max="4" width="45.66015625" style="1" customWidth="1"/>
    <col min="5" max="5" width="19.83203125" style="2" customWidth="1"/>
    <col min="6" max="6" width="22.5" style="2" customWidth="1"/>
    <col min="7" max="7" width="3.83203125" style="1" customWidth="1"/>
    <col min="8" max="8" width="21.16015625" style="2" customWidth="1"/>
    <col min="9" max="9" width="23.16015625" style="2" customWidth="1"/>
    <col min="10" max="10" width="5.5" style="1" customWidth="1"/>
    <col min="11" max="16384" width="9.33203125" style="1" customWidth="1"/>
  </cols>
  <sheetData>
    <row r="1" spans="1:9" ht="15">
      <c r="A1" s="10" t="s">
        <v>0</v>
      </c>
      <c r="H1"/>
      <c r="I1" s="72"/>
    </row>
    <row r="2" ht="15">
      <c r="A2" s="9" t="s">
        <v>1</v>
      </c>
    </row>
    <row r="4" spans="1:9" s="5" customFormat="1" ht="15" customHeight="1">
      <c r="A4" s="4"/>
      <c r="E4" s="24" t="s">
        <v>2</v>
      </c>
      <c r="F4" s="24"/>
      <c r="G4" s="6"/>
      <c r="H4" s="24" t="s">
        <v>3</v>
      </c>
      <c r="I4" s="24"/>
    </row>
    <row r="5" spans="1:9" s="5" customFormat="1" ht="12.75">
      <c r="A5" s="4"/>
      <c r="E5" s="4" t="s">
        <v>4</v>
      </c>
      <c r="F5" s="4" t="s">
        <v>5</v>
      </c>
      <c r="H5" s="4" t="s">
        <v>6</v>
      </c>
      <c r="I5" s="4" t="s">
        <v>7</v>
      </c>
    </row>
    <row r="6" spans="1:9" s="5" customFormat="1" ht="12.75">
      <c r="A6" s="4"/>
      <c r="E6" s="4" t="s">
        <v>8</v>
      </c>
      <c r="F6" s="4" t="s">
        <v>9</v>
      </c>
      <c r="H6" s="4" t="s">
        <v>8</v>
      </c>
      <c r="I6" s="4" t="s">
        <v>9</v>
      </c>
    </row>
    <row r="7" spans="1:9" s="5" customFormat="1" ht="12.75">
      <c r="A7" s="4"/>
      <c r="E7" s="4" t="s">
        <v>10</v>
      </c>
      <c r="F7" s="4" t="s">
        <v>10</v>
      </c>
      <c r="H7" s="4" t="s">
        <v>11</v>
      </c>
      <c r="I7" s="4" t="s">
        <v>12</v>
      </c>
    </row>
    <row r="8" spans="1:9" s="5" customFormat="1" ht="12.75">
      <c r="A8" s="4"/>
      <c r="E8" s="25">
        <v>36616</v>
      </c>
      <c r="F8" s="25">
        <v>36250</v>
      </c>
      <c r="H8" s="25">
        <v>36616</v>
      </c>
      <c r="I8" s="25">
        <v>36250</v>
      </c>
    </row>
    <row r="9" spans="1:9" s="5" customFormat="1" ht="12.75">
      <c r="A9" s="4"/>
      <c r="E9" s="4" t="s">
        <v>13</v>
      </c>
      <c r="F9" s="4" t="s">
        <v>13</v>
      </c>
      <c r="H9" s="4" t="s">
        <v>13</v>
      </c>
      <c r="I9" s="4" t="s">
        <v>13</v>
      </c>
    </row>
    <row r="11" spans="1:9" ht="13.5" thickBot="1">
      <c r="A11" s="2">
        <v>1</v>
      </c>
      <c r="B11" s="1" t="s">
        <v>14</v>
      </c>
      <c r="C11" s="1" t="s">
        <v>15</v>
      </c>
      <c r="D11"/>
      <c r="E11" s="52">
        <v>107589</v>
      </c>
      <c r="F11" s="52">
        <v>118310</v>
      </c>
      <c r="G11" s="53"/>
      <c r="H11" s="52">
        <v>107589</v>
      </c>
      <c r="I11" s="52">
        <v>118310</v>
      </c>
    </row>
    <row r="12" spans="4:9" ht="13.5" thickTop="1">
      <c r="D12"/>
      <c r="E12" s="54"/>
      <c r="F12" s="54"/>
      <c r="G12" s="40"/>
      <c r="H12" s="54"/>
      <c r="I12" s="54"/>
    </row>
    <row r="13" spans="2:9" ht="13.5" thickBot="1">
      <c r="B13" s="1" t="s">
        <v>16</v>
      </c>
      <c r="C13" s="1" t="s">
        <v>17</v>
      </c>
      <c r="D13"/>
      <c r="E13" s="52">
        <v>0</v>
      </c>
      <c r="F13" s="52">
        <v>0</v>
      </c>
      <c r="G13" s="53"/>
      <c r="H13" s="52">
        <v>0</v>
      </c>
      <c r="I13" s="52">
        <v>0</v>
      </c>
    </row>
    <row r="14" spans="4:9" ht="13.5" thickTop="1">
      <c r="D14"/>
      <c r="E14" s="54"/>
      <c r="F14" s="54"/>
      <c r="G14" s="40"/>
      <c r="H14" s="54"/>
      <c r="I14" s="54"/>
    </row>
    <row r="15" spans="2:9" ht="13.5" thickBot="1">
      <c r="B15" s="1" t="s">
        <v>18</v>
      </c>
      <c r="C15" s="1" t="s">
        <v>19</v>
      </c>
      <c r="D15"/>
      <c r="E15" s="52">
        <v>5199</v>
      </c>
      <c r="F15" s="52">
        <v>3816</v>
      </c>
      <c r="G15" s="53"/>
      <c r="H15" s="52">
        <v>5199</v>
      </c>
      <c r="I15" s="52">
        <v>3816</v>
      </c>
    </row>
    <row r="16" spans="4:9" ht="13.5" thickTop="1">
      <c r="D16"/>
      <c r="E16" s="54"/>
      <c r="F16" s="54"/>
      <c r="G16" s="40"/>
      <c r="H16" s="54"/>
      <c r="I16" s="54"/>
    </row>
    <row r="17" spans="1:9" ht="12.75">
      <c r="A17" s="2">
        <v>2</v>
      </c>
      <c r="B17" s="1" t="s">
        <v>14</v>
      </c>
      <c r="C17" s="1" t="s">
        <v>20</v>
      </c>
      <c r="D17"/>
      <c r="E17" s="54">
        <f>4358+162</f>
        <v>4520</v>
      </c>
      <c r="F17" s="54">
        <v>13763</v>
      </c>
      <c r="G17" s="40"/>
      <c r="H17" s="54">
        <f>4358+162</f>
        <v>4520</v>
      </c>
      <c r="I17" s="54">
        <v>13763</v>
      </c>
    </row>
    <row r="18" spans="3:9" ht="12.75">
      <c r="C18" s="1" t="s">
        <v>21</v>
      </c>
      <c r="D18"/>
      <c r="E18" s="54"/>
      <c r="F18" s="54"/>
      <c r="G18" s="40"/>
      <c r="H18" s="54"/>
      <c r="I18" s="54"/>
    </row>
    <row r="19" spans="3:9" ht="12.75">
      <c r="C19" s="1" t="s">
        <v>22</v>
      </c>
      <c r="D19"/>
      <c r="E19" s="54"/>
      <c r="F19" s="54"/>
      <c r="G19" s="40"/>
      <c r="H19" s="54"/>
      <c r="I19" s="54"/>
    </row>
    <row r="20" spans="3:9" ht="12.75">
      <c r="C20" s="1" t="s">
        <v>23</v>
      </c>
      <c r="D20"/>
      <c r="E20" s="54"/>
      <c r="F20" s="54"/>
      <c r="G20" s="40"/>
      <c r="H20" s="54"/>
      <c r="I20" s="54"/>
    </row>
    <row r="21" spans="4:9" ht="12.75">
      <c r="D21"/>
      <c r="E21" s="54"/>
      <c r="F21" s="54"/>
      <c r="G21" s="40"/>
      <c r="H21" s="54"/>
      <c r="I21" s="54"/>
    </row>
    <row r="22" spans="2:9" ht="12.75">
      <c r="B22" s="1" t="s">
        <v>16</v>
      </c>
      <c r="C22" s="1" t="s">
        <v>24</v>
      </c>
      <c r="D22"/>
      <c r="E22" s="54">
        <v>-16147</v>
      </c>
      <c r="F22" s="54">
        <v>-16878</v>
      </c>
      <c r="G22" s="40"/>
      <c r="H22" s="54">
        <v>-16147</v>
      </c>
      <c r="I22" s="54">
        <v>-16878</v>
      </c>
    </row>
    <row r="23" spans="4:9" ht="12.75">
      <c r="D23"/>
      <c r="E23" s="54"/>
      <c r="F23" s="54"/>
      <c r="G23" s="40"/>
      <c r="H23" s="54"/>
      <c r="I23" s="54"/>
    </row>
    <row r="24" spans="2:9" ht="12.75">
      <c r="B24" s="1" t="s">
        <v>18</v>
      </c>
      <c r="C24" s="1" t="s">
        <v>25</v>
      </c>
      <c r="D24"/>
      <c r="E24" s="54">
        <f>-10523-162</f>
        <v>-10685</v>
      </c>
      <c r="F24" s="54">
        <v>-10682</v>
      </c>
      <c r="G24" s="40"/>
      <c r="H24" s="54">
        <f>-10523-162</f>
        <v>-10685</v>
      </c>
      <c r="I24" s="54">
        <v>-10682</v>
      </c>
    </row>
    <row r="25" spans="4:9" ht="12.75">
      <c r="D25"/>
      <c r="E25" s="54"/>
      <c r="F25" s="54"/>
      <c r="G25" s="40"/>
      <c r="H25" s="54"/>
      <c r="I25" s="54"/>
    </row>
    <row r="26" spans="2:9" ht="12.75">
      <c r="B26" s="1" t="s">
        <v>26</v>
      </c>
      <c r="C26" s="1" t="s">
        <v>27</v>
      </c>
      <c r="D26"/>
      <c r="E26" s="55">
        <v>18995</v>
      </c>
      <c r="F26" s="55">
        <v>168</v>
      </c>
      <c r="G26" s="56"/>
      <c r="H26" s="55">
        <v>18995</v>
      </c>
      <c r="I26" s="55">
        <v>168</v>
      </c>
    </row>
    <row r="27" spans="4:9" ht="12.75">
      <c r="D27"/>
      <c r="E27" s="54"/>
      <c r="F27" s="54"/>
      <c r="G27" s="40"/>
      <c r="H27" s="54"/>
      <c r="I27" s="54"/>
    </row>
    <row r="28" spans="2:9" ht="12.75">
      <c r="B28" s="1" t="s">
        <v>28</v>
      </c>
      <c r="C28" s="1" t="s">
        <v>152</v>
      </c>
      <c r="D28"/>
      <c r="E28" s="54">
        <f>SUM(E17:E26)</f>
        <v>-3317</v>
      </c>
      <c r="F28" s="54">
        <f>SUM(F17:F26)</f>
        <v>-13629</v>
      </c>
      <c r="G28" s="40"/>
      <c r="H28" s="54">
        <f>SUM(H17:H26)</f>
        <v>-3317</v>
      </c>
      <c r="I28" s="54">
        <f>SUM(I17:I26)</f>
        <v>-13629</v>
      </c>
    </row>
    <row r="29" spans="3:9" ht="12.75">
      <c r="C29" s="1" t="s">
        <v>21</v>
      </c>
      <c r="D29"/>
      <c r="E29" s="54"/>
      <c r="F29" s="54"/>
      <c r="G29" s="40"/>
      <c r="H29" s="54"/>
      <c r="I29" s="54"/>
    </row>
    <row r="30" spans="3:9" ht="12.75">
      <c r="C30" s="1" t="s">
        <v>29</v>
      </c>
      <c r="D30"/>
      <c r="E30" s="54"/>
      <c r="F30" s="54"/>
      <c r="G30" s="40"/>
      <c r="H30" s="54"/>
      <c r="I30" s="54"/>
    </row>
    <row r="31" spans="3:9" ht="12.75">
      <c r="C31" s="1" t="s">
        <v>23</v>
      </c>
      <c r="D31"/>
      <c r="E31" s="54"/>
      <c r="F31" s="54"/>
      <c r="G31" s="40"/>
      <c r="H31" s="54"/>
      <c r="I31" s="54"/>
    </row>
    <row r="32" spans="4:9" ht="12.75">
      <c r="D32"/>
      <c r="E32" s="54"/>
      <c r="F32" s="54"/>
      <c r="G32" s="40"/>
      <c r="H32" s="54"/>
      <c r="I32" s="54"/>
    </row>
    <row r="33" spans="2:9" ht="12.75">
      <c r="B33" s="1" t="s">
        <v>30</v>
      </c>
      <c r="C33" s="1" t="s">
        <v>31</v>
      </c>
      <c r="D33"/>
      <c r="E33" s="55">
        <v>4248</v>
      </c>
      <c r="F33" s="55">
        <v>4463</v>
      </c>
      <c r="G33" s="56"/>
      <c r="H33" s="55">
        <v>4248</v>
      </c>
      <c r="I33" s="55">
        <v>4463</v>
      </c>
    </row>
    <row r="34" spans="4:9" ht="12.75">
      <c r="D34"/>
      <c r="E34" s="54"/>
      <c r="F34" s="54"/>
      <c r="G34" s="40"/>
      <c r="H34" s="54"/>
      <c r="I34" s="54"/>
    </row>
    <row r="35" spans="2:4" ht="12.75">
      <c r="B35" s="1" t="s">
        <v>32</v>
      </c>
      <c r="C35" s="1" t="s">
        <v>33</v>
      </c>
      <c r="D35"/>
    </row>
    <row r="36" spans="3:9" ht="12.75">
      <c r="C36" s="1" t="s">
        <v>34</v>
      </c>
      <c r="D36"/>
      <c r="E36" s="54">
        <f>+E28+E33</f>
        <v>931</v>
      </c>
      <c r="F36" s="54">
        <f>+F28+F33</f>
        <v>-9166</v>
      </c>
      <c r="G36" s="40"/>
      <c r="H36" s="54">
        <f>+H28+H33</f>
        <v>931</v>
      </c>
      <c r="I36" s="54">
        <f>+I28+I33</f>
        <v>-9166</v>
      </c>
    </row>
    <row r="37" spans="4:9" ht="12.75">
      <c r="D37"/>
      <c r="E37" s="54"/>
      <c r="F37" s="54"/>
      <c r="G37" s="40"/>
      <c r="H37" s="54"/>
      <c r="I37" s="54"/>
    </row>
    <row r="38" spans="2:9" ht="12.75">
      <c r="B38" s="1" t="s">
        <v>35</v>
      </c>
      <c r="C38" s="1" t="s">
        <v>36</v>
      </c>
      <c r="D38"/>
      <c r="E38" s="55">
        <v>-590</v>
      </c>
      <c r="F38" s="55">
        <v>724</v>
      </c>
      <c r="G38" s="56"/>
      <c r="H38" s="55">
        <v>-590</v>
      </c>
      <c r="I38" s="55">
        <v>724</v>
      </c>
    </row>
    <row r="39" spans="5:9" ht="12.75">
      <c r="E39" s="94"/>
      <c r="F39" s="94"/>
      <c r="G39" s="41"/>
      <c r="H39" s="94"/>
      <c r="I39" s="94"/>
    </row>
    <row r="40" spans="2:9" ht="12.75">
      <c r="B40" s="1" t="s">
        <v>37</v>
      </c>
      <c r="C40" s="1" t="s">
        <v>37</v>
      </c>
      <c r="D40" s="1" t="s">
        <v>38</v>
      </c>
      <c r="E40" s="54"/>
      <c r="F40" s="54"/>
      <c r="G40" s="40"/>
      <c r="H40" s="54"/>
      <c r="I40" s="54"/>
    </row>
    <row r="41" spans="4:9" ht="12.75">
      <c r="D41" s="1" t="s">
        <v>39</v>
      </c>
      <c r="E41" s="54">
        <f>+E36+E38</f>
        <v>341</v>
      </c>
      <c r="F41" s="54">
        <f>+F36+F38</f>
        <v>-8442</v>
      </c>
      <c r="G41" s="40"/>
      <c r="H41" s="54">
        <f>+H36+H38</f>
        <v>341</v>
      </c>
      <c r="I41" s="54">
        <f>+I36+I38</f>
        <v>-8442</v>
      </c>
    </row>
    <row r="42" spans="5:9" ht="12.75">
      <c r="E42" s="54"/>
      <c r="F42" s="54"/>
      <c r="G42" s="40"/>
      <c r="H42" s="54"/>
      <c r="I42" s="54"/>
    </row>
    <row r="43" spans="3:9" ht="12.75">
      <c r="C43" s="1" t="s">
        <v>40</v>
      </c>
      <c r="D43" s="1" t="s">
        <v>41</v>
      </c>
      <c r="E43" s="55">
        <v>1866</v>
      </c>
      <c r="F43" s="55">
        <v>583</v>
      </c>
      <c r="G43" s="56"/>
      <c r="H43" s="55">
        <v>1866</v>
      </c>
      <c r="I43" s="55">
        <v>583</v>
      </c>
    </row>
    <row r="44" spans="5:9" ht="12.75">
      <c r="E44" s="94"/>
      <c r="F44" s="94"/>
      <c r="G44" s="41"/>
      <c r="H44" s="94"/>
      <c r="I44" s="94"/>
    </row>
    <row r="45" spans="2:9" ht="12.75">
      <c r="B45" s="1" t="s">
        <v>42</v>
      </c>
      <c r="C45" s="1" t="s">
        <v>38</v>
      </c>
      <c r="E45" s="54"/>
      <c r="F45" s="54"/>
      <c r="G45" s="40"/>
      <c r="H45" s="54"/>
      <c r="I45" s="54"/>
    </row>
    <row r="46" spans="3:9" ht="12.75">
      <c r="C46" s="1" t="s">
        <v>43</v>
      </c>
      <c r="E46" s="54">
        <f>+E41+E43</f>
        <v>2207</v>
      </c>
      <c r="F46" s="54">
        <f>+F41+F43</f>
        <v>-7859</v>
      </c>
      <c r="G46" s="40"/>
      <c r="H46" s="54">
        <f>+H41+H43</f>
        <v>2207</v>
      </c>
      <c r="I46" s="54">
        <f>+I41+I43</f>
        <v>-7859</v>
      </c>
    </row>
    <row r="47" spans="5:9" ht="12.75">
      <c r="E47" s="54"/>
      <c r="F47" s="54"/>
      <c r="G47" s="40"/>
      <c r="H47" s="54"/>
      <c r="I47" s="54"/>
    </row>
    <row r="48" spans="2:9" ht="12.75">
      <c r="B48" s="1" t="s">
        <v>44</v>
      </c>
      <c r="C48" s="1" t="s">
        <v>37</v>
      </c>
      <c r="D48" s="1" t="s">
        <v>45</v>
      </c>
      <c r="E48" s="54">
        <v>0</v>
      </c>
      <c r="F48" s="54">
        <v>0</v>
      </c>
      <c r="G48" s="40"/>
      <c r="H48" s="54">
        <v>0</v>
      </c>
      <c r="I48" s="54">
        <v>0</v>
      </c>
    </row>
    <row r="49" spans="5:9" ht="12.75">
      <c r="E49" s="54"/>
      <c r="F49" s="54"/>
      <c r="G49" s="40"/>
      <c r="H49" s="54"/>
      <c r="I49" s="54"/>
    </row>
    <row r="50" spans="3:9" ht="12.75">
      <c r="C50" s="1" t="s">
        <v>40</v>
      </c>
      <c r="D50" s="1" t="s">
        <v>185</v>
      </c>
      <c r="E50" s="54">
        <f>0</f>
        <v>0</v>
      </c>
      <c r="F50" s="54">
        <v>0</v>
      </c>
      <c r="G50" s="40"/>
      <c r="H50" s="54">
        <v>0</v>
      </c>
      <c r="I50" s="54">
        <v>0</v>
      </c>
    </row>
    <row r="51" spans="5:9" ht="12.75">
      <c r="E51" s="54"/>
      <c r="F51" s="54"/>
      <c r="G51" s="40"/>
      <c r="H51" s="54"/>
      <c r="I51" s="54"/>
    </row>
    <row r="52" spans="3:9" ht="12.75">
      <c r="C52" s="93" t="s">
        <v>186</v>
      </c>
      <c r="D52" s="1" t="s">
        <v>187</v>
      </c>
      <c r="E52" s="54"/>
      <c r="F52" s="54"/>
      <c r="G52" s="40"/>
      <c r="H52" s="54"/>
      <c r="I52" s="54"/>
    </row>
    <row r="53" spans="4:9" ht="12.75">
      <c r="D53" s="1" t="s">
        <v>188</v>
      </c>
      <c r="E53" s="54">
        <f>E49-E51</f>
        <v>0</v>
      </c>
      <c r="F53" s="54">
        <f>F49-F51</f>
        <v>0</v>
      </c>
      <c r="G53" s="40"/>
      <c r="H53" s="54">
        <f>H49-H51</f>
        <v>0</v>
      </c>
      <c r="I53" s="54">
        <f>I49-I51</f>
        <v>0</v>
      </c>
    </row>
    <row r="54" spans="5:9" ht="12.75">
      <c r="E54" s="55"/>
      <c r="F54" s="55"/>
      <c r="G54" s="56"/>
      <c r="H54" s="55"/>
      <c r="I54" s="55"/>
    </row>
    <row r="55" spans="2:9" ht="12.75">
      <c r="B55" s="1" t="s">
        <v>47</v>
      </c>
      <c r="C55" s="1" t="s">
        <v>48</v>
      </c>
      <c r="E55" s="54"/>
      <c r="F55" s="54"/>
      <c r="G55" s="40"/>
      <c r="H55" s="54"/>
      <c r="I55" s="54"/>
    </row>
    <row r="56" spans="3:9" ht="13.5" thickBot="1">
      <c r="C56" s="1" t="s">
        <v>205</v>
      </c>
      <c r="E56" s="52">
        <f>E46+E53</f>
        <v>2207</v>
      </c>
      <c r="F56" s="52">
        <f>F46+F53</f>
        <v>-7859</v>
      </c>
      <c r="G56" s="53"/>
      <c r="H56" s="52">
        <f>H46+H53</f>
        <v>2207</v>
      </c>
      <c r="I56" s="52">
        <f>I46+I53</f>
        <v>-7859</v>
      </c>
    </row>
    <row r="57" spans="5:9" ht="13.5" thickTop="1">
      <c r="E57" s="54"/>
      <c r="F57" s="54"/>
      <c r="G57" s="40"/>
      <c r="H57" s="54"/>
      <c r="I57" s="54"/>
    </row>
    <row r="58" spans="1:9" ht="12.75">
      <c r="A58" s="2">
        <v>3</v>
      </c>
      <c r="B58" s="1" t="s">
        <v>14</v>
      </c>
      <c r="C58" s="1" t="s">
        <v>49</v>
      </c>
      <c r="E58" s="54"/>
      <c r="F58" s="54"/>
      <c r="G58" s="40"/>
      <c r="H58" s="54"/>
      <c r="I58" s="54"/>
    </row>
    <row r="59" spans="3:9" ht="12.75">
      <c r="C59" s="1" t="s">
        <v>50</v>
      </c>
      <c r="E59" s="54"/>
      <c r="F59" s="54"/>
      <c r="G59" s="40"/>
      <c r="H59" s="54"/>
      <c r="I59" s="54"/>
    </row>
    <row r="60" spans="3:9" ht="12.75">
      <c r="C60" s="1" t="s">
        <v>51</v>
      </c>
      <c r="E60" s="54"/>
      <c r="F60" s="54"/>
      <c r="G60" s="40"/>
      <c r="H60" s="54"/>
      <c r="I60" s="54"/>
    </row>
    <row r="61" spans="5:9" ht="12.75">
      <c r="E61" s="54"/>
      <c r="F61" s="54"/>
      <c r="G61" s="40"/>
      <c r="H61" s="54"/>
      <c r="I61" s="54"/>
    </row>
    <row r="62" spans="3:9" ht="12.75">
      <c r="C62" s="1" t="s">
        <v>37</v>
      </c>
      <c r="D62" s="1" t="s">
        <v>155</v>
      </c>
      <c r="E62" s="57">
        <v>0.44</v>
      </c>
      <c r="F62" s="99">
        <v>-1.58</v>
      </c>
      <c r="G62" s="40"/>
      <c r="H62" s="57">
        <v>0.44</v>
      </c>
      <c r="I62" s="99">
        <v>-1.58</v>
      </c>
    </row>
    <row r="63" spans="4:9" ht="12.75">
      <c r="D63" s="1" t="s">
        <v>52</v>
      </c>
      <c r="E63" s="54"/>
      <c r="F63" s="95"/>
      <c r="G63" s="40"/>
      <c r="H63" s="54"/>
      <c r="I63" s="54"/>
    </row>
    <row r="64" spans="5:9" ht="12.75">
      <c r="E64" s="54"/>
      <c r="F64" s="54"/>
      <c r="G64" s="40"/>
      <c r="H64" s="54"/>
      <c r="I64" s="54"/>
    </row>
    <row r="65" spans="3:9" ht="12.75">
      <c r="C65" s="1" t="s">
        <v>46</v>
      </c>
      <c r="D65" s="1" t="s">
        <v>53</v>
      </c>
      <c r="E65" s="67" t="s">
        <v>54</v>
      </c>
      <c r="F65" s="67" t="s">
        <v>54</v>
      </c>
      <c r="G65" s="40"/>
      <c r="H65" s="67" t="s">
        <v>54</v>
      </c>
      <c r="I65" s="67" t="s">
        <v>54</v>
      </c>
    </row>
    <row r="66" spans="4:9" ht="12.75">
      <c r="D66" s="1" t="s">
        <v>52</v>
      </c>
      <c r="E66" s="54"/>
      <c r="F66" s="54"/>
      <c r="G66" s="40"/>
      <c r="H66" s="54"/>
      <c r="I66" s="54"/>
    </row>
    <row r="67" spans="5:9" ht="12.75">
      <c r="E67" s="54"/>
      <c r="F67" s="54"/>
      <c r="G67" s="40"/>
      <c r="H67" s="1"/>
      <c r="I67" s="57"/>
    </row>
    <row r="68" spans="1:9" ht="12.75">
      <c r="A68" s="2">
        <v>4</v>
      </c>
      <c r="B68" s="1" t="s">
        <v>14</v>
      </c>
      <c r="C68" s="1" t="s">
        <v>200</v>
      </c>
      <c r="E68" s="67" t="s">
        <v>54</v>
      </c>
      <c r="F68" s="67" t="s">
        <v>54</v>
      </c>
      <c r="H68" s="33" t="s">
        <v>54</v>
      </c>
      <c r="I68" s="33" t="s">
        <v>54</v>
      </c>
    </row>
    <row r="69" spans="8:9" ht="12.75">
      <c r="H69" s="33"/>
      <c r="I69" s="33"/>
    </row>
    <row r="70" spans="2:9" ht="12.75">
      <c r="B70" s="1" t="s">
        <v>16</v>
      </c>
      <c r="C70" s="1" t="s">
        <v>55</v>
      </c>
      <c r="E70" s="67" t="s">
        <v>54</v>
      </c>
      <c r="F70" s="67" t="s">
        <v>54</v>
      </c>
      <c r="H70" s="33" t="s">
        <v>54</v>
      </c>
      <c r="I70" s="33" t="s">
        <v>54</v>
      </c>
    </row>
    <row r="71" spans="5:9" ht="12.75">
      <c r="E71" s="67"/>
      <c r="F71" s="67"/>
      <c r="H71" s="33"/>
      <c r="I71" s="33"/>
    </row>
    <row r="72" spans="5:9" ht="12.75">
      <c r="E72" s="1"/>
      <c r="F72" s="1"/>
      <c r="H72" s="96" t="s">
        <v>201</v>
      </c>
      <c r="I72" s="11" t="s">
        <v>203</v>
      </c>
    </row>
    <row r="73" spans="5:9" ht="15">
      <c r="E73" s="1"/>
      <c r="F73" s="1"/>
      <c r="H73" s="97" t="s">
        <v>202</v>
      </c>
      <c r="I73" s="98" t="s">
        <v>204</v>
      </c>
    </row>
    <row r="74" spans="1:9" ht="12.75">
      <c r="A74" s="2">
        <v>5</v>
      </c>
      <c r="B74" s="1" t="s">
        <v>143</v>
      </c>
      <c r="E74" s="1"/>
      <c r="F74" s="1"/>
      <c r="H74" s="33">
        <f>1.08</f>
        <v>1.08</v>
      </c>
      <c r="I74" s="57">
        <v>1.09</v>
      </c>
    </row>
    <row r="76" ht="12.75">
      <c r="D76" s="1" t="s">
        <v>56</v>
      </c>
    </row>
    <row r="79" ht="12.75">
      <c r="D79" s="12"/>
    </row>
  </sheetData>
  <printOptions/>
  <pageMargins left="0.43" right="0.29" top="0.34" bottom="0.21" header="0.25" footer="0.21"/>
  <pageSetup fitToHeight="1" fitToWidth="1" horizontalDpi="600" verticalDpi="600" orientation="portrait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31" sqref="G31"/>
    </sheetView>
  </sheetViews>
  <sheetFormatPr defaultColWidth="9.33203125" defaultRowHeight="12.75"/>
  <cols>
    <col min="1" max="1" width="4.16015625" style="2" customWidth="1"/>
    <col min="2" max="2" width="3.66015625" style="1" customWidth="1"/>
    <col min="3" max="3" width="42.5" style="1" customWidth="1"/>
    <col min="4" max="4" width="16.33203125" style="1" customWidth="1"/>
    <col min="5" max="5" width="18.66015625" style="1" customWidth="1"/>
    <col min="6" max="6" width="17.83203125" style="1" customWidth="1"/>
    <col min="7" max="7" width="15.33203125" style="1" customWidth="1"/>
    <col min="8" max="8" width="14.83203125" style="1" customWidth="1"/>
    <col min="9" max="9" width="13.83203125" style="1" customWidth="1"/>
    <col min="10" max="16384" width="9.33203125" style="1" customWidth="1"/>
  </cols>
  <sheetData>
    <row r="1" spans="1:6" ht="15">
      <c r="A1" s="10" t="s">
        <v>57</v>
      </c>
      <c r="F1" s="72"/>
    </row>
    <row r="2" ht="15">
      <c r="A2" s="9" t="s">
        <v>58</v>
      </c>
    </row>
    <row r="4" spans="1:6" s="12" customFormat="1" ht="12.75">
      <c r="A4" s="11"/>
      <c r="E4" s="11" t="s">
        <v>59</v>
      </c>
      <c r="F4" s="11" t="s">
        <v>60</v>
      </c>
    </row>
    <row r="5" spans="1:6" s="12" customFormat="1" ht="12.75">
      <c r="A5" s="13"/>
      <c r="B5" s="13"/>
      <c r="C5" s="13"/>
      <c r="D5" s="13"/>
      <c r="E5" s="11" t="s">
        <v>61</v>
      </c>
      <c r="F5" s="11" t="s">
        <v>62</v>
      </c>
    </row>
    <row r="6" spans="1:6" s="12" customFormat="1" ht="12.75">
      <c r="A6" s="11"/>
      <c r="E6" s="11" t="s">
        <v>6</v>
      </c>
      <c r="F6" s="11" t="s">
        <v>63</v>
      </c>
    </row>
    <row r="7" spans="1:6" s="12" customFormat="1" ht="12.75">
      <c r="A7" s="11"/>
      <c r="E7" s="11" t="s">
        <v>10</v>
      </c>
      <c r="F7" s="11" t="s">
        <v>64</v>
      </c>
    </row>
    <row r="8" spans="1:9" s="12" customFormat="1" ht="12.75">
      <c r="A8" s="11"/>
      <c r="B8" s="11"/>
      <c r="C8" s="11"/>
      <c r="D8" s="11"/>
      <c r="E8" s="26">
        <v>36616</v>
      </c>
      <c r="F8" s="26">
        <v>36525</v>
      </c>
      <c r="G8" s="31"/>
      <c r="H8" s="31"/>
      <c r="I8" s="31"/>
    </row>
    <row r="9" spans="1:6" s="12" customFormat="1" ht="12.75">
      <c r="A9" s="11"/>
      <c r="E9" s="11" t="s">
        <v>13</v>
      </c>
      <c r="F9" s="11" t="s">
        <v>13</v>
      </c>
    </row>
    <row r="10" spans="5:6" ht="12.75">
      <c r="E10" s="40"/>
      <c r="F10" s="40"/>
    </row>
    <row r="11" spans="1:6" ht="12.75">
      <c r="A11" s="2">
        <v>1</v>
      </c>
      <c r="B11" s="1" t="s">
        <v>65</v>
      </c>
      <c r="E11" s="40">
        <v>702266</v>
      </c>
      <c r="F11" s="40">
        <f>712339</f>
        <v>712339</v>
      </c>
    </row>
    <row r="12" spans="5:6" ht="12.75">
      <c r="E12" s="40"/>
      <c r="F12" s="40"/>
    </row>
    <row r="13" spans="1:6" ht="12.75">
      <c r="A13" s="2">
        <v>2</v>
      </c>
      <c r="B13" s="1" t="s">
        <v>154</v>
      </c>
      <c r="E13" s="40">
        <v>59560</v>
      </c>
      <c r="F13" s="40">
        <v>59560</v>
      </c>
    </row>
    <row r="14" spans="5:6" ht="12.75">
      <c r="E14" s="40"/>
      <c r="F14" s="40"/>
    </row>
    <row r="15" spans="1:6" ht="12.75">
      <c r="A15" s="2">
        <v>3</v>
      </c>
      <c r="B15" s="1" t="s">
        <v>66</v>
      </c>
      <c r="E15" s="40">
        <f>107814+1018</f>
        <v>108832</v>
      </c>
      <c r="F15" s="40">
        <v>104051</v>
      </c>
    </row>
    <row r="16" spans="5:6" ht="12.75">
      <c r="E16" s="40"/>
      <c r="F16" s="40"/>
    </row>
    <row r="17" spans="1:6" ht="12.75">
      <c r="A17" s="2">
        <v>4</v>
      </c>
      <c r="B17" s="1" t="s">
        <v>67</v>
      </c>
      <c r="E17" s="40">
        <f>34809-1018</f>
        <v>33791</v>
      </c>
      <c r="F17" s="40">
        <v>42546</v>
      </c>
    </row>
    <row r="18" spans="5:6" ht="12.75">
      <c r="E18" s="40"/>
      <c r="F18" s="40"/>
    </row>
    <row r="19" spans="1:6" ht="12.75">
      <c r="A19" s="2">
        <v>5</v>
      </c>
      <c r="B19" s="1" t="s">
        <v>68</v>
      </c>
      <c r="E19" s="40">
        <v>2764</v>
      </c>
      <c r="F19" s="40">
        <v>2927</v>
      </c>
    </row>
    <row r="20" spans="5:6" ht="12.75">
      <c r="E20" s="40"/>
      <c r="F20" s="40"/>
    </row>
    <row r="21" spans="1:6" ht="12.75">
      <c r="A21" s="2">
        <v>6</v>
      </c>
      <c r="B21" s="1" t="s">
        <v>69</v>
      </c>
      <c r="E21" s="40"/>
      <c r="F21" s="40"/>
    </row>
    <row r="22" spans="3:6" ht="12.75">
      <c r="C22" s="29" t="s">
        <v>70</v>
      </c>
      <c r="D22" s="29"/>
      <c r="E22" s="61">
        <v>548992</v>
      </c>
      <c r="F22" s="61">
        <v>546036</v>
      </c>
    </row>
    <row r="23" spans="3:6" ht="12.75">
      <c r="C23" s="29" t="s">
        <v>71</v>
      </c>
      <c r="D23" s="29"/>
      <c r="E23" s="61">
        <v>102342</v>
      </c>
      <c r="F23" s="61">
        <v>127762</v>
      </c>
    </row>
    <row r="24" spans="3:6" ht="12.75">
      <c r="C24" s="29" t="s">
        <v>72</v>
      </c>
      <c r="D24" s="29"/>
      <c r="E24" s="61">
        <f>143433+159589</f>
        <v>303022</v>
      </c>
      <c r="F24" s="61">
        <f>151956+141379</f>
        <v>293335</v>
      </c>
    </row>
    <row r="25" spans="3:6" ht="12.75">
      <c r="C25" s="29" t="s">
        <v>73</v>
      </c>
      <c r="D25" s="29"/>
      <c r="E25" s="61">
        <v>0</v>
      </c>
      <c r="F25" s="61">
        <v>0</v>
      </c>
    </row>
    <row r="26" spans="3:6" ht="12.75">
      <c r="C26" s="29" t="s">
        <v>74</v>
      </c>
      <c r="D26" s="29"/>
      <c r="E26" s="61">
        <v>85301</v>
      </c>
      <c r="F26" s="61">
        <v>83670</v>
      </c>
    </row>
    <row r="27" spans="3:6" ht="12.75">
      <c r="C27" s="8"/>
      <c r="D27" s="8"/>
      <c r="E27" s="58">
        <f>SUM(E22:E26)</f>
        <v>1039657</v>
      </c>
      <c r="F27" s="58">
        <f>SUM(F22:F26)</f>
        <v>1050803</v>
      </c>
    </row>
    <row r="28" spans="5:6" ht="12.75">
      <c r="E28" s="40"/>
      <c r="F28" s="40"/>
    </row>
    <row r="29" spans="1:6" ht="12.75">
      <c r="A29" s="2">
        <v>7</v>
      </c>
      <c r="B29" s="1" t="s">
        <v>75</v>
      </c>
      <c r="E29" s="40"/>
      <c r="F29" s="40"/>
    </row>
    <row r="30" spans="3:6" ht="12.75">
      <c r="C30" s="29" t="s">
        <v>76</v>
      </c>
      <c r="D30" s="8"/>
      <c r="E30" s="40">
        <v>563770</v>
      </c>
      <c r="F30" s="40">
        <v>549244</v>
      </c>
    </row>
    <row r="31" spans="3:6" ht="12.75">
      <c r="C31" s="29" t="s">
        <v>77</v>
      </c>
      <c r="D31" s="8"/>
      <c r="E31" s="40">
        <v>99750</v>
      </c>
      <c r="F31" s="40">
        <v>106062</v>
      </c>
    </row>
    <row r="32" spans="3:6" ht="12.75">
      <c r="C32" s="29" t="s">
        <v>78</v>
      </c>
      <c r="D32" s="8"/>
      <c r="E32" s="40">
        <f>127472+2097</f>
        <v>129569</v>
      </c>
      <c r="F32" s="40">
        <v>113131</v>
      </c>
    </row>
    <row r="33" spans="3:6" ht="12.75">
      <c r="C33" s="29" t="s">
        <v>79</v>
      </c>
      <c r="D33" s="8"/>
      <c r="E33" s="40">
        <v>1249</v>
      </c>
      <c r="F33" s="40">
        <v>2404</v>
      </c>
    </row>
    <row r="34" spans="3:6" ht="12.75">
      <c r="C34" s="8"/>
      <c r="D34" s="8"/>
      <c r="E34" s="58">
        <f>SUM(E30:E33)</f>
        <v>794338</v>
      </c>
      <c r="F34" s="58">
        <f>SUM(F30:F33)</f>
        <v>770841</v>
      </c>
    </row>
    <row r="35" spans="5:6" ht="12.75">
      <c r="E35" s="41"/>
      <c r="F35" s="41"/>
    </row>
    <row r="36" spans="1:6" ht="13.5" thickBot="1">
      <c r="A36" s="2">
        <v>8</v>
      </c>
      <c r="B36" s="1" t="s">
        <v>80</v>
      </c>
      <c r="E36" s="53">
        <f>SUM(E21:E26)-SUM(E30:E33)</f>
        <v>245319</v>
      </c>
      <c r="F36" s="53">
        <f>SUM(F21:F26)-SUM(F30:F33)</f>
        <v>279962</v>
      </c>
    </row>
    <row r="37" spans="5:6" ht="13.5" thickTop="1">
      <c r="E37" s="40"/>
      <c r="F37" s="40"/>
    </row>
    <row r="38" spans="5:6" ht="13.5" thickBot="1">
      <c r="E38" s="59">
        <f>SUM(E11:E19)+E36</f>
        <v>1152532</v>
      </c>
      <c r="F38" s="59">
        <f>SUM(F11:F19)+F36</f>
        <v>1201385</v>
      </c>
    </row>
    <row r="39" spans="1:6" ht="13.5" thickTop="1">
      <c r="A39" s="2">
        <v>9</v>
      </c>
      <c r="B39" s="1" t="s">
        <v>81</v>
      </c>
      <c r="E39" s="40"/>
      <c r="F39" s="40"/>
    </row>
    <row r="40" spans="2:6" ht="12.75">
      <c r="B40" s="1" t="s">
        <v>82</v>
      </c>
      <c r="E40" s="40">
        <v>502723</v>
      </c>
      <c r="F40" s="40">
        <v>500917</v>
      </c>
    </row>
    <row r="41" spans="2:6" ht="12.75">
      <c r="B41" s="1" t="s">
        <v>83</v>
      </c>
      <c r="E41" s="40"/>
      <c r="F41" s="40"/>
    </row>
    <row r="42" spans="3:6" ht="12.75">
      <c r="C42" s="29" t="s">
        <v>84</v>
      </c>
      <c r="D42" s="8"/>
      <c r="E42" s="40">
        <v>133003</v>
      </c>
      <c r="F42" s="40">
        <v>132573</v>
      </c>
    </row>
    <row r="43" spans="3:6" ht="12.75">
      <c r="C43" s="29" t="s">
        <v>85</v>
      </c>
      <c r="D43" s="8"/>
      <c r="E43" s="40">
        <v>2291</v>
      </c>
      <c r="F43" s="40">
        <v>2291</v>
      </c>
    </row>
    <row r="44" spans="3:6" ht="12.75">
      <c r="C44" s="29" t="s">
        <v>86</v>
      </c>
      <c r="D44" s="8"/>
      <c r="E44" s="40">
        <f>35039-2291</f>
        <v>32748</v>
      </c>
      <c r="F44" s="40">
        <v>32821</v>
      </c>
    </row>
    <row r="45" spans="3:6" ht="12.75">
      <c r="C45" s="29" t="s">
        <v>87</v>
      </c>
      <c r="D45" s="8"/>
      <c r="E45" s="40">
        <v>0</v>
      </c>
      <c r="F45" s="40">
        <v>0</v>
      </c>
    </row>
    <row r="46" spans="3:6" ht="12.75">
      <c r="C46" s="29" t="s">
        <v>88</v>
      </c>
      <c r="D46" s="8"/>
      <c r="E46" s="56">
        <v>-123134</v>
      </c>
      <c r="F46" s="56">
        <v>-120443</v>
      </c>
    </row>
    <row r="47" spans="5:6" ht="12.75">
      <c r="E47" s="40">
        <f>SUM(E40:E46)</f>
        <v>547631</v>
      </c>
      <c r="F47" s="40">
        <f>SUM(F40:F46)</f>
        <v>548159</v>
      </c>
    </row>
    <row r="48" spans="5:6" ht="12.75">
      <c r="E48" s="40"/>
      <c r="F48" s="40"/>
    </row>
    <row r="49" spans="1:6" ht="12.75">
      <c r="A49" s="2">
        <v>10</v>
      </c>
      <c r="B49" s="1" t="s">
        <v>89</v>
      </c>
      <c r="E49" s="40">
        <v>73278</v>
      </c>
      <c r="F49" s="40">
        <v>72384</v>
      </c>
    </row>
    <row r="50" spans="5:6" ht="12.75">
      <c r="E50" s="40"/>
      <c r="F50" s="40"/>
    </row>
    <row r="51" spans="1:6" ht="12.75">
      <c r="A51" s="2">
        <v>11</v>
      </c>
      <c r="B51" s="1" t="s">
        <v>90</v>
      </c>
      <c r="E51" s="40">
        <v>507636</v>
      </c>
      <c r="F51" s="40">
        <v>557031</v>
      </c>
    </row>
    <row r="52" spans="5:6" ht="12.75">
      <c r="E52" s="40"/>
      <c r="F52" s="40"/>
    </row>
    <row r="53" spans="1:6" ht="12.75">
      <c r="A53" s="2">
        <v>12</v>
      </c>
      <c r="B53" s="1" t="s">
        <v>91</v>
      </c>
      <c r="E53" s="40">
        <v>23987</v>
      </c>
      <c r="F53" s="40">
        <v>23811</v>
      </c>
    </row>
    <row r="54" spans="5:6" ht="12.75">
      <c r="E54" s="40"/>
      <c r="F54" s="40"/>
    </row>
    <row r="55" spans="5:6" ht="13.5" thickBot="1">
      <c r="E55" s="59">
        <f>SUM(E47:E53)</f>
        <v>1152532</v>
      </c>
      <c r="F55" s="59">
        <f>SUM(F47:F53)</f>
        <v>1201385</v>
      </c>
    </row>
    <row r="56" spans="5:6" ht="13.5" thickTop="1">
      <c r="E56" s="40"/>
      <c r="F56" s="40"/>
    </row>
    <row r="57" spans="1:6" ht="12.75">
      <c r="A57" s="2">
        <v>13</v>
      </c>
      <c r="B57" s="1" t="s">
        <v>143</v>
      </c>
      <c r="E57" s="60">
        <v>1.08</v>
      </c>
      <c r="F57" s="60">
        <f>+F47/F40</f>
        <v>1.0943110335644428</v>
      </c>
    </row>
    <row r="58" spans="5:6" ht="12.75">
      <c r="E58" s="40"/>
      <c r="F58" s="40"/>
    </row>
    <row r="59" spans="5:6" ht="12.75">
      <c r="E59" s="40"/>
      <c r="F59" s="40"/>
    </row>
  </sheetData>
  <printOptions/>
  <pageMargins left="0.64" right="0.49" top="0.38" bottom="1" header="0.25" footer="0.5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8"/>
  <sheetViews>
    <sheetView zoomScale="75" zoomScaleNormal="75" workbookViewId="0" topLeftCell="A1">
      <selection activeCell="C23" sqref="C23"/>
    </sheetView>
  </sheetViews>
  <sheetFormatPr defaultColWidth="9.33203125" defaultRowHeight="12.75"/>
  <cols>
    <col min="1" max="1" width="5.66015625" style="2" customWidth="1"/>
    <col min="2" max="2" width="5.16015625" style="1" customWidth="1"/>
    <col min="3" max="3" width="63" style="1" customWidth="1"/>
    <col min="4" max="4" width="19" style="1" customWidth="1"/>
    <col min="5" max="5" width="18" style="1" customWidth="1"/>
    <col min="6" max="6" width="17.33203125" style="1" customWidth="1"/>
    <col min="7" max="7" width="22" style="1" customWidth="1"/>
    <col min="8" max="9" width="11" style="1" customWidth="1"/>
    <col min="10" max="10" width="10" style="1" customWidth="1"/>
    <col min="11" max="16384" width="9.33203125" style="1" customWidth="1"/>
  </cols>
  <sheetData>
    <row r="1" spans="1:6" ht="15">
      <c r="A1" s="10" t="s">
        <v>57</v>
      </c>
      <c r="F1" s="72"/>
    </row>
    <row r="2" ht="12.75">
      <c r="A2" s="3" t="s">
        <v>92</v>
      </c>
    </row>
    <row r="3" ht="12.75">
      <c r="A3" s="3"/>
    </row>
    <row r="4" spans="8:10" ht="12.75">
      <c r="H4" s="14"/>
      <c r="I4" s="14"/>
      <c r="J4" s="14"/>
    </row>
    <row r="5" spans="1:10" ht="12.75">
      <c r="A5" s="2">
        <v>1</v>
      </c>
      <c r="B5" s="12" t="s">
        <v>93</v>
      </c>
      <c r="H5" s="14"/>
      <c r="I5" s="14"/>
      <c r="J5" s="14"/>
    </row>
    <row r="6" ht="12.75">
      <c r="B6" s="1" t="s">
        <v>189</v>
      </c>
    </row>
    <row r="7" ht="12.75">
      <c r="B7" s="1" t="s">
        <v>190</v>
      </c>
    </row>
    <row r="11" spans="1:2" ht="12.75">
      <c r="A11" s="2">
        <v>2</v>
      </c>
      <c r="B11" s="12" t="s">
        <v>27</v>
      </c>
    </row>
    <row r="12" spans="5:6" ht="12.75">
      <c r="E12" s="2"/>
      <c r="F12" s="2" t="s">
        <v>94</v>
      </c>
    </row>
    <row r="13" spans="5:6" ht="12.75">
      <c r="E13" s="2" t="s">
        <v>4</v>
      </c>
      <c r="F13" s="2" t="s">
        <v>6</v>
      </c>
    </row>
    <row r="14" spans="5:6" ht="12.75">
      <c r="E14" s="2" t="s">
        <v>8</v>
      </c>
      <c r="F14" s="2" t="s">
        <v>8</v>
      </c>
    </row>
    <row r="15" spans="5:6" ht="12.75">
      <c r="E15" s="2" t="s">
        <v>10</v>
      </c>
      <c r="F15" s="2" t="s">
        <v>11</v>
      </c>
    </row>
    <row r="16" spans="5:6" ht="12.75">
      <c r="E16" s="27">
        <v>36616</v>
      </c>
      <c r="F16" s="27">
        <v>36616</v>
      </c>
    </row>
    <row r="17" spans="5:6" ht="12.75">
      <c r="E17" s="2" t="s">
        <v>13</v>
      </c>
      <c r="F17" s="2" t="s">
        <v>13</v>
      </c>
    </row>
    <row r="19" spans="2:6" ht="12.75">
      <c r="B19" s="1" t="s">
        <v>158</v>
      </c>
      <c r="C19" s="1" t="s">
        <v>208</v>
      </c>
      <c r="E19" s="42">
        <v>18144</v>
      </c>
      <c r="F19" s="43">
        <v>18144</v>
      </c>
    </row>
    <row r="20" spans="3:6" ht="12.75">
      <c r="C20" s="1" t="s">
        <v>209</v>
      </c>
      <c r="E20" s="42"/>
      <c r="F20" s="43"/>
    </row>
    <row r="21" spans="5:6" ht="12.75">
      <c r="E21" s="43"/>
      <c r="F21" s="43"/>
    </row>
    <row r="22" spans="2:6" ht="12.75">
      <c r="B22" s="1" t="s">
        <v>169</v>
      </c>
      <c r="C22" s="1" t="s">
        <v>223</v>
      </c>
      <c r="E22" s="43"/>
      <c r="F22" s="43"/>
    </row>
    <row r="23" spans="3:6" ht="12.75">
      <c r="C23" s="1" t="s">
        <v>224</v>
      </c>
      <c r="E23" s="43">
        <v>951</v>
      </c>
      <c r="F23" s="43">
        <v>951</v>
      </c>
    </row>
    <row r="24" spans="5:6" ht="12.75">
      <c r="E24" s="43"/>
      <c r="F24" s="43"/>
    </row>
    <row r="25" spans="2:6" ht="12.75">
      <c r="B25" s="1" t="s">
        <v>162</v>
      </c>
      <c r="C25" s="1" t="s">
        <v>207</v>
      </c>
      <c r="E25" s="43">
        <v>-100</v>
      </c>
      <c r="F25" s="43">
        <v>-100</v>
      </c>
    </row>
    <row r="26" spans="5:6" ht="12.75">
      <c r="E26" s="42"/>
      <c r="F26" s="42"/>
    </row>
    <row r="27" spans="5:6" ht="12.75">
      <c r="E27" s="44">
        <f>SUM(E18:E25)</f>
        <v>18995</v>
      </c>
      <c r="F27" s="44">
        <f>SUM(F18:F25)</f>
        <v>18995</v>
      </c>
    </row>
    <row r="28" spans="5:6" ht="12.75">
      <c r="E28" s="41"/>
      <c r="F28" s="41"/>
    </row>
    <row r="29" spans="1:6" ht="12.75">
      <c r="A29" s="2">
        <v>3</v>
      </c>
      <c r="B29" s="12" t="s">
        <v>95</v>
      </c>
      <c r="E29" s="40"/>
      <c r="F29" s="40"/>
    </row>
    <row r="30" ht="12.75">
      <c r="B30" s="1" t="s">
        <v>179</v>
      </c>
    </row>
    <row r="33" spans="1:2" ht="12.75">
      <c r="A33" s="79">
        <v>4</v>
      </c>
      <c r="B33" s="12" t="s">
        <v>36</v>
      </c>
    </row>
    <row r="34" ht="12.75">
      <c r="B34" s="32" t="s">
        <v>180</v>
      </c>
    </row>
    <row r="35" spans="2:4" ht="12.75">
      <c r="B35" s="32"/>
      <c r="D35" s="33" t="s">
        <v>13</v>
      </c>
    </row>
    <row r="36" ht="12.75">
      <c r="B36" s="32"/>
    </row>
    <row r="37" spans="2:4" ht="12.75">
      <c r="B37" s="32" t="s">
        <v>181</v>
      </c>
      <c r="D37" s="1">
        <v>377</v>
      </c>
    </row>
    <row r="38" spans="2:4" ht="12.75">
      <c r="B38" s="32" t="s">
        <v>182</v>
      </c>
      <c r="D38" s="1">
        <v>176</v>
      </c>
    </row>
    <row r="39" spans="2:4" ht="12.75">
      <c r="B39" s="32" t="s">
        <v>183</v>
      </c>
      <c r="D39" s="1">
        <v>37</v>
      </c>
    </row>
    <row r="40" spans="2:4" ht="12.75">
      <c r="B40" s="32"/>
      <c r="D40" s="92">
        <f>SUM(D37:D39)</f>
        <v>590</v>
      </c>
    </row>
    <row r="42" spans="1:2" ht="12.75">
      <c r="A42" s="2">
        <v>5</v>
      </c>
      <c r="B42" s="5" t="s">
        <v>96</v>
      </c>
    </row>
    <row r="43" ht="12.75">
      <c r="B43" s="1" t="s">
        <v>219</v>
      </c>
    </row>
    <row r="46" spans="1:2" ht="12.75">
      <c r="A46" s="79">
        <v>6</v>
      </c>
      <c r="B46" s="5" t="s">
        <v>97</v>
      </c>
    </row>
    <row r="47" spans="1:7" ht="12.75">
      <c r="A47" s="79"/>
      <c r="B47" s="32" t="s">
        <v>212</v>
      </c>
      <c r="C47" s="15"/>
      <c r="D47" s="15"/>
      <c r="E47" s="15"/>
      <c r="F47" s="15"/>
      <c r="G47" s="15"/>
    </row>
    <row r="48" spans="2:7" ht="12.75">
      <c r="B48" s="32"/>
      <c r="C48" s="15"/>
      <c r="D48" s="15"/>
      <c r="E48" s="15"/>
      <c r="F48" s="15"/>
      <c r="G48" s="15"/>
    </row>
    <row r="50" spans="1:2" ht="12.75">
      <c r="A50" s="79">
        <v>7</v>
      </c>
      <c r="B50" s="5" t="s">
        <v>220</v>
      </c>
    </row>
    <row r="51" spans="2:3" ht="12.75">
      <c r="B51" s="1" t="s">
        <v>14</v>
      </c>
      <c r="C51" s="1" t="s">
        <v>98</v>
      </c>
    </row>
    <row r="53" spans="3:4" ht="12.75">
      <c r="C53" s="36"/>
      <c r="D53" s="38" t="s">
        <v>13</v>
      </c>
    </row>
    <row r="54" spans="3:4" ht="12.75">
      <c r="C54" s="36"/>
      <c r="D54" s="38"/>
    </row>
    <row r="55" spans="3:4" ht="12.75">
      <c r="C55" s="36" t="s">
        <v>99</v>
      </c>
      <c r="D55" s="37">
        <v>0</v>
      </c>
    </row>
    <row r="56" spans="3:4" ht="12.75">
      <c r="C56" s="36" t="s">
        <v>100</v>
      </c>
      <c r="D56" s="37">
        <v>1734</v>
      </c>
    </row>
    <row r="57" spans="3:4" ht="12.75">
      <c r="C57" s="36" t="s">
        <v>101</v>
      </c>
      <c r="D57" s="37">
        <v>1206</v>
      </c>
    </row>
    <row r="61" spans="2:3" ht="12.75">
      <c r="B61" s="1" t="s">
        <v>16</v>
      </c>
      <c r="C61" s="1" t="s">
        <v>156</v>
      </c>
    </row>
    <row r="63" spans="3:4" ht="12.75">
      <c r="C63" s="14"/>
      <c r="D63" s="39" t="s">
        <v>13</v>
      </c>
    </row>
    <row r="64" spans="3:4" ht="12.75">
      <c r="C64" s="14"/>
      <c r="D64" s="39"/>
    </row>
    <row r="65" spans="3:4" ht="12.75">
      <c r="C65" s="14" t="s">
        <v>102</v>
      </c>
      <c r="D65" s="37">
        <f>20887</f>
        <v>20887</v>
      </c>
    </row>
    <row r="66" spans="3:4" ht="12.75">
      <c r="C66" s="14" t="s">
        <v>103</v>
      </c>
      <c r="D66" s="37">
        <f>2835-1018</f>
        <v>1817</v>
      </c>
    </row>
    <row r="67" spans="3:4" ht="14.25" customHeight="1">
      <c r="C67" s="14" t="s">
        <v>104</v>
      </c>
      <c r="D67" s="37">
        <v>364</v>
      </c>
    </row>
    <row r="70" spans="1:5" ht="12.75">
      <c r="A70" s="79">
        <v>8</v>
      </c>
      <c r="B70" s="28" t="s">
        <v>105</v>
      </c>
      <c r="C70" s="28"/>
      <c r="D70" s="17"/>
      <c r="E70" s="17"/>
    </row>
    <row r="71" spans="2:5" ht="12.75">
      <c r="B71" s="17" t="s">
        <v>184</v>
      </c>
      <c r="C71" s="17"/>
      <c r="D71" s="17"/>
      <c r="E71" s="17"/>
    </row>
    <row r="72" spans="2:5" ht="12.75">
      <c r="B72" s="17"/>
      <c r="C72" s="17"/>
      <c r="D72" s="17"/>
      <c r="E72" s="17"/>
    </row>
    <row r="73" spans="2:5" ht="12.75">
      <c r="B73" s="17"/>
      <c r="C73" s="17"/>
      <c r="D73" s="17"/>
      <c r="E73" s="17"/>
    </row>
    <row r="74" spans="1:2" ht="12.75">
      <c r="A74" s="79">
        <v>9</v>
      </c>
      <c r="B74" s="5" t="s">
        <v>106</v>
      </c>
    </row>
    <row r="75" spans="1:2" ht="12.75">
      <c r="A75" s="79"/>
      <c r="B75" s="5"/>
    </row>
    <row r="76" spans="1:2" ht="12.75">
      <c r="A76" s="79"/>
      <c r="B76" s="1" t="s">
        <v>157</v>
      </c>
    </row>
    <row r="77" ht="12.75">
      <c r="A77" s="79"/>
    </row>
    <row r="78" spans="1:3" ht="12.75">
      <c r="A78" s="79"/>
      <c r="B78" s="7" t="s">
        <v>158</v>
      </c>
      <c r="C78" s="1" t="s">
        <v>159</v>
      </c>
    </row>
    <row r="79" spans="1:3" ht="12.75">
      <c r="A79" s="79"/>
      <c r="B79" s="3"/>
      <c r="C79" s="1" t="s">
        <v>160</v>
      </c>
    </row>
    <row r="80" spans="1:2" ht="12.75">
      <c r="A80" s="79"/>
      <c r="B80" s="7"/>
    </row>
    <row r="81" spans="1:3" ht="12.75">
      <c r="A81" s="79"/>
      <c r="B81" s="7" t="s">
        <v>161</v>
      </c>
      <c r="C81" s="1" t="s">
        <v>170</v>
      </c>
    </row>
    <row r="82" ht="12.75">
      <c r="C82" s="1" t="s">
        <v>171</v>
      </c>
    </row>
    <row r="83" ht="12.75">
      <c r="B83" s="33"/>
    </row>
    <row r="84" spans="2:3" ht="12.75">
      <c r="B84" s="1" t="s">
        <v>162</v>
      </c>
      <c r="C84" s="1" t="s">
        <v>210</v>
      </c>
    </row>
    <row r="85" ht="12.75">
      <c r="C85" s="1" t="s">
        <v>211</v>
      </c>
    </row>
    <row r="86" ht="12.75">
      <c r="B86" s="33"/>
    </row>
    <row r="87" ht="12.75">
      <c r="B87" s="1" t="s">
        <v>206</v>
      </c>
    </row>
    <row r="88" ht="12.75">
      <c r="B88" s="1" t="s">
        <v>163</v>
      </c>
    </row>
    <row r="89" ht="12.75">
      <c r="B89" s="1" t="s">
        <v>191</v>
      </c>
    </row>
    <row r="91" ht="12.75">
      <c r="B91" s="1" t="s">
        <v>164</v>
      </c>
    </row>
    <row r="92" ht="12.75">
      <c r="B92" s="1" t="s">
        <v>167</v>
      </c>
    </row>
    <row r="94" ht="12.75">
      <c r="B94" s="1" t="s">
        <v>165</v>
      </c>
    </row>
    <row r="95" ht="12.75">
      <c r="B95" s="1" t="s">
        <v>166</v>
      </c>
    </row>
    <row r="98" spans="1:2" ht="12.75">
      <c r="A98" s="2">
        <v>10</v>
      </c>
      <c r="B98" s="5" t="s">
        <v>107</v>
      </c>
    </row>
    <row r="99" ht="12.75">
      <c r="B99" s="17" t="s">
        <v>174</v>
      </c>
    </row>
    <row r="100" ht="12.75">
      <c r="B100" s="18"/>
    </row>
    <row r="102" spans="1:2" ht="12.75">
      <c r="A102" s="79">
        <v>11</v>
      </c>
      <c r="B102" s="12" t="s">
        <v>108</v>
      </c>
    </row>
    <row r="103" ht="12.75">
      <c r="B103" s="1" t="s">
        <v>196</v>
      </c>
    </row>
    <row r="104" ht="12.75">
      <c r="B104" s="1" t="s">
        <v>192</v>
      </c>
    </row>
    <row r="106" spans="2:3" ht="12.75">
      <c r="B106" s="93" t="s">
        <v>158</v>
      </c>
      <c r="C106" s="1" t="s">
        <v>213</v>
      </c>
    </row>
    <row r="108" spans="2:3" ht="12.75">
      <c r="B108" s="93" t="s">
        <v>169</v>
      </c>
      <c r="C108" s="1" t="s">
        <v>193</v>
      </c>
    </row>
    <row r="109" spans="2:3" ht="12.75">
      <c r="B109" s="93"/>
      <c r="C109" s="1" t="s">
        <v>194</v>
      </c>
    </row>
    <row r="111" spans="1:2" ht="12.75">
      <c r="A111" s="79">
        <v>12</v>
      </c>
      <c r="B111" s="5" t="s">
        <v>109</v>
      </c>
    </row>
    <row r="112" ht="12.75">
      <c r="B112" s="5"/>
    </row>
    <row r="113" ht="12.75">
      <c r="B113" s="29" t="s">
        <v>168</v>
      </c>
    </row>
    <row r="115" ht="12.75">
      <c r="B115" s="71" t="s">
        <v>76</v>
      </c>
    </row>
    <row r="116" spans="2:4" ht="12.75">
      <c r="B116" s="14"/>
      <c r="C116" s="14"/>
      <c r="D116" s="39" t="s">
        <v>13</v>
      </c>
    </row>
    <row r="117" spans="2:4" ht="12.75">
      <c r="B117" s="14"/>
      <c r="C117" s="14"/>
      <c r="D117" s="19"/>
    </row>
    <row r="118" spans="2:4" ht="12.75">
      <c r="B118" s="68" t="s">
        <v>110</v>
      </c>
      <c r="C118" s="14"/>
      <c r="D118" s="41">
        <v>93024</v>
      </c>
    </row>
    <row r="119" spans="2:4" ht="12.75">
      <c r="B119" s="68" t="s">
        <v>111</v>
      </c>
      <c r="C119" s="14"/>
      <c r="D119" s="34">
        <v>470746</v>
      </c>
    </row>
    <row r="120" ht="12.75">
      <c r="D120" s="69">
        <f>SUM(D118:D119)</f>
        <v>563770</v>
      </c>
    </row>
    <row r="121" ht="12.75">
      <c r="D121" s="37"/>
    </row>
    <row r="122" spans="2:4" ht="12.75">
      <c r="B122" s="1" t="s">
        <v>112</v>
      </c>
      <c r="D122" s="37"/>
    </row>
    <row r="123" ht="12.75">
      <c r="D123" s="37"/>
    </row>
    <row r="124" ht="12.75">
      <c r="D124" s="70" t="s">
        <v>113</v>
      </c>
    </row>
    <row r="125" spans="2:4" ht="12.75">
      <c r="B125" s="1" t="s">
        <v>114</v>
      </c>
      <c r="D125" s="37"/>
    </row>
    <row r="126" spans="2:4" ht="12.75">
      <c r="B126"/>
      <c r="C126" s="1" t="s">
        <v>115</v>
      </c>
      <c r="D126" s="37">
        <v>5000</v>
      </c>
    </row>
    <row r="127" spans="2:4" ht="12.75" hidden="1">
      <c r="B127"/>
      <c r="C127" s="1" t="s">
        <v>117</v>
      </c>
      <c r="D127" s="37">
        <v>0</v>
      </c>
    </row>
    <row r="128" spans="1:4" ht="12.75">
      <c r="A128" s="7"/>
      <c r="D128" s="34"/>
    </row>
    <row r="129" spans="1:4" ht="12.75">
      <c r="A129" s="7"/>
      <c r="B129" s="1" t="s">
        <v>116</v>
      </c>
      <c r="D129" s="34"/>
    </row>
    <row r="130" spans="1:4" ht="12.75">
      <c r="A130" s="7"/>
      <c r="B130"/>
      <c r="C130" s="1" t="s">
        <v>115</v>
      </c>
      <c r="D130" s="34">
        <v>34073</v>
      </c>
    </row>
    <row r="131" spans="1:4" ht="12.75">
      <c r="A131" s="7"/>
      <c r="B131"/>
      <c r="C131" s="1" t="s">
        <v>117</v>
      </c>
      <c r="D131" s="34">
        <v>35390</v>
      </c>
    </row>
    <row r="132" spans="1:4" ht="12.75">
      <c r="A132" s="7"/>
      <c r="B132"/>
      <c r="C132" s="1" t="s">
        <v>221</v>
      </c>
      <c r="D132" s="34">
        <v>2989</v>
      </c>
    </row>
    <row r="133" spans="1:4" ht="12.75">
      <c r="A133" s="7"/>
      <c r="D133" s="34"/>
    </row>
    <row r="134" spans="1:4" ht="12.75">
      <c r="A134" s="7"/>
      <c r="D134" s="34"/>
    </row>
    <row r="135" spans="2:4" ht="12.75">
      <c r="B135" s="71" t="s">
        <v>90</v>
      </c>
      <c r="D135" s="34"/>
    </row>
    <row r="136" spans="2:4" ht="12.75">
      <c r="B136" s="14"/>
      <c r="C136" s="14"/>
      <c r="D136" s="70" t="s">
        <v>13</v>
      </c>
    </row>
    <row r="137" spans="2:4" ht="12.75">
      <c r="B137"/>
      <c r="C137" s="14"/>
      <c r="D137" s="37"/>
    </row>
    <row r="138" spans="2:4" ht="12.75">
      <c r="B138" s="14" t="s">
        <v>110</v>
      </c>
      <c r="C138" s="14"/>
      <c r="D138" s="37">
        <f>291625+503-7-79</f>
        <v>292042</v>
      </c>
    </row>
    <row r="139" spans="2:4" ht="12.75">
      <c r="B139" s="14" t="s">
        <v>111</v>
      </c>
      <c r="C139" s="14"/>
      <c r="D139" s="37">
        <f>67872+159763+300-12341</f>
        <v>215594</v>
      </c>
    </row>
    <row r="140" spans="2:4" ht="12.75">
      <c r="B140" s="14"/>
      <c r="C140" s="14"/>
      <c r="D140" s="69">
        <f>SUM(D138:D139)</f>
        <v>507636</v>
      </c>
    </row>
    <row r="141" spans="2:4" ht="12.75">
      <c r="B141" s="14"/>
      <c r="C141" s="14"/>
      <c r="D141" s="37"/>
    </row>
    <row r="142" spans="2:4" ht="12.75">
      <c r="B142" s="14" t="s">
        <v>118</v>
      </c>
      <c r="C142" s="14"/>
      <c r="D142" s="37"/>
    </row>
    <row r="143" spans="2:4" ht="12.75">
      <c r="B143" s="14"/>
      <c r="C143" s="14"/>
      <c r="D143" s="37"/>
    </row>
    <row r="144" spans="2:4" ht="12.75">
      <c r="B144" s="20"/>
      <c r="C144" s="14"/>
      <c r="D144" s="70" t="s">
        <v>113</v>
      </c>
    </row>
    <row r="145" spans="2:4" ht="12.75">
      <c r="B145" s="14" t="s">
        <v>119</v>
      </c>
      <c r="C145" s="14"/>
      <c r="D145" s="37"/>
    </row>
    <row r="146" spans="2:4" ht="12.75">
      <c r="B146" s="14"/>
      <c r="C146" s="14" t="s">
        <v>115</v>
      </c>
      <c r="D146" s="37">
        <v>76776</v>
      </c>
    </row>
    <row r="147" spans="2:4" ht="12.75">
      <c r="B147" s="14"/>
      <c r="C147" s="14"/>
      <c r="D147" s="37"/>
    </row>
    <row r="148" spans="2:4" ht="12.75">
      <c r="B148" s="14"/>
      <c r="C148" s="14"/>
      <c r="D148" s="37"/>
    </row>
    <row r="149" spans="2:4" ht="12.75">
      <c r="B149" s="14" t="s">
        <v>116</v>
      </c>
      <c r="C149" s="14"/>
      <c r="D149" s="37"/>
    </row>
    <row r="150" spans="2:4" ht="12.75">
      <c r="B150" s="14"/>
      <c r="C150" s="14" t="s">
        <v>117</v>
      </c>
      <c r="D150" s="37">
        <v>60517</v>
      </c>
    </row>
    <row r="151" spans="2:4" ht="12.75">
      <c r="B151" s="14"/>
      <c r="C151" s="14"/>
      <c r="D151" s="37"/>
    </row>
    <row r="152" spans="2:4" ht="12.75">
      <c r="B152" s="14"/>
      <c r="C152" s="14"/>
      <c r="D152" s="37"/>
    </row>
    <row r="153" spans="1:2" ht="12.75">
      <c r="A153" s="79">
        <v>13</v>
      </c>
      <c r="B153" s="30" t="s">
        <v>120</v>
      </c>
    </row>
    <row r="154" ht="12.75">
      <c r="D154" s="33" t="s">
        <v>13</v>
      </c>
    </row>
    <row r="156" spans="3:5" ht="12.75">
      <c r="C156" s="32" t="s">
        <v>199</v>
      </c>
      <c r="D156" s="66">
        <v>10361</v>
      </c>
      <c r="E156" s="32"/>
    </row>
    <row r="157" spans="3:5" ht="12.75">
      <c r="C157" s="32"/>
      <c r="D157" s="32"/>
      <c r="E157" s="32"/>
    </row>
    <row r="159" ht="12.75">
      <c r="C159" s="18"/>
    </row>
    <row r="161" spans="1:2" ht="12.75">
      <c r="A161" s="2">
        <v>14</v>
      </c>
      <c r="B161" s="30" t="s">
        <v>121</v>
      </c>
    </row>
    <row r="162" ht="12.75">
      <c r="B162" s="32" t="s">
        <v>122</v>
      </c>
    </row>
    <row r="163" ht="12.75">
      <c r="B163" s="21"/>
    </row>
    <row r="165" spans="1:2" ht="12.75">
      <c r="A165" s="2">
        <v>15</v>
      </c>
      <c r="B165" s="30" t="s">
        <v>123</v>
      </c>
    </row>
    <row r="166" ht="12.75">
      <c r="B166" s="35" t="s">
        <v>153</v>
      </c>
    </row>
    <row r="167" ht="12.75">
      <c r="B167" s="35"/>
    </row>
    <row r="169" spans="1:2" ht="12.75">
      <c r="A169" s="2">
        <v>16</v>
      </c>
      <c r="B169" s="30" t="s">
        <v>124</v>
      </c>
    </row>
    <row r="170" ht="12.75">
      <c r="B170" s="73" t="s">
        <v>144</v>
      </c>
    </row>
    <row r="171" ht="12.75">
      <c r="B171" s="73"/>
    </row>
    <row r="172" ht="12.75">
      <c r="B172" s="75" t="s">
        <v>145</v>
      </c>
    </row>
    <row r="174" spans="3:6" ht="12.75">
      <c r="C174" s="22"/>
      <c r="D174" s="47" t="s">
        <v>15</v>
      </c>
      <c r="E174" s="47" t="s">
        <v>125</v>
      </c>
      <c r="F174" s="80" t="s">
        <v>126</v>
      </c>
    </row>
    <row r="175" spans="3:6" ht="12.75">
      <c r="C175" s="23"/>
      <c r="D175" s="48"/>
      <c r="E175" s="49" t="s">
        <v>36</v>
      </c>
      <c r="F175" s="81" t="s">
        <v>127</v>
      </c>
    </row>
    <row r="176" spans="3:6" ht="12.75">
      <c r="C176" s="16"/>
      <c r="D176" s="51" t="s">
        <v>13</v>
      </c>
      <c r="E176" s="50" t="s">
        <v>13</v>
      </c>
      <c r="F176" s="82" t="s">
        <v>13</v>
      </c>
    </row>
    <row r="177" spans="3:6" ht="12.75">
      <c r="C177" s="23"/>
      <c r="D177" s="62"/>
      <c r="E177" s="62"/>
      <c r="F177" s="83"/>
    </row>
    <row r="178" spans="3:6" ht="12.75">
      <c r="C178" s="45" t="s">
        <v>128</v>
      </c>
      <c r="D178" s="63">
        <v>46447</v>
      </c>
      <c r="E178" s="63">
        <v>5639</v>
      </c>
      <c r="F178" s="84">
        <v>503054</v>
      </c>
    </row>
    <row r="179" spans="3:6" ht="12.75">
      <c r="C179" s="23" t="s">
        <v>129</v>
      </c>
      <c r="D179" s="63">
        <v>12426</v>
      </c>
      <c r="E179" s="63">
        <v>-13735</v>
      </c>
      <c r="F179" s="84">
        <v>-104383</v>
      </c>
    </row>
    <row r="180" spans="3:6" ht="12.75">
      <c r="C180" s="23" t="s">
        <v>130</v>
      </c>
      <c r="D180" s="63">
        <v>37036</v>
      </c>
      <c r="E180" s="63">
        <v>-2512</v>
      </c>
      <c r="F180" s="84">
        <v>53521</v>
      </c>
    </row>
    <row r="181" spans="3:6" ht="12.75">
      <c r="C181" s="23" t="s">
        <v>131</v>
      </c>
      <c r="D181" s="63">
        <v>0</v>
      </c>
      <c r="E181" s="63">
        <v>5095</v>
      </c>
      <c r="F181" s="84">
        <v>9995</v>
      </c>
    </row>
    <row r="182" spans="3:6" ht="12.75">
      <c r="C182" s="23" t="s">
        <v>132</v>
      </c>
      <c r="D182" s="63">
        <f>7506+4060+114</f>
        <v>11680</v>
      </c>
      <c r="E182" s="63">
        <f>-2938+692+8690</f>
        <v>6444</v>
      </c>
      <c r="F182" s="84">
        <f>274573-189129</f>
        <v>85444</v>
      </c>
    </row>
    <row r="183" spans="3:6" ht="12.75">
      <c r="C183" s="46"/>
      <c r="D183" s="64">
        <f>SUM(D178:D182)</f>
        <v>107589</v>
      </c>
      <c r="E183" s="64">
        <f>SUM(E178:E182)</f>
        <v>931</v>
      </c>
      <c r="F183" s="76">
        <f>SUM(F178:F182)</f>
        <v>547631</v>
      </c>
    </row>
    <row r="184" spans="3:6" ht="12.75">
      <c r="C184" s="20"/>
      <c r="D184" s="65"/>
      <c r="E184" s="65"/>
      <c r="F184" s="65"/>
    </row>
    <row r="185" spans="2:6" ht="12.75">
      <c r="B185" s="12" t="s">
        <v>222</v>
      </c>
      <c r="C185" s="20"/>
      <c r="D185" s="65"/>
      <c r="E185" s="65"/>
      <c r="F185" s="65"/>
    </row>
    <row r="186" spans="3:6" ht="12.75">
      <c r="C186" s="14"/>
      <c r="D186" s="41"/>
      <c r="E186" s="41"/>
      <c r="F186" s="41"/>
    </row>
    <row r="187" spans="3:6" ht="12.75">
      <c r="C187" s="22"/>
      <c r="D187" s="85" t="s">
        <v>15</v>
      </c>
      <c r="E187" s="47" t="s">
        <v>125</v>
      </c>
      <c r="F187" s="80" t="s">
        <v>126</v>
      </c>
    </row>
    <row r="188" spans="3:6" ht="12.75">
      <c r="C188" s="23"/>
      <c r="D188" s="86"/>
      <c r="E188" s="49" t="s">
        <v>36</v>
      </c>
      <c r="F188" s="81" t="s">
        <v>127</v>
      </c>
    </row>
    <row r="189" spans="3:6" ht="12.75">
      <c r="C189" s="23"/>
      <c r="D189" s="87" t="s">
        <v>13</v>
      </c>
      <c r="E189" s="50" t="s">
        <v>13</v>
      </c>
      <c r="F189" s="82" t="s">
        <v>13</v>
      </c>
    </row>
    <row r="190" spans="3:6" ht="12.75">
      <c r="C190" s="23"/>
      <c r="D190" s="87"/>
      <c r="E190" s="77"/>
      <c r="F190" s="82"/>
    </row>
    <row r="191" spans="3:6" ht="12.75">
      <c r="C191" s="23" t="s">
        <v>146</v>
      </c>
      <c r="D191" s="88">
        <v>80326</v>
      </c>
      <c r="E191" s="78">
        <v>16739</v>
      </c>
      <c r="F191" s="84">
        <v>790463</v>
      </c>
    </row>
    <row r="192" spans="3:6" ht="12.75">
      <c r="C192" s="23" t="s">
        <v>147</v>
      </c>
      <c r="D192" s="88">
        <v>6758</v>
      </c>
      <c r="E192" s="78">
        <v>-2231</v>
      </c>
      <c r="F192" s="84">
        <v>17021</v>
      </c>
    </row>
    <row r="193" spans="3:6" ht="12.75">
      <c r="C193" s="23" t="s">
        <v>148</v>
      </c>
      <c r="D193" s="88">
        <v>8480</v>
      </c>
      <c r="E193" s="78">
        <v>-8144</v>
      </c>
      <c r="F193" s="84">
        <v>-201007</v>
      </c>
    </row>
    <row r="194" spans="3:6" ht="12.75">
      <c r="C194" s="23" t="s">
        <v>149</v>
      </c>
      <c r="D194" s="88">
        <v>4876</v>
      </c>
      <c r="E194" s="78">
        <v>-2427</v>
      </c>
      <c r="F194" s="84">
        <v>-69888</v>
      </c>
    </row>
    <row r="195" spans="3:6" ht="12.75">
      <c r="C195" s="23" t="s">
        <v>150</v>
      </c>
      <c r="D195" s="88">
        <v>5415</v>
      </c>
      <c r="E195" s="78">
        <v>-5330</v>
      </c>
      <c r="F195" s="84">
        <v>6745</v>
      </c>
    </row>
    <row r="196" spans="3:6" ht="12.75">
      <c r="C196" s="23" t="s">
        <v>151</v>
      </c>
      <c r="D196" s="88">
        <v>1734</v>
      </c>
      <c r="E196" s="78">
        <v>2324</v>
      </c>
      <c r="F196" s="84">
        <v>4297</v>
      </c>
    </row>
    <row r="197" spans="3:6" ht="12.75">
      <c r="C197" s="46"/>
      <c r="D197" s="89">
        <f>SUM(D191:D196)</f>
        <v>107589</v>
      </c>
      <c r="E197" s="76">
        <f>SUM(E191:E196)</f>
        <v>931</v>
      </c>
      <c r="F197" s="90">
        <f>SUM(F191:F196)</f>
        <v>547631</v>
      </c>
    </row>
    <row r="198" spans="3:6" ht="12.75">
      <c r="C198" s="14"/>
      <c r="D198" s="41"/>
      <c r="E198" s="41"/>
      <c r="F198" s="41"/>
    </row>
    <row r="199" spans="3:6" ht="12.75">
      <c r="C199" s="14"/>
      <c r="D199" s="14"/>
      <c r="E199" s="14"/>
      <c r="F199" s="14"/>
    </row>
    <row r="200" spans="1:6" ht="12.75">
      <c r="A200" s="79">
        <v>17</v>
      </c>
      <c r="B200" s="5" t="s">
        <v>133</v>
      </c>
      <c r="C200" s="14"/>
      <c r="D200" s="14"/>
      <c r="E200" s="14"/>
      <c r="F200" s="14"/>
    </row>
    <row r="201" ht="12.75">
      <c r="B201" s="1" t="s">
        <v>197</v>
      </c>
    </row>
    <row r="202" ht="12.75">
      <c r="B202" s="1" t="s">
        <v>198</v>
      </c>
    </row>
    <row r="205" spans="1:2" ht="12.75">
      <c r="A205" s="79">
        <v>18</v>
      </c>
      <c r="B205" s="28" t="s">
        <v>134</v>
      </c>
    </row>
    <row r="206" ht="12.75">
      <c r="B206" s="1" t="s">
        <v>175</v>
      </c>
    </row>
    <row r="207" spans="2:7" ht="12.75">
      <c r="B207" s="32" t="s">
        <v>214</v>
      </c>
      <c r="C207" s="32"/>
      <c r="D207" s="32"/>
      <c r="E207" s="32"/>
      <c r="F207" s="32"/>
      <c r="G207" s="32"/>
    </row>
    <row r="209" ht="12.75">
      <c r="B209" s="1" t="s">
        <v>195</v>
      </c>
    </row>
    <row r="210" ht="12.75">
      <c r="B210" s="1" t="s">
        <v>176</v>
      </c>
    </row>
    <row r="211" ht="12.75">
      <c r="B211" s="1" t="s">
        <v>177</v>
      </c>
    </row>
    <row r="214" spans="1:2" ht="12.75">
      <c r="A214" s="79">
        <v>19</v>
      </c>
      <c r="B214" s="28" t="s">
        <v>135</v>
      </c>
    </row>
    <row r="215" ht="12.75">
      <c r="B215" s="17" t="s">
        <v>215</v>
      </c>
    </row>
    <row r="216" ht="12.75">
      <c r="B216" s="17" t="s">
        <v>216</v>
      </c>
    </row>
    <row r="217" ht="12.75">
      <c r="B217" s="17"/>
    </row>
    <row r="218" ht="12.75">
      <c r="B218" s="17"/>
    </row>
    <row r="219" spans="1:2" ht="12.75">
      <c r="A219" s="2">
        <v>20</v>
      </c>
      <c r="B219" s="12" t="s">
        <v>136</v>
      </c>
    </row>
    <row r="220" ht="12.75">
      <c r="B220" s="1" t="s">
        <v>137</v>
      </c>
    </row>
    <row r="223" spans="1:2" ht="12.75">
      <c r="A223" s="2">
        <v>21</v>
      </c>
      <c r="B223" s="5" t="s">
        <v>138</v>
      </c>
    </row>
    <row r="224" ht="12.75">
      <c r="B224" s="1" t="s">
        <v>172</v>
      </c>
    </row>
    <row r="227" spans="1:2" ht="12.75">
      <c r="A227" s="79">
        <v>22</v>
      </c>
      <c r="B227" s="5" t="s">
        <v>139</v>
      </c>
    </row>
    <row r="228" spans="1:2" s="17" customFormat="1" ht="12.75">
      <c r="A228" s="74"/>
      <c r="B228" s="17" t="s">
        <v>217</v>
      </c>
    </row>
    <row r="229" spans="1:2" s="17" customFormat="1" ht="12.75">
      <c r="A229" s="74"/>
      <c r="B229" s="17" t="s">
        <v>218</v>
      </c>
    </row>
    <row r="230" s="17" customFormat="1" ht="12.75">
      <c r="A230" s="74"/>
    </row>
    <row r="231" s="17" customFormat="1" ht="12.75">
      <c r="A231" s="74"/>
    </row>
    <row r="232" s="17" customFormat="1" ht="12.75">
      <c r="A232" s="74"/>
    </row>
    <row r="233" s="17" customFormat="1" ht="12.75">
      <c r="A233" s="74"/>
    </row>
    <row r="234" s="17" customFormat="1" ht="12.75">
      <c r="A234" s="74"/>
    </row>
    <row r="235" s="17" customFormat="1" ht="12.75">
      <c r="A235" s="74"/>
    </row>
    <row r="236" ht="12.75">
      <c r="A236" s="7" t="s">
        <v>173</v>
      </c>
    </row>
    <row r="243" ht="12.75">
      <c r="A243" s="7" t="s">
        <v>140</v>
      </c>
    </row>
    <row r="244" ht="12.75">
      <c r="A244" s="7" t="s">
        <v>141</v>
      </c>
    </row>
    <row r="245" ht="12.75">
      <c r="A245" s="7"/>
    </row>
    <row r="246" ht="12.75">
      <c r="A246" s="7" t="s">
        <v>142</v>
      </c>
    </row>
    <row r="247" ht="12.75">
      <c r="A247" s="7"/>
    </row>
    <row r="248" ht="12.75">
      <c r="A248" s="91" t="s">
        <v>178</v>
      </c>
    </row>
  </sheetData>
  <printOptions/>
  <pageMargins left="0.45" right="0.25" top="0.47" bottom="0.58" header="0.25" footer="0.21"/>
  <pageSetup horizontalDpi="600" verticalDpi="600" orientation="portrait" scale="80" r:id="rId1"/>
  <headerFooter alignWithMargins="0">
    <oddFooter>&amp;C&amp;P</oddFooter>
  </headerFooter>
  <rowBreaks count="3" manualBreakCount="3">
    <brk id="68" max="255" man="1"/>
    <brk id="133" max="255" man="1"/>
    <brk id="197" max="255" man="1"/>
  </rowBreaks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&amp; general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 &amp; general bhd</dc:creator>
  <cp:keywords/>
  <dc:description/>
  <cp:lastModifiedBy>Land &amp; General Berhad</cp:lastModifiedBy>
  <cp:lastPrinted>2000-05-30T02:19:39Z</cp:lastPrinted>
  <dcterms:created xsi:type="dcterms:W3CDTF">1999-10-06T02:52:28Z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