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50" windowWidth="9617" windowHeight="5234" activeTab="1"/>
  </bookViews>
  <sheets>
    <sheet name="bs" sheetId="1" r:id="rId1"/>
    <sheet name="notes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'notes'!$1:$4</definedName>
  </definedNames>
  <calcPr fullCalcOnLoad="1"/>
</workbook>
</file>

<file path=xl/sharedStrings.xml><?xml version="1.0" encoding="utf-8"?>
<sst xmlns="http://schemas.openxmlformats.org/spreadsheetml/2006/main" count="183" uniqueCount="146">
  <si>
    <t xml:space="preserve">CURRENT </t>
  </si>
  <si>
    <t>CURRENT</t>
  </si>
  <si>
    <t>YEAR</t>
  </si>
  <si>
    <t>QUARTER</t>
  </si>
  <si>
    <t>TO DATE</t>
  </si>
  <si>
    <t>RM'000</t>
  </si>
  <si>
    <t>(a)</t>
  </si>
  <si>
    <t>Turnover</t>
  </si>
  <si>
    <t>(b)</t>
  </si>
  <si>
    <t>Exceptional items</t>
  </si>
  <si>
    <t>Taxation</t>
  </si>
  <si>
    <t>(i)</t>
  </si>
  <si>
    <t>(ii)</t>
  </si>
  <si>
    <t>(iii)</t>
  </si>
  <si>
    <t>LAND &amp; GENERAL BERHAD                (COMPANY NO 5507-H)</t>
  </si>
  <si>
    <t>CONSOLIDATED BALANCE SHEET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</si>
  <si>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</si>
  <si>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</si>
  <si>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</si>
  <si>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</si>
  <si>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</si>
  <si>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</si>
  <si>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</si>
  <si>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</si>
  <si>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</si>
  <si>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</si>
  <si>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</si>
  <si>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Development Properties</t>
  </si>
  <si>
    <t>Stocks</t>
  </si>
  <si>
    <t>Trade Debtors &amp; 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</si>
  <si>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</si>
  <si>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</si>
  <si>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</si>
  <si>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</si>
  <si>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</si>
  <si>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</si>
  <si>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</si>
  <si>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</si>
  <si>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</si>
  <si>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</si>
  <si>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</si>
  <si>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</si>
  <si>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</si>
  <si>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</si>
  <si>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</si>
  <si>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</si>
  <si>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</si>
  <si>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</si>
  <si>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</si>
  <si>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NOTES</t>
  </si>
  <si>
    <t>Accounting Policies</t>
  </si>
  <si>
    <t xml:space="preserve">The accounts of the Group are prepared using the same accounting policies and methods of computation as those used in the </t>
  </si>
  <si>
    <t>preparation of the most recent financial statements of the Group.</t>
  </si>
  <si>
    <t>CUMULATIVE</t>
  </si>
  <si>
    <t>Gain on disposal of subsidiary and associated companies</t>
  </si>
  <si>
    <t>Write back of provision for doubtful debts</t>
  </si>
  <si>
    <t>Loss on disposal of land</t>
  </si>
  <si>
    <t>Extraordinary Items</t>
  </si>
  <si>
    <t>There were no extraordinary items for the current financial period.</t>
  </si>
  <si>
    <t>in respect of prior years and under provision of taxation, respectively.</t>
  </si>
  <si>
    <t>Pre-acquisition Profits</t>
  </si>
  <si>
    <t>There were no pre-acquisition profits for the current financial period.</t>
  </si>
  <si>
    <t>Profit/(loss) on sale of Investments and /or Properties</t>
  </si>
  <si>
    <t>Quoted Securities</t>
  </si>
  <si>
    <t>The total purchases and sales of quoted securities and profit arising therefrom are as follows:</t>
  </si>
  <si>
    <t>Total purchases</t>
  </si>
  <si>
    <t>Total disposals</t>
  </si>
  <si>
    <t>Total profit on disposal</t>
  </si>
  <si>
    <t>Total investments in quoted shares as at  30 September 1999 are as follows:</t>
  </si>
  <si>
    <t>At cost</t>
  </si>
  <si>
    <t>At carrying value/book value</t>
  </si>
  <si>
    <t xml:space="preserve">At market value </t>
  </si>
  <si>
    <t>Changes in the Composition of the Group</t>
  </si>
  <si>
    <t>Status of corporate proposals</t>
  </si>
  <si>
    <t>There were no  corporate proposals announced within 7 days prior to the date of issue of this quarterly report.</t>
  </si>
  <si>
    <t>Seasonality and Cyclicality Factors</t>
  </si>
  <si>
    <t>There were no seasonality and cyclicality factors that materially affected the Company's and Group's operations.</t>
  </si>
  <si>
    <t>Issuances and Repayment of Debt and Equity Securities</t>
  </si>
  <si>
    <t xml:space="preserve">There were no issuances and repayment of debt and equity securirties, share buy -backs, share cancellations, shares held as treasury </t>
  </si>
  <si>
    <t>shares and resale of treasury shares for the current financial period to date, except for the:</t>
  </si>
  <si>
    <t>issuance of 2,136,000 new ordinary shares of RM1.00 each to the employees under the  Employees' Share Option Scheme of the Company.</t>
  </si>
  <si>
    <t xml:space="preserve">(b)  </t>
  </si>
  <si>
    <t xml:space="preserve">repayment of debt of RM56.7 million. </t>
  </si>
  <si>
    <t xml:space="preserve">Group Borrowings and Debt Securities </t>
  </si>
  <si>
    <t>Total Group borrowings as at 30 September 1999 are as follows:</t>
  </si>
  <si>
    <t>Unsecured</t>
  </si>
  <si>
    <t>Secured</t>
  </si>
  <si>
    <t>Included in the above short term borrowings are borrowings denominated in the following foreign currencies:</t>
  </si>
  <si>
    <t>In Thousands</t>
  </si>
  <si>
    <t xml:space="preserve">Unsecured: </t>
  </si>
  <si>
    <t>Denominated in US Dollar</t>
  </si>
  <si>
    <t>Secured:</t>
  </si>
  <si>
    <t>Denominated in Australian Dollar</t>
  </si>
  <si>
    <t>Denominated in Kina</t>
  </si>
  <si>
    <t>Included in the above long term borrowings are borrowings denominated in the following foreign currencies:</t>
  </si>
  <si>
    <t>Unsecured:</t>
  </si>
  <si>
    <t>Contingent Liabilities</t>
  </si>
  <si>
    <t>Guarantees given to financial institutions for credit facilities</t>
  </si>
  <si>
    <t>granted to subsidiary companies</t>
  </si>
  <si>
    <t>Financial Instruments with Off  Balance Sheet Risk</t>
  </si>
  <si>
    <t>There  were no financial instruments with off balance sheet risk  within 7 days before the date of issue of this quarterly report.</t>
  </si>
  <si>
    <t>Material litigation</t>
  </si>
  <si>
    <t>There were no material litigations within 7 days before the date of issue of this quarterly report.</t>
  </si>
  <si>
    <t>Segmental  Reporting</t>
  </si>
  <si>
    <t>Profit before</t>
  </si>
  <si>
    <t>Net Assets</t>
  </si>
  <si>
    <t>Employed</t>
  </si>
  <si>
    <t>Properties</t>
  </si>
  <si>
    <t>Timber</t>
  </si>
  <si>
    <t>Petrochemical</t>
  </si>
  <si>
    <t>Oil &amp; Gas</t>
  </si>
  <si>
    <t>Investment /Others</t>
  </si>
  <si>
    <t>Material Changes in the Quarterly Results Compared to the Results of the Preceding Quarter</t>
  </si>
  <si>
    <t>Review of Performance of the Company and its principal subsidiaries</t>
  </si>
  <si>
    <t xml:space="preserve">The Company's operating losses were mainly due to the interest on its loans. However, the Group has achieved profitability due to the upturn </t>
  </si>
  <si>
    <t xml:space="preserve">of its principal activity in property development and substantial earnings from its quoted associated company.                      </t>
  </si>
  <si>
    <t>Current Year Prospects</t>
  </si>
  <si>
    <t>improvement in the Malaysian economy.</t>
  </si>
  <si>
    <t>Variance of actual results from forecast profits  and shortfall in Profit Guarantee.</t>
  </si>
  <si>
    <t>Not applicable.</t>
  </si>
  <si>
    <t>Dividend</t>
  </si>
  <si>
    <t xml:space="preserve">The Directors do not recommend any interim dividend. </t>
  </si>
  <si>
    <t>Year 2000 Compliance</t>
  </si>
  <si>
    <t xml:space="preserve">The Group is Y2K ready. The Group is presently in the reassessment stage, i.e. we intend to revisit the assessment, conversion and testing </t>
  </si>
  <si>
    <t>stages to ensure compliance of all critical and non-critical areas. We expect reassessment to be completed by the fourth quarter of 1999.</t>
  </si>
  <si>
    <t>BY ORDER OF THE BOARD</t>
  </si>
  <si>
    <t>DATO' ABDUL KARIM AHMAD TARMIZI</t>
  </si>
  <si>
    <t xml:space="preserve">The taxation charge for the current year to-date included deferred taxation of RM6,145,000  and RM52,000 </t>
  </si>
  <si>
    <t xml:space="preserve">The profit from  sale of investments and/or fixed asset properties for the current financial period amounted to RM386,000. </t>
  </si>
  <si>
    <t xml:space="preserve">Barring any unforeseen circumstances, the Directors are confident that the results for the final quarter will be satisfactory  with the </t>
  </si>
  <si>
    <t>Contentious claims by 3rd party</t>
  </si>
  <si>
    <t>GROUP MANAGING DIRECTOR</t>
  </si>
  <si>
    <t>KUALA LUMPUR</t>
  </si>
  <si>
    <t>25 NOVEMBER  1999</t>
  </si>
  <si>
    <t>As this is the first quarterly consolidated financial statement, no preceeding quarter is presented.</t>
  </si>
  <si>
    <t>During the quarter, the Group disposed its 100% investment in a subsidiary, L&amp;G Investment Corporation Ltd for RM3.04 million.</t>
  </si>
  <si>
    <t>Net tangible assets per share (RM)</t>
  </si>
  <si>
    <t>The analysis of  the Group's turnover, results and net assets employed of the Group is as follows:</t>
  </si>
  <si>
    <t>By activities:</t>
  </si>
  <si>
    <t>By geographical:</t>
  </si>
  <si>
    <t>Malaysia</t>
  </si>
  <si>
    <t>Papua New Guinea</t>
  </si>
  <si>
    <t>Australia &amp; Fiji</t>
  </si>
  <si>
    <t>United States of America</t>
  </si>
  <si>
    <t>Indonesia</t>
  </si>
  <si>
    <t>Others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</si>
</sst>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3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5" fontId="5" fillId="0" borderId="4" xfId="0" applyNumberFormat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73" fontId="4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Fill="1" applyAlignment="1">
      <alignment/>
    </xf>
    <xf numFmtId="173" fontId="4" fillId="0" borderId="6" xfId="15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3" fontId="4" fillId="0" borderId="10" xfId="15" applyNumberFormat="1" applyFont="1" applyBorder="1" applyAlignment="1">
      <alignment/>
    </xf>
    <xf numFmtId="173" fontId="4" fillId="0" borderId="4" xfId="15" applyNumberFormat="1" applyFont="1" applyBorder="1" applyAlignment="1">
      <alignment/>
    </xf>
    <xf numFmtId="173" fontId="4" fillId="0" borderId="6" xfId="15" applyNumberFormat="1" applyFont="1" applyBorder="1" applyAlignment="1">
      <alignment/>
    </xf>
    <xf numFmtId="173" fontId="4" fillId="0" borderId="11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173" fontId="4" fillId="0" borderId="0" xfId="15" applyNumberFormat="1" applyFont="1" applyAlignment="1">
      <alignment/>
    </xf>
    <xf numFmtId="173" fontId="4" fillId="0" borderId="5" xfId="15" applyNumberFormat="1" applyFont="1" applyBorder="1" applyAlignment="1">
      <alignment horizontal="center"/>
    </xf>
    <xf numFmtId="173" fontId="4" fillId="0" borderId="5" xfId="15" applyNumberFormat="1" applyFont="1" applyBorder="1" applyAlignment="1">
      <alignment/>
    </xf>
    <xf numFmtId="173" fontId="4" fillId="0" borderId="12" xfId="15" applyNumberFormat="1" applyFont="1" applyBorder="1" applyAlignment="1">
      <alignment/>
    </xf>
    <xf numFmtId="173" fontId="5" fillId="0" borderId="0" xfId="15" applyNumberFormat="1" applyFont="1" applyBorder="1" applyAlignment="1">
      <alignment/>
    </xf>
    <xf numFmtId="173" fontId="9" fillId="0" borderId="0" xfId="15" applyNumberFormat="1" applyFont="1" applyFill="1" applyAlignment="1">
      <alignment/>
    </xf>
    <xf numFmtId="0" fontId="4" fillId="0" borderId="0" xfId="0" applyFont="1" applyBorder="1" applyAlignment="1">
      <alignment/>
    </xf>
    <xf numFmtId="173" fontId="4" fillId="0" borderId="6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left"/>
    </xf>
    <xf numFmtId="0" fontId="11" fillId="0" borderId="0" xfId="0" applyFont="1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3" fontId="4" fillId="0" borderId="1" xfId="15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173" fontId="4" fillId="0" borderId="13" xfId="15" applyNumberFormat="1" applyFont="1" applyFill="1" applyBorder="1" applyAlignment="1">
      <alignment/>
    </xf>
    <xf numFmtId="173" fontId="4" fillId="0" borderId="12" xfId="15" applyNumberFormat="1" applyFont="1" applyFill="1" applyBorder="1" applyAlignment="1">
      <alignment/>
    </xf>
    <xf numFmtId="173" fontId="4" fillId="0" borderId="1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workbookViewId="0" topLeftCell="A53">
      <selection activeCell="E72" sqref="E72"/>
    </sheetView>
  </sheetViews>
  <sheetFormatPr defaultColWidth="9.33203125" defaultRowHeight="12.75"/>
  <cols>
    <col min="1" max="1" width="4.16015625" style="2" customWidth="1"/>
    <col min="2" max="2" width="3.66015625" style="1" customWidth="1"/>
    <col min="3" max="3" width="42.5" style="1" customWidth="1"/>
    <col min="4" max="4" width="16.33203125" style="1" customWidth="1"/>
    <col min="5" max="5" width="18.66015625" style="1" customWidth="1"/>
    <col min="6" max="6" width="17.83203125" style="1" customWidth="1"/>
    <col min="7" max="7" width="15.33203125" style="1" customWidth="1"/>
    <col min="8" max="8" width="14.83203125" style="1" customWidth="1"/>
    <col min="9" max="9" width="13.83203125" style="1" customWidth="1"/>
    <col min="10" max="16384" width="9.33203125" style="1" customWidth="1"/>
  </cols>
  <sheetData>
    <row r="1" spans="1:6" ht="14.25">
      <c r="A1" s="8" t="s">
        <v>14</v>
      </c>
      <c r="F1" s="64"/>
    </row>
    <row r="2" ht="14.25">
      <c r="A2" s="7" t="s">
        <v>15</v>
      </c>
    </row>
    <row r="4" spans="1:6" s="10" customFormat="1" ht="12.75">
      <c r="A4" s="9"/>
      <c r="E4" s="9" t="s">
        <v>16</v>
      </c>
      <c r="F4" s="9" t="s">
        <v>17</v>
      </c>
    </row>
    <row r="5" spans="1:6" s="10" customFormat="1" ht="12.75">
      <c r="A5" s="11"/>
      <c r="B5" s="11"/>
      <c r="C5" s="11"/>
      <c r="D5" s="11"/>
      <c r="E5" s="9" t="s">
        <v>18</v>
      </c>
      <c r="F5" s="9" t="s">
        <v>19</v>
      </c>
    </row>
    <row r="6" spans="1:6" s="10" customFormat="1" ht="12.75">
      <c r="A6" s="9"/>
      <c r="E6" s="9" t="s">
        <v>1</v>
      </c>
      <c r="F6" s="9" t="s">
        <v>20</v>
      </c>
    </row>
    <row r="7" spans="1:6" s="10" customFormat="1" ht="12.75">
      <c r="A7" s="9"/>
      <c r="E7" s="9" t="s">
        <v>3</v>
      </c>
      <c r="F7" s="9" t="s">
        <v>21</v>
      </c>
    </row>
    <row r="8" spans="1:9" s="10" customFormat="1" ht="12.75">
      <c r="A8" s="9"/>
      <c r="B8" s="9"/>
      <c r="C8" s="9"/>
      <c r="D8" s="9"/>
      <c r="E8" s="22">
        <v>36433</v>
      </c>
      <c r="F8" s="22">
        <v>36160</v>
      </c>
      <c r="G8" s="28"/>
      <c r="H8" s="28"/>
      <c r="I8" s="28"/>
    </row>
    <row r="9" spans="1:6" s="10" customFormat="1" ht="12.75">
      <c r="A9" s="9"/>
      <c r="E9" s="9" t="s">
        <v>5</v>
      </c>
      <c r="F9" s="9" t="s">
        <v>5</v>
      </c>
    </row>
    <row r="10" spans="5:6" ht="12">
      <c r="E10" s="37"/>
      <c r="F10" s="37"/>
    </row>
    <row r="11" spans="1:6" ht="12">
      <c r="A11" s="2">
        <v>1</v>
      </c>
      <c r="B11" s="1" t="s">
        <v>22</v>
      </c>
      <c r="E11" s="37">
        <f>736765+59560</f>
        <v>796325</v>
      </c>
      <c r="F11" s="37">
        <v>786963</v>
      </c>
    </row>
    <row r="12" spans="5:6" ht="12">
      <c r="E12" s="37"/>
      <c r="F12" s="37"/>
    </row>
    <row r="13" spans="1:6" ht="12">
      <c r="A13" s="2">
        <v>2</v>
      </c>
      <c r="B13" s="1" t="s">
        <v>23</v>
      </c>
      <c r="E13" s="37">
        <v>84761</v>
      </c>
      <c r="F13" s="37">
        <v>99812</v>
      </c>
    </row>
    <row r="14" spans="5:6" ht="12">
      <c r="E14" s="37"/>
      <c r="F14" s="37"/>
    </row>
    <row r="15" spans="1:6" ht="12">
      <c r="A15" s="2">
        <v>3</v>
      </c>
      <c r="B15" s="1" t="s">
        <v>24</v>
      </c>
      <c r="E15" s="37">
        <v>66000</v>
      </c>
      <c r="F15" s="37">
        <v>94019</v>
      </c>
    </row>
    <row r="16" spans="5:6" ht="12">
      <c r="E16" s="37"/>
      <c r="F16" s="37"/>
    </row>
    <row r="17" spans="1:6" ht="12">
      <c r="A17" s="2">
        <v>4</v>
      </c>
      <c r="B17" s="1" t="s">
        <v>25</v>
      </c>
      <c r="E17" s="37">
        <v>2210</v>
      </c>
      <c r="F17" s="37">
        <v>0</v>
      </c>
    </row>
    <row r="18" spans="5:6" ht="12">
      <c r="E18" s="37"/>
      <c r="F18" s="37"/>
    </row>
    <row r="19" spans="1:6" ht="12">
      <c r="A19" s="2">
        <v>5</v>
      </c>
      <c r="B19" s="1" t="s">
        <v>26</v>
      </c>
      <c r="E19" s="37"/>
      <c r="F19" s="37"/>
    </row>
    <row r="20" spans="3:6" ht="12">
      <c r="C20" s="26" t="s">
        <v>27</v>
      </c>
      <c r="D20" s="26"/>
      <c r="E20" s="54">
        <v>548344</v>
      </c>
      <c r="F20" s="37">
        <v>538469</v>
      </c>
    </row>
    <row r="21" spans="3:6" ht="12">
      <c r="C21" s="26" t="s">
        <v>28</v>
      </c>
      <c r="D21" s="26"/>
      <c r="E21" s="54">
        <v>101195</v>
      </c>
      <c r="F21" s="37">
        <v>148458</v>
      </c>
    </row>
    <row r="22" spans="3:6" ht="12">
      <c r="C22" s="26" t="s">
        <v>29</v>
      </c>
      <c r="D22" s="26"/>
      <c r="E22" s="54">
        <f>156904+83288</f>
        <v>240192</v>
      </c>
      <c r="F22" s="37">
        <v>208445</v>
      </c>
    </row>
    <row r="23" spans="3:6" ht="12">
      <c r="C23" s="26" t="s">
        <v>30</v>
      </c>
      <c r="D23" s="26"/>
      <c r="E23" s="54">
        <v>0</v>
      </c>
      <c r="F23" s="37">
        <v>0</v>
      </c>
    </row>
    <row r="24" spans="3:6" ht="12">
      <c r="C24" s="26" t="s">
        <v>31</v>
      </c>
      <c r="D24" s="26"/>
      <c r="E24" s="54">
        <v>94779</v>
      </c>
      <c r="F24" s="37">
        <v>84881</v>
      </c>
    </row>
    <row r="25" spans="3:6" ht="12">
      <c r="C25" s="6"/>
      <c r="D25" s="6"/>
      <c r="E25" s="51">
        <f>SUM(E20:E24)</f>
        <v>984510</v>
      </c>
      <c r="F25" s="51">
        <f>SUM(F20:F24)</f>
        <v>980253</v>
      </c>
    </row>
    <row r="26" spans="5:6" ht="12">
      <c r="E26" s="37"/>
      <c r="F26" s="37"/>
    </row>
    <row r="27" spans="1:6" ht="12">
      <c r="A27" s="2">
        <v>6</v>
      </c>
      <c r="B27" s="1" t="s">
        <v>32</v>
      </c>
      <c r="E27" s="37"/>
      <c r="F27" s="37"/>
    </row>
    <row r="28" spans="3:6" ht="12">
      <c r="C28" s="26" t="s">
        <v>33</v>
      </c>
      <c r="D28" s="6"/>
      <c r="E28" s="37">
        <v>549151</v>
      </c>
      <c r="F28" s="37">
        <v>484127</v>
      </c>
    </row>
    <row r="29" spans="3:6" ht="12">
      <c r="C29" s="26" t="s">
        <v>34</v>
      </c>
      <c r="D29" s="6"/>
      <c r="E29" s="37">
        <v>101942</v>
      </c>
      <c r="F29" s="37">
        <v>138917</v>
      </c>
    </row>
    <row r="30" spans="3:6" ht="12">
      <c r="C30" s="26" t="s">
        <v>35</v>
      </c>
      <c r="D30" s="6"/>
      <c r="E30" s="37">
        <f>123246+2597</f>
        <v>125843</v>
      </c>
      <c r="F30" s="37">
        <v>166762</v>
      </c>
    </row>
    <row r="31" spans="3:6" ht="12">
      <c r="C31" s="26" t="s">
        <v>36</v>
      </c>
      <c r="D31" s="6"/>
      <c r="E31" s="37">
        <v>6219</v>
      </c>
      <c r="F31" s="37">
        <v>9025</v>
      </c>
    </row>
    <row r="32" spans="3:6" ht="12">
      <c r="C32" s="6"/>
      <c r="D32" s="6"/>
      <c r="E32" s="51">
        <f>SUM(E28:E31)</f>
        <v>783155</v>
      </c>
      <c r="F32" s="51">
        <f>SUM(F28:F31)</f>
        <v>798831</v>
      </c>
    </row>
    <row r="33" spans="5:6" ht="12">
      <c r="E33" s="38"/>
      <c r="F33" s="38"/>
    </row>
    <row r="34" spans="1:6" ht="12.75" thickBot="1">
      <c r="A34" s="2">
        <v>7</v>
      </c>
      <c r="B34" s="1" t="s">
        <v>37</v>
      </c>
      <c r="E34" s="49">
        <f>SUM(E19:E24)-SUM(E28:E31)</f>
        <v>201355</v>
      </c>
      <c r="F34" s="49">
        <f>SUM(F19:F24)-SUM(F28:F31)</f>
        <v>181422</v>
      </c>
    </row>
    <row r="35" spans="5:6" ht="12.75" thickTop="1">
      <c r="E35" s="37"/>
      <c r="F35" s="37"/>
    </row>
    <row r="36" spans="5:6" ht="12.75" thickBot="1">
      <c r="E36" s="52">
        <f>SUM(E11:E17)+E34</f>
        <v>1150651</v>
      </c>
      <c r="F36" s="52">
        <f>SUM(F11:F17)+F34</f>
        <v>1162216</v>
      </c>
    </row>
    <row r="37" spans="1:6" ht="12.75" thickTop="1">
      <c r="A37" s="2">
        <v>8</v>
      </c>
      <c r="B37" s="1" t="s">
        <v>38</v>
      </c>
      <c r="E37" s="37"/>
      <c r="F37" s="37"/>
    </row>
    <row r="38" spans="2:6" ht="12">
      <c r="B38" s="1" t="s">
        <v>39</v>
      </c>
      <c r="E38" s="37">
        <v>500202</v>
      </c>
      <c r="F38" s="37">
        <v>498066</v>
      </c>
    </row>
    <row r="39" spans="2:6" ht="12">
      <c r="B39" s="1" t="s">
        <v>40</v>
      </c>
      <c r="E39" s="37"/>
      <c r="F39" s="37"/>
    </row>
    <row r="40" spans="3:6" ht="12">
      <c r="C40" s="26" t="s">
        <v>41</v>
      </c>
      <c r="D40" s="6"/>
      <c r="E40" s="37">
        <v>132452</v>
      </c>
      <c r="F40" s="37">
        <v>132068</v>
      </c>
    </row>
    <row r="41" spans="3:6" ht="12">
      <c r="C41" s="26" t="s">
        <v>42</v>
      </c>
      <c r="D41" s="6"/>
      <c r="E41" s="37">
        <v>2468</v>
      </c>
      <c r="F41" s="37">
        <v>2468</v>
      </c>
    </row>
    <row r="42" spans="3:6" ht="12">
      <c r="C42" s="26" t="s">
        <v>43</v>
      </c>
      <c r="D42" s="6"/>
      <c r="E42" s="37">
        <f>53962-2468</f>
        <v>51494</v>
      </c>
      <c r="F42" s="37">
        <v>54319</v>
      </c>
    </row>
    <row r="43" spans="3:6" ht="12">
      <c r="C43" s="26" t="s">
        <v>44</v>
      </c>
      <c r="D43" s="6"/>
      <c r="E43" s="37">
        <v>0</v>
      </c>
      <c r="F43" s="37">
        <v>0</v>
      </c>
    </row>
    <row r="44" spans="3:6" ht="12">
      <c r="C44" s="26" t="s">
        <v>45</v>
      </c>
      <c r="D44" s="6"/>
      <c r="E44" s="50">
        <f>-193950</f>
        <v>-193950</v>
      </c>
      <c r="F44" s="50">
        <v>-214183</v>
      </c>
    </row>
    <row r="45" spans="5:6" ht="12">
      <c r="E45" s="37">
        <f>SUM(E38:E44)</f>
        <v>492666</v>
      </c>
      <c r="F45" s="37">
        <f>SUM(F38:F44)</f>
        <v>472738</v>
      </c>
    </row>
    <row r="46" spans="5:6" ht="12">
      <c r="E46" s="37"/>
      <c r="F46" s="37"/>
    </row>
    <row r="47" spans="1:6" ht="12">
      <c r="A47" s="2">
        <v>9</v>
      </c>
      <c r="B47" s="1" t="s">
        <v>46</v>
      </c>
      <c r="E47" s="37">
        <v>76766</v>
      </c>
      <c r="F47" s="37">
        <v>96404</v>
      </c>
    </row>
    <row r="48" spans="5:6" ht="12">
      <c r="E48" s="37"/>
      <c r="F48" s="37"/>
    </row>
    <row r="49" spans="1:6" ht="12">
      <c r="A49" s="2">
        <v>10</v>
      </c>
      <c r="B49" s="1" t="s">
        <v>47</v>
      </c>
      <c r="E49" s="37">
        <v>556838</v>
      </c>
      <c r="F49" s="37">
        <v>574576</v>
      </c>
    </row>
    <row r="50" spans="5:6" ht="12">
      <c r="E50" s="37"/>
      <c r="F50" s="37"/>
    </row>
    <row r="51" spans="1:6" ht="12">
      <c r="A51" s="2">
        <v>11</v>
      </c>
      <c r="B51" s="1" t="s">
        <v>48</v>
      </c>
      <c r="E51" s="37">
        <v>24381</v>
      </c>
      <c r="F51" s="37">
        <v>18498</v>
      </c>
    </row>
    <row r="52" spans="5:6" ht="12">
      <c r="E52" s="37"/>
      <c r="F52" s="37"/>
    </row>
    <row r="53" spans="5:6" ht="12.75" thickBot="1">
      <c r="E53" s="52">
        <f>SUM(E45:E51)</f>
        <v>1150651</v>
      </c>
      <c r="F53" s="52">
        <f>SUM(F45:F51)</f>
        <v>1162216</v>
      </c>
    </row>
    <row r="54" spans="5:6" ht="12.75" thickTop="1">
      <c r="E54" s="37"/>
      <c r="F54" s="37"/>
    </row>
    <row r="55" spans="1:6" ht="12">
      <c r="A55" s="2">
        <v>12</v>
      </c>
      <c r="B55" s="1" t="s">
        <v>136</v>
      </c>
      <c r="E55" s="53">
        <v>0.98</v>
      </c>
      <c r="F55" s="53">
        <v>0.95</v>
      </c>
    </row>
    <row r="56" spans="5:6" ht="12">
      <c r="E56" s="37"/>
      <c r="F56" s="37"/>
    </row>
    <row r="57" spans="5:6" ht="12">
      <c r="E57" s="37"/>
      <c r="F57" s="37"/>
    </row>
  </sheetData>
  <printOptions/>
  <pageMargins left="0.64" right="0.49" top="0.38" bottom="1" header="0.25" footer="0.5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="75" zoomScaleNormal="75" workbookViewId="0" topLeftCell="A1">
      <selection activeCell="F89" sqref="F89"/>
    </sheetView>
  </sheetViews>
  <sheetFormatPr defaultColWidth="9.33203125" defaultRowHeight="12.75"/>
  <cols>
    <col min="1" max="1" width="5.66015625" style="2" customWidth="1"/>
    <col min="2" max="2" width="4.5" style="1" customWidth="1"/>
    <col min="3" max="3" width="58.66015625" style="1" customWidth="1"/>
    <col min="4" max="4" width="15.66015625" style="1" customWidth="1"/>
    <col min="5" max="5" width="15.83203125" style="1" customWidth="1"/>
    <col min="6" max="6" width="16.16015625" style="1" customWidth="1"/>
    <col min="7" max="7" width="22" style="1" customWidth="1"/>
    <col min="8" max="9" width="11" style="1" customWidth="1"/>
    <col min="10" max="10" width="10" style="1" customWidth="1"/>
    <col min="11" max="16384" width="9.33203125" style="1" customWidth="1"/>
  </cols>
  <sheetData>
    <row r="1" spans="1:6" ht="14.25">
      <c r="A1" s="8" t="s">
        <v>14</v>
      </c>
      <c r="F1" s="64"/>
    </row>
    <row r="2" ht="12.75">
      <c r="A2" s="3" t="s">
        <v>49</v>
      </c>
    </row>
    <row r="3" ht="12.75">
      <c r="A3" s="3"/>
    </row>
    <row r="4" spans="8:10" ht="12">
      <c r="H4" s="12"/>
      <c r="I4" s="12"/>
      <c r="J4" s="12"/>
    </row>
    <row r="5" spans="1:10" ht="12.75">
      <c r="A5" s="2">
        <v>1</v>
      </c>
      <c r="B5" s="10" t="s">
        <v>50</v>
      </c>
      <c r="H5" s="12"/>
      <c r="I5" s="12"/>
      <c r="J5" s="12"/>
    </row>
    <row r="6" ht="12">
      <c r="B6" s="1" t="s">
        <v>51</v>
      </c>
    </row>
    <row r="7" ht="12">
      <c r="B7" s="1" t="s">
        <v>52</v>
      </c>
    </row>
    <row r="9" spans="1:2" ht="12.75">
      <c r="A9" s="2">
        <v>2</v>
      </c>
      <c r="B9" s="10" t="s">
        <v>9</v>
      </c>
    </row>
    <row r="10" spans="5:6" ht="12">
      <c r="E10" s="2"/>
      <c r="F10" s="2" t="s">
        <v>53</v>
      </c>
    </row>
    <row r="11" spans="5:6" ht="12">
      <c r="E11" s="2" t="s">
        <v>0</v>
      </c>
      <c r="F11" s="2" t="s">
        <v>1</v>
      </c>
    </row>
    <row r="12" spans="5:6" ht="12">
      <c r="E12" s="2" t="s">
        <v>2</v>
      </c>
      <c r="F12" s="2" t="s">
        <v>2</v>
      </c>
    </row>
    <row r="13" spans="5:6" ht="12">
      <c r="E13" s="2" t="s">
        <v>3</v>
      </c>
      <c r="F13" s="2" t="s">
        <v>4</v>
      </c>
    </row>
    <row r="14" spans="5:6" ht="12">
      <c r="E14" s="23">
        <v>36433</v>
      </c>
      <c r="F14" s="23">
        <v>36433</v>
      </c>
    </row>
    <row r="15" spans="5:6" ht="12">
      <c r="E15" s="2" t="s">
        <v>5</v>
      </c>
      <c r="F15" s="2" t="s">
        <v>5</v>
      </c>
    </row>
    <row r="17" spans="2:6" ht="12">
      <c r="B17" s="1" t="s">
        <v>11</v>
      </c>
      <c r="C17" s="1" t="s">
        <v>54</v>
      </c>
      <c r="E17" s="39">
        <v>5352</v>
      </c>
      <c r="F17" s="40">
        <f>5352+3-506+589</f>
        <v>5438</v>
      </c>
    </row>
    <row r="18" spans="5:6" ht="12">
      <c r="E18" s="40"/>
      <c r="F18" s="40"/>
    </row>
    <row r="19" spans="2:6" ht="12">
      <c r="B19" s="1" t="s">
        <v>12</v>
      </c>
      <c r="C19" s="1" t="s">
        <v>55</v>
      </c>
      <c r="E19" s="40">
        <v>0</v>
      </c>
      <c r="F19" s="40">
        <v>503</v>
      </c>
    </row>
    <row r="20" spans="5:6" ht="12">
      <c r="E20" s="40"/>
      <c r="F20" s="40"/>
    </row>
    <row r="21" spans="2:6" ht="12">
      <c r="B21" s="1" t="s">
        <v>13</v>
      </c>
      <c r="C21" s="1" t="s">
        <v>56</v>
      </c>
      <c r="E21" s="39">
        <v>18</v>
      </c>
      <c r="F21" s="39">
        <v>18</v>
      </c>
    </row>
    <row r="22" spans="5:6" ht="12">
      <c r="E22" s="39"/>
      <c r="F22" s="39"/>
    </row>
    <row r="23" spans="5:6" ht="12">
      <c r="E23" s="41">
        <f>SUM(E17:E22)</f>
        <v>5370</v>
      </c>
      <c r="F23" s="41">
        <f>SUM(F17:F22)</f>
        <v>5959</v>
      </c>
    </row>
    <row r="24" spans="5:6" ht="12">
      <c r="E24" s="38"/>
      <c r="F24" s="38"/>
    </row>
    <row r="25" spans="5:6" ht="12">
      <c r="E25" s="38"/>
      <c r="F25" s="38"/>
    </row>
    <row r="26" spans="1:6" ht="12.75">
      <c r="A26" s="2">
        <v>3</v>
      </c>
      <c r="B26" s="10" t="s">
        <v>57</v>
      </c>
      <c r="E26" s="37"/>
      <c r="F26" s="37"/>
    </row>
    <row r="27" ht="12">
      <c r="B27" s="1" t="s">
        <v>58</v>
      </c>
    </row>
    <row r="30" spans="1:2" ht="12.75">
      <c r="A30" s="2">
        <v>4</v>
      </c>
      <c r="B30" s="10" t="s">
        <v>10</v>
      </c>
    </row>
    <row r="31" ht="12">
      <c r="B31" s="29" t="s">
        <v>127</v>
      </c>
    </row>
    <row r="32" ht="12">
      <c r="B32" s="29" t="s">
        <v>59</v>
      </c>
    </row>
    <row r="33" ht="12">
      <c r="B33" s="29"/>
    </row>
    <row r="35" spans="1:2" ht="12.75">
      <c r="A35" s="2">
        <v>5</v>
      </c>
      <c r="B35" s="4" t="s">
        <v>60</v>
      </c>
    </row>
    <row r="36" ht="12">
      <c r="B36" s="1" t="s">
        <v>61</v>
      </c>
    </row>
    <row r="39" spans="1:2" ht="12.75">
      <c r="A39" s="2">
        <v>6</v>
      </c>
      <c r="B39" s="4" t="s">
        <v>62</v>
      </c>
    </row>
    <row r="40" spans="2:7" ht="12">
      <c r="B40" s="29" t="s">
        <v>128</v>
      </c>
      <c r="C40" s="13"/>
      <c r="D40" s="13"/>
      <c r="E40" s="13"/>
      <c r="F40" s="13"/>
      <c r="G40" s="13"/>
    </row>
    <row r="41" spans="2:7" ht="12">
      <c r="B41" s="29"/>
      <c r="C41" s="13"/>
      <c r="D41" s="13"/>
      <c r="E41" s="13"/>
      <c r="F41" s="13"/>
      <c r="G41" s="13"/>
    </row>
    <row r="43" spans="1:2" ht="12.75">
      <c r="A43" s="2">
        <v>7</v>
      </c>
      <c r="B43" s="4" t="s">
        <v>63</v>
      </c>
    </row>
    <row r="44" spans="2:3" ht="12">
      <c r="B44" s="1" t="s">
        <v>6</v>
      </c>
      <c r="C44" s="1" t="s">
        <v>64</v>
      </c>
    </row>
    <row r="46" spans="3:4" ht="12">
      <c r="C46" s="33"/>
      <c r="D46" s="35" t="s">
        <v>5</v>
      </c>
    </row>
    <row r="47" spans="3:4" ht="12">
      <c r="C47" s="33"/>
      <c r="D47" s="35"/>
    </row>
    <row r="48" spans="3:4" ht="12">
      <c r="C48" s="33" t="s">
        <v>65</v>
      </c>
      <c r="D48" s="34">
        <v>8408</v>
      </c>
    </row>
    <row r="49" spans="3:4" ht="12">
      <c r="C49" s="33" t="s">
        <v>66</v>
      </c>
      <c r="D49" s="34">
        <v>119</v>
      </c>
    </row>
    <row r="50" spans="3:4" ht="12">
      <c r="C50" s="33" t="s">
        <v>67</v>
      </c>
      <c r="D50" s="34">
        <v>64</v>
      </c>
    </row>
    <row r="53" spans="2:3" ht="12">
      <c r="B53" s="1" t="s">
        <v>8</v>
      </c>
      <c r="C53" s="1" t="s">
        <v>68</v>
      </c>
    </row>
    <row r="55" spans="3:4" ht="12">
      <c r="C55" s="12"/>
      <c r="D55" s="36" t="s">
        <v>5</v>
      </c>
    </row>
    <row r="56" spans="3:4" ht="12">
      <c r="C56" s="12"/>
      <c r="D56" s="36"/>
    </row>
    <row r="57" spans="3:4" ht="12">
      <c r="C57" s="12" t="s">
        <v>69</v>
      </c>
      <c r="D57" s="34">
        <v>35590</v>
      </c>
    </row>
    <row r="58" spans="3:4" ht="12">
      <c r="C58" s="12" t="s">
        <v>70</v>
      </c>
      <c r="D58" s="34">
        <v>2135</v>
      </c>
    </row>
    <row r="59" spans="3:4" ht="14.25" customHeight="1">
      <c r="C59" s="12" t="s">
        <v>71</v>
      </c>
      <c r="D59" s="34">
        <v>3872</v>
      </c>
    </row>
    <row r="62" spans="1:5" ht="12.75">
      <c r="A62" s="2">
        <v>8</v>
      </c>
      <c r="B62" s="25" t="s">
        <v>72</v>
      </c>
      <c r="C62" s="25"/>
      <c r="D62" s="15"/>
      <c r="E62" s="15"/>
    </row>
    <row r="63" spans="2:5" ht="12">
      <c r="B63" s="15" t="s">
        <v>135</v>
      </c>
      <c r="C63" s="15"/>
      <c r="D63" s="15"/>
      <c r="E63" s="15"/>
    </row>
    <row r="64" spans="2:5" ht="12">
      <c r="B64" s="15"/>
      <c r="C64" s="15"/>
      <c r="D64" s="15"/>
      <c r="E64" s="15"/>
    </row>
    <row r="65" spans="2:5" ht="12">
      <c r="B65" s="15"/>
      <c r="C65" s="15"/>
      <c r="D65" s="15"/>
      <c r="E65" s="15"/>
    </row>
    <row r="67" spans="1:2" ht="12.75">
      <c r="A67" s="2">
        <v>9</v>
      </c>
      <c r="B67" s="4" t="s">
        <v>73</v>
      </c>
    </row>
    <row r="68" ht="12">
      <c r="B68" s="1" t="s">
        <v>74</v>
      </c>
    </row>
    <row r="69" ht="12">
      <c r="B69" s="16"/>
    </row>
    <row r="71" spans="1:2" ht="12.75">
      <c r="A71" s="2">
        <v>10</v>
      </c>
      <c r="B71" s="4" t="s">
        <v>75</v>
      </c>
    </row>
    <row r="72" ht="12">
      <c r="B72" s="15" t="s">
        <v>76</v>
      </c>
    </row>
    <row r="73" ht="12">
      <c r="B73" s="16"/>
    </row>
    <row r="75" spans="1:2" ht="12.75">
      <c r="A75" s="2">
        <v>11</v>
      </c>
      <c r="B75" s="10" t="s">
        <v>77</v>
      </c>
    </row>
    <row r="76" ht="12">
      <c r="B76" s="1" t="s">
        <v>78</v>
      </c>
    </row>
    <row r="77" ht="12">
      <c r="B77" s="1" t="s">
        <v>79</v>
      </c>
    </row>
    <row r="78" spans="2:3" ht="12">
      <c r="B78" s="1" t="s">
        <v>6</v>
      </c>
      <c r="C78" s="1" t="s">
        <v>80</v>
      </c>
    </row>
    <row r="79" spans="2:3" ht="12">
      <c r="B79" s="1" t="s">
        <v>81</v>
      </c>
      <c r="C79" s="15" t="s">
        <v>82</v>
      </c>
    </row>
    <row r="81" spans="1:2" ht="12.75">
      <c r="A81" s="2">
        <v>12</v>
      </c>
      <c r="B81" s="4" t="s">
        <v>83</v>
      </c>
    </row>
    <row r="82" ht="12.75">
      <c r="B82" s="4"/>
    </row>
    <row r="83" ht="12">
      <c r="B83" s="26" t="s">
        <v>84</v>
      </c>
    </row>
    <row r="85" ht="12.75">
      <c r="B85" s="63" t="s">
        <v>33</v>
      </c>
    </row>
    <row r="86" spans="2:4" ht="12">
      <c r="B86" s="12"/>
      <c r="C86" s="12"/>
      <c r="D86" s="36" t="s">
        <v>5</v>
      </c>
    </row>
    <row r="87" spans="2:4" ht="12">
      <c r="B87" s="12"/>
      <c r="C87" s="12"/>
      <c r="D87" s="17"/>
    </row>
    <row r="88" spans="2:4" ht="12">
      <c r="B88" s="60" t="s">
        <v>85</v>
      </c>
      <c r="C88" s="12"/>
      <c r="D88" s="38">
        <v>203914</v>
      </c>
    </row>
    <row r="89" spans="2:4" ht="12">
      <c r="B89" s="60" t="s">
        <v>86</v>
      </c>
      <c r="C89" s="12"/>
      <c r="D89" s="31">
        <v>345237</v>
      </c>
    </row>
    <row r="90" ht="12">
      <c r="D90" s="61">
        <f>SUM(D88:D89)</f>
        <v>549151</v>
      </c>
    </row>
    <row r="91" ht="12">
      <c r="D91" s="34"/>
    </row>
    <row r="92" spans="2:4" ht="12">
      <c r="B92" s="1" t="s">
        <v>87</v>
      </c>
      <c r="D92" s="34"/>
    </row>
    <row r="93" ht="12">
      <c r="D93" s="34"/>
    </row>
    <row r="94" ht="12">
      <c r="D94" s="62" t="s">
        <v>88</v>
      </c>
    </row>
    <row r="95" spans="2:4" ht="12">
      <c r="B95" s="1" t="s">
        <v>89</v>
      </c>
      <c r="D95" s="34"/>
    </row>
    <row r="96" spans="2:4" ht="12.75">
      <c r="B96"/>
      <c r="C96" s="1" t="s">
        <v>90</v>
      </c>
      <c r="D96" s="34">
        <v>25479</v>
      </c>
    </row>
    <row r="97" spans="1:4" ht="12">
      <c r="A97" s="5"/>
      <c r="D97" s="31"/>
    </row>
    <row r="98" spans="1:4" ht="12">
      <c r="A98" s="5"/>
      <c r="B98" s="1" t="s">
        <v>91</v>
      </c>
      <c r="D98" s="31"/>
    </row>
    <row r="99" spans="1:4" ht="12.75">
      <c r="A99" s="5"/>
      <c r="B99"/>
      <c r="C99" s="1" t="s">
        <v>90</v>
      </c>
      <c r="D99" s="31">
        <v>31947</v>
      </c>
    </row>
    <row r="100" spans="1:4" ht="12.75">
      <c r="A100" s="5"/>
      <c r="B100"/>
      <c r="C100" s="1" t="s">
        <v>92</v>
      </c>
      <c r="D100" s="31">
        <v>1610</v>
      </c>
    </row>
    <row r="101" spans="1:4" ht="12.75">
      <c r="A101" s="5"/>
      <c r="B101"/>
      <c r="C101" s="1" t="s">
        <v>93</v>
      </c>
      <c r="D101" s="31">
        <v>3323</v>
      </c>
    </row>
    <row r="102" spans="1:4" ht="12">
      <c r="A102" s="5"/>
      <c r="D102" s="31"/>
    </row>
    <row r="103" spans="1:4" ht="12">
      <c r="A103" s="5"/>
      <c r="D103" s="31"/>
    </row>
    <row r="104" spans="2:4" ht="12.75">
      <c r="B104" s="63" t="s">
        <v>47</v>
      </c>
      <c r="D104" s="31"/>
    </row>
    <row r="105" spans="2:4" ht="12">
      <c r="B105" s="12"/>
      <c r="C105" s="12"/>
      <c r="D105" s="62" t="s">
        <v>5</v>
      </c>
    </row>
    <row r="106" spans="2:4" ht="12.75">
      <c r="B106"/>
      <c r="C106" s="12"/>
      <c r="D106" s="34"/>
    </row>
    <row r="107" spans="2:4" ht="12">
      <c r="B107" s="12" t="s">
        <v>85</v>
      </c>
      <c r="C107" s="12"/>
      <c r="D107" s="34">
        <v>346848</v>
      </c>
    </row>
    <row r="108" spans="2:4" ht="12">
      <c r="B108" s="12" t="s">
        <v>86</v>
      </c>
      <c r="C108" s="12"/>
      <c r="D108" s="34">
        <v>209990</v>
      </c>
    </row>
    <row r="109" spans="2:4" ht="12">
      <c r="B109" s="12"/>
      <c r="C109" s="12"/>
      <c r="D109" s="61">
        <f>SUM(D107:D108)</f>
        <v>556838</v>
      </c>
    </row>
    <row r="110" spans="2:4" ht="12">
      <c r="B110" s="12"/>
      <c r="C110" s="12"/>
      <c r="D110" s="34"/>
    </row>
    <row r="111" spans="2:4" ht="12">
      <c r="B111" s="12" t="s">
        <v>94</v>
      </c>
      <c r="C111" s="12"/>
      <c r="D111" s="34"/>
    </row>
    <row r="112" spans="2:4" ht="12">
      <c r="B112" s="12"/>
      <c r="C112" s="12"/>
      <c r="D112" s="34"/>
    </row>
    <row r="113" spans="2:4" ht="12.75">
      <c r="B113" s="18"/>
      <c r="C113" s="12"/>
      <c r="D113" s="62" t="s">
        <v>88</v>
      </c>
    </row>
    <row r="114" spans="2:4" ht="12">
      <c r="B114" s="12" t="s">
        <v>95</v>
      </c>
      <c r="C114" s="12"/>
      <c r="D114" s="34"/>
    </row>
    <row r="115" spans="2:4" ht="12">
      <c r="B115" s="12"/>
      <c r="C115" s="12" t="s">
        <v>90</v>
      </c>
      <c r="D115" s="34">
        <v>91235</v>
      </c>
    </row>
    <row r="116" spans="2:4" ht="12">
      <c r="B116" s="12"/>
      <c r="C116" s="12" t="s">
        <v>92</v>
      </c>
      <c r="D116" s="34">
        <v>62</v>
      </c>
    </row>
    <row r="117" spans="2:4" ht="12">
      <c r="B117" s="12"/>
      <c r="C117" s="12"/>
      <c r="D117" s="34"/>
    </row>
    <row r="118" spans="2:4" ht="12">
      <c r="B118" s="12" t="s">
        <v>91</v>
      </c>
      <c r="C118" s="12"/>
      <c r="D118" s="34"/>
    </row>
    <row r="119" spans="2:4" ht="12">
      <c r="B119" s="12"/>
      <c r="C119" s="12" t="s">
        <v>92</v>
      </c>
      <c r="D119" s="34">
        <v>67057</v>
      </c>
    </row>
    <row r="120" spans="2:4" ht="12">
      <c r="B120" s="12"/>
      <c r="C120" s="12"/>
      <c r="D120" s="34"/>
    </row>
    <row r="121" spans="2:4" ht="12">
      <c r="B121" s="12"/>
      <c r="C121" s="12"/>
      <c r="D121" s="34"/>
    </row>
    <row r="122" spans="1:2" ht="12.75">
      <c r="A122" s="2">
        <v>13</v>
      </c>
      <c r="B122" s="27" t="s">
        <v>96</v>
      </c>
    </row>
    <row r="123" ht="12">
      <c r="D123" s="30" t="s">
        <v>5</v>
      </c>
    </row>
    <row r="125" spans="2:5" ht="12">
      <c r="B125" s="1" t="s">
        <v>6</v>
      </c>
      <c r="C125" s="1" t="s">
        <v>130</v>
      </c>
      <c r="D125" s="31">
        <v>7822</v>
      </c>
      <c r="E125" s="29"/>
    </row>
    <row r="126" spans="4:5" ht="12">
      <c r="D126" s="29"/>
      <c r="E126" s="29"/>
    </row>
    <row r="127" spans="2:5" ht="12">
      <c r="B127" s="1" t="s">
        <v>8</v>
      </c>
      <c r="C127" s="1" t="s">
        <v>97</v>
      </c>
      <c r="D127" s="59">
        <v>9496</v>
      </c>
      <c r="E127" s="29"/>
    </row>
    <row r="128" spans="3:5" ht="12">
      <c r="C128" s="1" t="s">
        <v>98</v>
      </c>
      <c r="D128" s="29"/>
      <c r="E128" s="29"/>
    </row>
    <row r="130" ht="12">
      <c r="C130" s="16"/>
    </row>
    <row r="131" ht="12">
      <c r="C131" s="16"/>
    </row>
    <row r="133" spans="1:2" ht="12.75">
      <c r="A133" s="2">
        <v>14</v>
      </c>
      <c r="B133" s="27" t="s">
        <v>99</v>
      </c>
    </row>
    <row r="134" ht="12">
      <c r="B134" s="29" t="s">
        <v>100</v>
      </c>
    </row>
    <row r="135" ht="12">
      <c r="B135" s="19"/>
    </row>
    <row r="137" spans="1:2" ht="12.75">
      <c r="A137" s="2">
        <v>15</v>
      </c>
      <c r="B137" s="27" t="s">
        <v>101</v>
      </c>
    </row>
    <row r="138" ht="12">
      <c r="B138" s="32" t="s">
        <v>102</v>
      </c>
    </row>
    <row r="139" ht="12.75">
      <c r="B139" s="27"/>
    </row>
    <row r="140" ht="12.75">
      <c r="B140" s="27"/>
    </row>
    <row r="142" spans="1:2" ht="12.75">
      <c r="A142" s="2">
        <v>16</v>
      </c>
      <c r="B142" s="27" t="s">
        <v>103</v>
      </c>
    </row>
    <row r="143" ht="12">
      <c r="B143" s="65" t="s">
        <v>137</v>
      </c>
    </row>
    <row r="144" ht="12">
      <c r="B144" s="65"/>
    </row>
    <row r="145" ht="12.75">
      <c r="B145" s="68" t="s">
        <v>138</v>
      </c>
    </row>
    <row r="147" spans="3:6" ht="12">
      <c r="C147" s="20"/>
      <c r="D147" s="44" t="s">
        <v>7</v>
      </c>
      <c r="E147" s="44" t="s">
        <v>104</v>
      </c>
      <c r="F147" s="44" t="s">
        <v>105</v>
      </c>
    </row>
    <row r="148" spans="3:6" ht="12">
      <c r="C148" s="21"/>
      <c r="D148" s="45"/>
      <c r="E148" s="46" t="s">
        <v>10</v>
      </c>
      <c r="F148" s="46" t="s">
        <v>106</v>
      </c>
    </row>
    <row r="149" spans="3:6" ht="12">
      <c r="C149" s="14"/>
      <c r="D149" s="48" t="s">
        <v>5</v>
      </c>
      <c r="E149" s="47" t="s">
        <v>5</v>
      </c>
      <c r="F149" s="24" t="s">
        <v>5</v>
      </c>
    </row>
    <row r="150" spans="3:6" ht="12">
      <c r="C150" s="21"/>
      <c r="D150" s="55"/>
      <c r="E150" s="55"/>
      <c r="F150" s="55"/>
    </row>
    <row r="151" spans="3:6" ht="12">
      <c r="C151" s="42" t="s">
        <v>107</v>
      </c>
      <c r="D151" s="56">
        <v>209314</v>
      </c>
      <c r="E151" s="56">
        <v>32112</v>
      </c>
      <c r="F151" s="56">
        <f>514489-8807-41311</f>
        <v>464371</v>
      </c>
    </row>
    <row r="152" spans="3:6" ht="12">
      <c r="C152" s="21" t="s">
        <v>108</v>
      </c>
      <c r="D152" s="56">
        <v>39849</v>
      </c>
      <c r="E152" s="56">
        <v>-19019</v>
      </c>
      <c r="F152" s="56">
        <v>-80285</v>
      </c>
    </row>
    <row r="153" spans="3:6" ht="12">
      <c r="C153" s="21" t="s">
        <v>109</v>
      </c>
      <c r="D153" s="56">
        <v>93665</v>
      </c>
      <c r="E153" s="56">
        <v>762</v>
      </c>
      <c r="F153" s="56">
        <v>56276</v>
      </c>
    </row>
    <row r="154" spans="3:6" ht="12">
      <c r="C154" s="21" t="s">
        <v>110</v>
      </c>
      <c r="D154" s="56">
        <v>0</v>
      </c>
      <c r="E154" s="56">
        <v>16002</v>
      </c>
      <c r="F154" s="56">
        <v>892</v>
      </c>
    </row>
    <row r="155" spans="3:6" ht="12">
      <c r="C155" s="21" t="s">
        <v>111</v>
      </c>
      <c r="D155" s="56">
        <f>51025+1162+12105-590</f>
        <v>63702</v>
      </c>
      <c r="E155" s="56">
        <f>-3483+2714-13535</f>
        <v>-14304</v>
      </c>
      <c r="F155" s="56">
        <f>240541-189129</f>
        <v>51412</v>
      </c>
    </row>
    <row r="156" spans="3:6" ht="12">
      <c r="C156" s="43"/>
      <c r="D156" s="57">
        <f>SUM(D151:D155)</f>
        <v>406530</v>
      </c>
      <c r="E156" s="57">
        <f>SUM(E151:E155)</f>
        <v>15553</v>
      </c>
      <c r="F156" s="57">
        <f>SUM(F151:F155)</f>
        <v>492666</v>
      </c>
    </row>
    <row r="157" spans="3:6" ht="12.75">
      <c r="C157" s="18"/>
      <c r="D157" s="58"/>
      <c r="E157" s="58"/>
      <c r="F157" s="58"/>
    </row>
    <row r="158" spans="2:6" ht="12.75">
      <c r="B158" s="10" t="s">
        <v>139</v>
      </c>
      <c r="C158" s="18"/>
      <c r="D158" s="58"/>
      <c r="E158" s="58"/>
      <c r="F158" s="58"/>
    </row>
    <row r="159" spans="3:6" ht="12">
      <c r="C159" s="12"/>
      <c r="D159" s="38"/>
      <c r="E159" s="38"/>
      <c r="F159" s="38"/>
    </row>
    <row r="160" spans="3:6" ht="12">
      <c r="C160" s="20"/>
      <c r="D160" s="69" t="s">
        <v>7</v>
      </c>
      <c r="E160" s="44" t="s">
        <v>104</v>
      </c>
      <c r="F160" s="44" t="s">
        <v>105</v>
      </c>
    </row>
    <row r="161" spans="3:6" ht="12">
      <c r="C161" s="21"/>
      <c r="D161" s="45"/>
      <c r="E161" s="46" t="s">
        <v>10</v>
      </c>
      <c r="F161" s="46" t="s">
        <v>106</v>
      </c>
    </row>
    <row r="162" spans="3:6" ht="12">
      <c r="C162" s="21"/>
      <c r="D162" s="48" t="s">
        <v>5</v>
      </c>
      <c r="E162" s="47" t="s">
        <v>5</v>
      </c>
      <c r="F162" s="24" t="s">
        <v>5</v>
      </c>
    </row>
    <row r="163" spans="3:6" ht="12">
      <c r="C163" s="21"/>
      <c r="D163" s="70"/>
      <c r="E163" s="71"/>
      <c r="F163" s="24"/>
    </row>
    <row r="164" spans="3:6" ht="12">
      <c r="C164" s="21" t="s">
        <v>140</v>
      </c>
      <c r="D164" s="72">
        <f>297774-590</f>
        <v>297184</v>
      </c>
      <c r="E164" s="73">
        <f>2+39417+762+16002-584+2713-13534</f>
        <v>44778</v>
      </c>
      <c r="F164" s="56">
        <v>703053</v>
      </c>
    </row>
    <row r="165" spans="3:6" ht="12">
      <c r="C165" s="21" t="s">
        <v>141</v>
      </c>
      <c r="D165" s="72">
        <v>4490</v>
      </c>
      <c r="E165" s="73">
        <v>-5112</v>
      </c>
      <c r="F165" s="56">
        <v>24005</v>
      </c>
    </row>
    <row r="166" spans="3:6" ht="12">
      <c r="C166" s="21" t="s">
        <v>142</v>
      </c>
      <c r="D166" s="72">
        <v>27049</v>
      </c>
      <c r="E166" s="73">
        <f>-7487+10-7315</f>
        <v>-14792</v>
      </c>
      <c r="F166" s="56">
        <v>-182886</v>
      </c>
    </row>
    <row r="167" spans="3:6" ht="12">
      <c r="C167" s="21" t="s">
        <v>143</v>
      </c>
      <c r="D167" s="72">
        <v>46022</v>
      </c>
      <c r="E167" s="73">
        <v>-31</v>
      </c>
      <c r="F167" s="56">
        <v>-56925</v>
      </c>
    </row>
    <row r="168" spans="3:6" ht="12">
      <c r="C168" s="21" t="s">
        <v>144</v>
      </c>
      <c r="D168" s="72">
        <v>31662</v>
      </c>
      <c r="E168" s="73">
        <f>-32-9-5529</f>
        <v>-5570</v>
      </c>
      <c r="F168" s="56">
        <v>9470</v>
      </c>
    </row>
    <row r="169" spans="3:6" ht="12">
      <c r="C169" s="21" t="s">
        <v>145</v>
      </c>
      <c r="D169" s="72">
        <v>123</v>
      </c>
      <c r="E169" s="73">
        <f>-853+1454-4321</f>
        <v>-3720</v>
      </c>
      <c r="F169" s="56">
        <v>-4051</v>
      </c>
    </row>
    <row r="170" spans="3:6" ht="12">
      <c r="C170" s="43"/>
      <c r="D170" s="74">
        <f>SUM(D164:D169)</f>
        <v>406530</v>
      </c>
      <c r="E170" s="75">
        <f>SUM(E164:E169)</f>
        <v>15553</v>
      </c>
      <c r="F170" s="76">
        <f>SUM(F164:F169)</f>
        <v>492666</v>
      </c>
    </row>
    <row r="171" spans="3:6" ht="12">
      <c r="C171" s="12"/>
      <c r="D171" s="38"/>
      <c r="E171" s="38"/>
      <c r="F171" s="38"/>
    </row>
    <row r="172" spans="3:6" ht="12">
      <c r="C172" s="12"/>
      <c r="D172" s="12"/>
      <c r="E172" s="12"/>
      <c r="F172" s="12"/>
    </row>
    <row r="173" spans="1:6" ht="12.75">
      <c r="A173" s="2">
        <v>17</v>
      </c>
      <c r="B173" s="4" t="s">
        <v>112</v>
      </c>
      <c r="C173" s="12"/>
      <c r="D173" s="12"/>
      <c r="E173" s="12"/>
      <c r="F173" s="12"/>
    </row>
    <row r="174" ht="12">
      <c r="B174" s="1" t="s">
        <v>134</v>
      </c>
    </row>
    <row r="177" spans="1:2" ht="12.75">
      <c r="A177" s="2">
        <v>18</v>
      </c>
      <c r="B177" s="25" t="s">
        <v>113</v>
      </c>
    </row>
    <row r="178" ht="12">
      <c r="B178" s="15" t="s">
        <v>114</v>
      </c>
    </row>
    <row r="179" ht="12">
      <c r="B179" s="1" t="s">
        <v>115</v>
      </c>
    </row>
    <row r="182" spans="1:2" ht="12.75">
      <c r="A182" s="2">
        <v>19</v>
      </c>
      <c r="B182" s="25" t="s">
        <v>116</v>
      </c>
    </row>
    <row r="183" ht="12">
      <c r="B183" s="15" t="s">
        <v>129</v>
      </c>
    </row>
    <row r="184" ht="12">
      <c r="B184" s="15" t="s">
        <v>117</v>
      </c>
    </row>
    <row r="186" spans="1:2" ht="12.75">
      <c r="A186" s="2">
        <v>20</v>
      </c>
      <c r="B186" s="10" t="s">
        <v>118</v>
      </c>
    </row>
    <row r="187" ht="12">
      <c r="B187" s="1" t="s">
        <v>119</v>
      </c>
    </row>
    <row r="190" spans="1:2" ht="12.75">
      <c r="A190" s="2">
        <v>21</v>
      </c>
      <c r="B190" s="4" t="s">
        <v>120</v>
      </c>
    </row>
    <row r="191" ht="12">
      <c r="B191" s="1" t="s">
        <v>121</v>
      </c>
    </row>
    <row r="194" spans="1:2" ht="12.75">
      <c r="A194" s="2">
        <v>22</v>
      </c>
      <c r="B194" s="4" t="s">
        <v>122</v>
      </c>
    </row>
    <row r="195" spans="1:2" s="15" customFormat="1" ht="12">
      <c r="A195" s="66"/>
      <c r="B195" s="15" t="s">
        <v>123</v>
      </c>
    </row>
    <row r="196" spans="1:2" s="15" customFormat="1" ht="12">
      <c r="A196" s="66"/>
      <c r="B196" s="15" t="s">
        <v>124</v>
      </c>
    </row>
    <row r="197" s="15" customFormat="1" ht="12">
      <c r="A197" s="66"/>
    </row>
    <row r="198" s="15" customFormat="1" ht="12">
      <c r="A198" s="66"/>
    </row>
    <row r="199" s="15" customFormat="1" ht="12">
      <c r="A199" s="66"/>
    </row>
    <row r="200" s="15" customFormat="1" ht="12">
      <c r="A200" s="66"/>
    </row>
    <row r="201" s="15" customFormat="1" ht="12">
      <c r="A201" s="66"/>
    </row>
    <row r="202" s="15" customFormat="1" ht="12">
      <c r="A202" s="66"/>
    </row>
    <row r="203" s="15" customFormat="1" ht="12">
      <c r="A203" s="66"/>
    </row>
    <row r="204" s="15" customFormat="1" ht="12">
      <c r="A204" s="66"/>
    </row>
    <row r="205" ht="12">
      <c r="A205" s="5" t="s">
        <v>125</v>
      </c>
    </row>
    <row r="214" ht="12">
      <c r="A214" s="5" t="s">
        <v>126</v>
      </c>
    </row>
    <row r="215" ht="12">
      <c r="A215" s="5" t="s">
        <v>131</v>
      </c>
    </row>
    <row r="216" ht="12">
      <c r="A216" s="5"/>
    </row>
    <row r="217" ht="12">
      <c r="A217" s="5" t="s">
        <v>132</v>
      </c>
    </row>
    <row r="218" ht="12">
      <c r="A218" s="5"/>
    </row>
    <row r="219" ht="12">
      <c r="A219" s="67" t="s">
        <v>133</v>
      </c>
    </row>
  </sheetData>
  <printOptions/>
  <pageMargins left="0.45" right="0.25" top="0.47" bottom="0.79" header="0.25" footer="0.21"/>
  <pageSetup horizontalDpi="600" verticalDpi="600" orientation="portrait" scale="80" r:id="rId1"/>
  <rowBreaks count="2" manualBreakCount="2">
    <brk id="120" max="255" man="1"/>
    <brk id="16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&amp; general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&amp; general bhd</dc:creator>
  <cp:keywords/>
  <dc:description/>
  <cp:lastModifiedBy>land &amp; general bhd</cp:lastModifiedBy>
  <cp:lastPrinted>2000-02-12T02:02:48Z</cp:lastPrinted>
  <dcterms:created xsi:type="dcterms:W3CDTF">1999-10-06T02:52:28Z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