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875" windowWidth="9720" windowHeight="6495" tabRatio="946" activeTab="0"/>
  </bookViews>
  <sheets>
    <sheet name="pl" sheetId="1" r:id="rId1"/>
    <sheet name="bs" sheetId="2" r:id="rId2"/>
    <sheet name="ChangesInEquity 2004" sheetId="3" r:id="rId3"/>
    <sheet name="ChangesInEquity2005" sheetId="4" r:id="rId4"/>
    <sheet name="cashflow" sheetId="5" r:id="rId5"/>
    <sheet name="Notes" sheetId="6" r:id="rId6"/>
  </sheets>
  <definedNames>
    <definedName name="_xlnm.Print_Area" localSheetId="1">'bs'!$A$1:$J$61</definedName>
    <definedName name="_xlnm.Print_Area" localSheetId="2">'ChangesInEquity 2004'!$A$1:$L$53</definedName>
    <definedName name="_xlnm.Print_Area" localSheetId="3">'ChangesInEquity2005'!$A$1:$K$34</definedName>
    <definedName name="_xlnm.Print_Area" localSheetId="0">'pl'!$A$1:$K$54</definedName>
  </definedNames>
  <calcPr fullCalcOnLoad="1"/>
</workbook>
</file>

<file path=xl/sharedStrings.xml><?xml version="1.0" encoding="utf-8"?>
<sst xmlns="http://schemas.openxmlformats.org/spreadsheetml/2006/main" count="427" uniqueCount="333">
  <si>
    <t>-5-</t>
  </si>
  <si>
    <t>-6-</t>
  </si>
  <si>
    <t>-7-</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</si>
  <si>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</si>
  <si>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</si>
  <si>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</si>
  <si>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</si>
  <si>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</si>
  <si>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</si>
  <si>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CUMULATIVE</t>
  </si>
  <si>
    <t xml:space="preserve">RM'000 </t>
  </si>
  <si>
    <t>RM'000</t>
  </si>
  <si>
    <t>Taxation</t>
  </si>
  <si>
    <t>- 2 -</t>
  </si>
  <si>
    <t>AS AT</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</si>
  <si>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</si>
  <si>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</si>
  <si>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</si>
  <si>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</si>
  <si>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</si>
  <si>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</si>
  <si>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</si>
  <si>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</si>
  <si>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</si>
  <si>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</si>
  <si>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</si>
  <si>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</si>
  <si>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</si>
  <si>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</si>
  <si>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</si>
  <si>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</si>
  <si>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 xml:space="preserve">   Bank overdraft</t>
  </si>
  <si>
    <t xml:space="preserve">   Bankers acceptance</t>
  </si>
  <si>
    <t>Off Balance Sheet Financial Instruments</t>
  </si>
  <si>
    <t>Review of Performance of the Company and its Principal Subsidiaries</t>
  </si>
  <si>
    <t>Variance of Actual Profit  from Forecast Profit</t>
  </si>
  <si>
    <t>Not applicable.</t>
  </si>
  <si>
    <t>By Order of the Board</t>
  </si>
  <si>
    <t>Company Secretary</t>
  </si>
  <si>
    <t>(AUDITED)</t>
  </si>
  <si>
    <t>Investment in Associated Companies</t>
  </si>
  <si>
    <t>Long Term Investments</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</si>
  <si>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</si>
  <si>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</si>
  <si>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</si>
  <si>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</si>
  <si>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</si>
  <si>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</si>
  <si>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</si>
  <si>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</si>
  <si>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</si>
  <si>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</si>
  <si>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</si>
  <si>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</si>
  <si>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</si>
  <si>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</si>
  <si>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</si>
  <si>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</si>
  <si>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 xml:space="preserve">   Fertilizers</t>
  </si>
  <si>
    <t xml:space="preserve">   Others</t>
  </si>
  <si>
    <t>Provision for diminution in value</t>
  </si>
  <si>
    <t>At Book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</si>
  <si>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</si>
  <si>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</si>
  <si>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</si>
  <si>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</si>
  <si>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Interest expense</t>
  </si>
  <si>
    <t>Interest income</t>
  </si>
  <si>
    <t>Other Capital Reserves</t>
  </si>
  <si>
    <t>price</t>
  </si>
  <si>
    <t>purchased</t>
  </si>
  <si>
    <t>paid</t>
  </si>
  <si>
    <t>Loans</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</si>
  <si>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</si>
  <si>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</si>
  <si>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</si>
  <si>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</si>
  <si>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</si>
  <si>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</si>
  <si>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Receivables</t>
  </si>
  <si>
    <t>Other Receivables</t>
  </si>
  <si>
    <t>Trade Payables</t>
  </si>
  <si>
    <t>Other Payables</t>
  </si>
  <si>
    <t>Hire Purchase Creditor</t>
  </si>
  <si>
    <t>Revaluation Reserve</t>
  </si>
  <si>
    <t>Year-To-Date</t>
  </si>
  <si>
    <t>Total purchases and disposals of quoted securities were as follows:</t>
  </si>
  <si>
    <t>Total Sale Proceeds</t>
  </si>
  <si>
    <t xml:space="preserve">  In respect of profit for the year</t>
  </si>
  <si>
    <t>October</t>
  </si>
  <si>
    <t>November</t>
  </si>
  <si>
    <t>Prospects for the remaining period to the end of the financial year</t>
  </si>
  <si>
    <t xml:space="preserve">  Under/(Over) provision in respect of previous years</t>
  </si>
  <si>
    <t>Profit on Sale of Unquoted Investments and/or Properties</t>
  </si>
  <si>
    <t>Real Property Gain Tax</t>
  </si>
  <si>
    <t>Profit on sale of unquoted investments and/or properties are as follows:</t>
  </si>
  <si>
    <t>Profit on sale of unquoted investments</t>
  </si>
  <si>
    <t>Profit on sale of properties</t>
  </si>
  <si>
    <t>(Figures in RM'000)</t>
  </si>
  <si>
    <t>Operating profit</t>
  </si>
  <si>
    <t>Profit before tax</t>
  </si>
  <si>
    <t>Tax</t>
  </si>
  <si>
    <t>Profit after tax</t>
  </si>
  <si>
    <t>Minority shareholders' interests</t>
  </si>
  <si>
    <t xml:space="preserve">Net profit </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</si>
  <si>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</si>
  <si>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</si>
  <si>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</si>
  <si>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</si>
  <si>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</si>
  <si>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</si>
  <si>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</si>
  <si>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</si>
  <si>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</si>
  <si>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</si>
  <si>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</si>
  <si>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</si>
  <si>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</si>
  <si>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</si>
  <si>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</si>
  <si>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</si>
  <si>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</si>
  <si>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</si>
  <si>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</si>
  <si>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</si>
  <si>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</si>
  <si>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Net profit/(loss) for the period</t>
  </si>
  <si>
    <t>Dividends</t>
  </si>
  <si>
    <t>CASH FLOWS FROM OPERATING ACTIVITIES</t>
  </si>
  <si>
    <t xml:space="preserve">Operating profit before working capital changes </t>
  </si>
  <si>
    <t>Tax paid</t>
  </si>
  <si>
    <t>CASH FLOWS FROM INVESTING ACTIVITIES</t>
  </si>
  <si>
    <t>Proceeds from disposal of property, plant and equipment</t>
  </si>
  <si>
    <t>Purchase of property, plant and equipment</t>
  </si>
  <si>
    <t>Net cash generated from/(used in) investing activities</t>
  </si>
  <si>
    <t>CASH FLOWS FROM FINANCING ACTIVITIES</t>
  </si>
  <si>
    <t>Dividends paid</t>
  </si>
  <si>
    <t>Proceeds from loan drawn down</t>
  </si>
  <si>
    <t>Repayment of loans</t>
  </si>
  <si>
    <t>Short term borrowings</t>
  </si>
  <si>
    <t>EQUIVALENTS</t>
  </si>
  <si>
    <t>CASH AND CASH EQUIVALENTS AT BEGINNING</t>
  </si>
  <si>
    <t>OF PERIOD</t>
  </si>
  <si>
    <t>Explanatory comments about the seasonality or cyclicality of interim operations</t>
  </si>
  <si>
    <t xml:space="preserve">Changes in prior estimates of amounts which materially affects the current interim period </t>
  </si>
  <si>
    <t>Issuances, cancellations, repurchases, resale and repayments of debt and equity securities</t>
  </si>
  <si>
    <t>Segment information</t>
  </si>
  <si>
    <t>Segment Revenue   (RM'000)</t>
  </si>
  <si>
    <t>Inter-segment elimination</t>
  </si>
  <si>
    <t>Unallocated expenses</t>
  </si>
  <si>
    <t>Effect of changes in the composition of the enterprise</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</si>
  <si>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</si>
  <si>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</si>
  <si>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</si>
  <si>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</si>
  <si>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</si>
  <si>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</si>
  <si>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</si>
  <si>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</si>
  <si>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</si>
  <si>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</si>
  <si>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</si>
  <si>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</si>
  <si>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</si>
  <si>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</si>
  <si>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</si>
  <si>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</si>
  <si>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-3-</t>
  </si>
  <si>
    <t>-4-</t>
  </si>
  <si>
    <t>-9-</t>
  </si>
  <si>
    <t>Segment Profit before tax (RM'000)</t>
  </si>
  <si>
    <t>Distributable</t>
  </si>
  <si>
    <t>There were no material changes in the prior estimates which would materially affect the current interim period.</t>
  </si>
  <si>
    <t>CONDENSED CONSOLIDATED INCOME STATEMENTS</t>
  </si>
  <si>
    <t>CONDENSED CONSOLIDATED BALANCE SHEETS</t>
  </si>
  <si>
    <t>CONDENSED CONSOLIDATED STATEMENT OF CHANGES IN EQUITY</t>
  </si>
  <si>
    <t>Basis of preparation</t>
  </si>
  <si>
    <t>Non - Distributable</t>
  </si>
  <si>
    <t>Disclosure of audit report qualification</t>
  </si>
  <si>
    <t>Dividend</t>
  </si>
  <si>
    <t>This is not applicable as the audit report issued for the preceding annual financial statements was unqualified.</t>
  </si>
  <si>
    <t>Balance at 31 December 2002</t>
  </si>
  <si>
    <t>Treasury</t>
  </si>
  <si>
    <t>Shares</t>
  </si>
  <si>
    <t>Shares buy back</t>
  </si>
  <si>
    <t>Bank overdraft</t>
  </si>
  <si>
    <t>Cash and Cash Equivalents</t>
  </si>
  <si>
    <t>Cash and Bank</t>
  </si>
  <si>
    <t>Over provision for final dividend for year 2000</t>
  </si>
  <si>
    <t>because of nature and size</t>
  </si>
  <si>
    <t xml:space="preserve">Nature and amount of items affecting assets, liabilities, equity, net income or cash flows that are unusual </t>
  </si>
  <si>
    <t>There were no unusual items which affected assets, liabilities, equity, net income or cash flows.</t>
  </si>
  <si>
    <t>(UNAUDITED)</t>
  </si>
  <si>
    <t>Increase in Share Capital through ESOS</t>
  </si>
  <si>
    <t>Effect of warrants (A)('000)</t>
  </si>
  <si>
    <t>Effect of warrants (B)('000)</t>
  </si>
  <si>
    <t>ESOS</t>
  </si>
  <si>
    <t>Taxation charge of the Group for the current quarter and financial period was as follows:</t>
  </si>
  <si>
    <t>The warrants were issued on 20 March 2003.</t>
  </si>
  <si>
    <t>Amount (RM)</t>
  </si>
  <si>
    <t>Balance</t>
  </si>
  <si>
    <t>Rationalisation of pharmaceutical Manufacturing operations of the UPHA Group and CCM Pharma</t>
  </si>
  <si>
    <t>Nil</t>
  </si>
  <si>
    <t>Refinancing of existing term loans</t>
  </si>
  <si>
    <t>Working capital requirements of the CCM Group</t>
  </si>
  <si>
    <t>Progress of the utilization of proceeds from the issuance of Bonds pursuant to the Offer for Sale are as follows:</t>
  </si>
  <si>
    <t>Material events subsequent to the end of the financial period</t>
  </si>
  <si>
    <t>Deferred Tax Asset</t>
  </si>
  <si>
    <t>Share Premium</t>
  </si>
  <si>
    <t xml:space="preserve">  Provision for the year</t>
  </si>
  <si>
    <t>Unquoted investment</t>
  </si>
  <si>
    <t xml:space="preserve">   Revolving Credit</t>
  </si>
  <si>
    <t>RAMA DEVI NAIR</t>
  </si>
  <si>
    <t>Balance at 1 January 2004</t>
  </si>
  <si>
    <t>2004</t>
  </si>
  <si>
    <t>CONDENSED CONSOLIDATED CASH FLOW STATEMENT</t>
  </si>
  <si>
    <t>Gain on disposal of subsidiaries</t>
  </si>
  <si>
    <t>Retirement benefits written back</t>
  </si>
  <si>
    <t>Other non-cash items</t>
  </si>
  <si>
    <t>Decrease /(Increase)in working capital</t>
  </si>
  <si>
    <t>Payment for retirement benefits</t>
  </si>
  <si>
    <t>Proceeds from disposal of subsidiaries</t>
  </si>
  <si>
    <t>Proceeds from disposal of investment</t>
  </si>
  <si>
    <t>Cash used in other investing activities</t>
  </si>
  <si>
    <t>Dividend paid</t>
  </si>
  <si>
    <t>Proceeds from bonds</t>
  </si>
  <si>
    <t>Proceeds from ESOS and warrants exercised</t>
  </si>
  <si>
    <t>Cash generated from other financing activities</t>
  </si>
  <si>
    <t>NET (DECREASE)/INCREASE IN CASH AND CASH</t>
  </si>
  <si>
    <t>CASH AND CASH EQUIVALENTS AT PERIOD END</t>
  </si>
  <si>
    <t>Share of profit of associates</t>
  </si>
  <si>
    <t>Tax Recoverable</t>
  </si>
  <si>
    <t>-12-</t>
  </si>
  <si>
    <t>31.12.04</t>
  </si>
  <si>
    <t>Balance at 1 January 2005</t>
  </si>
  <si>
    <t xml:space="preserve">The interim financial report should be read in conjunction with the audited statements for the year ended 31 December 2004.                  </t>
  </si>
  <si>
    <t>Commercial Paper</t>
  </si>
  <si>
    <t>Loss/(Gain) on disposal of Investment</t>
  </si>
  <si>
    <t>There were no changes in contingent liabilities or assets since the last balance sheet date.</t>
  </si>
  <si>
    <t>Market Value of quoted investment</t>
  </si>
  <si>
    <t>Cash used in operations activities</t>
  </si>
  <si>
    <t>Net cash used in operating activities</t>
  </si>
  <si>
    <t>Net cash generated from financing activities</t>
  </si>
  <si>
    <t>There are no material events subsequent to the end of the financial period.</t>
  </si>
  <si>
    <t>Sale of products to associate,Usaha Kimia (Malaysia) Sdn Bhd</t>
  </si>
  <si>
    <t>Sale of products to PNB Group of Companies:</t>
  </si>
  <si>
    <t>Ansell N.P. Sdn Bhd</t>
  </si>
  <si>
    <t>Golden Hope Plantations Sdn Bhd</t>
  </si>
  <si>
    <t>Titan  Petrochemical Group</t>
  </si>
  <si>
    <t>Fraser &amp; Neave Group</t>
  </si>
  <si>
    <t>ICI Paints Group</t>
  </si>
  <si>
    <t>Effects of shares issued ('000)</t>
  </si>
  <si>
    <t>-13-</t>
  </si>
  <si>
    <t>RM’000</t>
  </si>
  <si>
    <t>Turnover</t>
  </si>
  <si>
    <t>Increase/</t>
  </si>
  <si>
    <t>%</t>
  </si>
  <si>
    <t>(Decreae) in</t>
  </si>
  <si>
    <t>Intangibles</t>
  </si>
  <si>
    <t>Quarter 3,</t>
  </si>
  <si>
    <t>The lower effective tax rate compared to the statutory rate is mainly due to the profit on disposal of investments, which are not taxable.</t>
  </si>
  <si>
    <t>Total Gain on Disposal</t>
  </si>
  <si>
    <t xml:space="preserve">The financial statements of the Group are prepared using the same accounting policies, methods of computation and basis of consolidation as those used in the preparation of the most recent annual financial statements, except for the treatment of goodwill. The policy on treatment of goodwill has changed from immediate write-off in year of purchase to capitalization of goodwill which will be subject to an annual impairment.                                                                                                                                                                                                                                                                                                                                                                                                                                                                                                                                         </t>
  </si>
  <si>
    <t>FOR THE FINANCIAL QUARTER ENDED 31 DECEMBER  2005</t>
  </si>
  <si>
    <t>QUARTER 4</t>
  </si>
  <si>
    <t>12 MONTHS</t>
  </si>
  <si>
    <t>Pre-acquisition profit, if applicable</t>
  </si>
  <si>
    <t>There was no repurchase of shares during the quarter. The number of Treasury Shares as at 31 December 2005 is 5,888,000.</t>
  </si>
  <si>
    <t>31.12.05</t>
  </si>
  <si>
    <t>Term Loan</t>
  </si>
  <si>
    <t>Balance at 31 December 2004</t>
  </si>
  <si>
    <t>Realisation of Revaluation Reserve</t>
  </si>
  <si>
    <t xml:space="preserve">Increase in Share Capital through warrant </t>
  </si>
  <si>
    <t>conversion</t>
  </si>
  <si>
    <t>Balance at 31 December 2005</t>
  </si>
  <si>
    <t xml:space="preserve">No interim dividend relating to financial year ended 31 December 2005 was paid in the current quarter. </t>
  </si>
  <si>
    <t>Commitments as at 31 December  2005 are as follows:</t>
  </si>
  <si>
    <t>12 months to</t>
  </si>
  <si>
    <t>Quarter 4,</t>
  </si>
  <si>
    <t>Investments in quoted shares as at 31 December 2005 were as follows:</t>
  </si>
  <si>
    <t>Utilised as at 31 Dec 2005</t>
  </si>
  <si>
    <t>Quarter 4</t>
  </si>
  <si>
    <t>(Decrease) in</t>
  </si>
  <si>
    <t>Sime Darby Plantation Bhd</t>
  </si>
  <si>
    <t>31-December -05</t>
  </si>
  <si>
    <t>31-December-04</t>
  </si>
  <si>
    <t>Increase in Share Capital through ESOS/</t>
  </si>
  <si>
    <t>Warrant conversion</t>
  </si>
  <si>
    <t>QTR 4'05</t>
  </si>
  <si>
    <t>Qtr3'05</t>
  </si>
  <si>
    <t>YTD as at Dec</t>
  </si>
  <si>
    <t>Provisions</t>
  </si>
  <si>
    <t xml:space="preserve">   Trade Financing-Foreign Currency</t>
  </si>
  <si>
    <t>The Group did not have any financial instruments with off balance sheet risk as at 22 February 2006, the latest practicable date which is not earlier than 7 days from the date of issue of this quarterly report.</t>
  </si>
  <si>
    <t>Other income</t>
  </si>
  <si>
    <t>Business profit</t>
  </si>
  <si>
    <t>Not applicable</t>
  </si>
  <si>
    <t>28 February 2006</t>
  </si>
  <si>
    <t>During the quarter, Share Capital and Share Premium increased by RM245,000 and RM88,200  respectively due to the ESOS exercise of 195,000 ordinary shares and the conversion of  50,000 warrants.</t>
  </si>
  <si>
    <t xml:space="preserve"> A Depositor shall qualify for entitlement only in respect of:-</t>
  </si>
  <si>
    <t>The Group borrowings as at 31 December 2005 were as follows:</t>
  </si>
  <si>
    <t>Pre-acquisition profit</t>
  </si>
  <si>
    <t xml:space="preserve">The time period for utilization of the proceeds had expired. Hence, the company is presently seeking an extension of time to </t>
  </si>
  <si>
    <t>utilise the bonds proceeds.</t>
  </si>
  <si>
    <t>a) Shares deposited into the Depositor's Securities Account before 12.30 p.m. on 30 May 2006 in respect of shares which are exempted from mandatory deposit:</t>
  </si>
  <si>
    <t>CCM have in compliance with its accounting policy undertaken a revaluation exercise on its properties which was carried out by an independent valuer.</t>
  </si>
  <si>
    <t>The total market value of the properties as at 31 December 2005 was RM216,370,000 and has resulted in a surplus on revaluation of RM21,043,000.</t>
  </si>
  <si>
    <t>Share of profit in assoc</t>
  </si>
  <si>
    <t>Loss/(Gain) on disposal of property,plant &amp; equipment</t>
  </si>
  <si>
    <t>Proceeds from disposal property,plant &amp; equipment</t>
  </si>
  <si>
    <t>Dividend paid to shareholders of the company</t>
  </si>
  <si>
    <t>Dividend paid to Minority shareholders</t>
  </si>
  <si>
    <t>Surplus on revaluation</t>
  </si>
  <si>
    <t xml:space="preserve">   Pharmaceuticals</t>
  </si>
  <si>
    <t>Purchase of Duopharma</t>
  </si>
  <si>
    <t>Fair value of NTA @ acquisition</t>
  </si>
  <si>
    <t>Less: Minority Interest</t>
  </si>
  <si>
    <t>Goodwill</t>
  </si>
  <si>
    <t>Cost of Investment</t>
  </si>
  <si>
    <t>Less: Cash in Duopharma</t>
  </si>
  <si>
    <t>#</t>
  </si>
  <si>
    <t>Purchase of investment (#)</t>
  </si>
  <si>
    <t>The Group's results for the financial quarter and year ended 31 December 2005 are summarised as below:</t>
  </si>
  <si>
    <t>With the completion of the general offer on 21 October 2005 for Duopharma Biotech Bhd, the company has become a subsidiary of CCM Group of Companies effective from 1st November 2005.</t>
  </si>
  <si>
    <t>Net assets per share (sen)</t>
  </si>
  <si>
    <t>Turnover increased by 17% compared to the corresponding period last year. Business profits increased by 64% reflecting a significant improvement in performance by all businesses. Operating profits however, were lower in the quarter due to lower other income.</t>
  </si>
  <si>
    <t>Turnover increased by 2% in the quarter compared to the preceding quarter. Business profits increased by 18% reflecting improvement in performance by all businesses. Operating profits however, were lower in the quarter due to lower other income.</t>
  </si>
  <si>
    <t>-8-</t>
  </si>
  <si>
    <t xml:space="preserve">On 27 December 2002, the Company issued RM200,000,000 nominal amount of 7-year 3% Fixed Rate Bonds ('Bonds') together with 88,040,592 detachable warrants at 100% of the nominal amounts of the Bonds. The Bonds was structured on a "Bought deal" basis.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</si>
  <si>
    <t xml:space="preserve">The Group is not engaged in any material litigation as at 22 February 2006, the latest practical date which is not earlier than 7 days from the date of this quarterly report. </t>
  </si>
  <si>
    <t>Notice is hereby given that subject to the approval of the Shareholders at the forthcoming Annual General Meeting, the proposed gross final dividend of 9 sen (less 28% tax) and special tax exempt dividend of 5 sen per RM1.00 ordinary share unit in respect of the Company's financial year ended 31 December 2005 will be paid on 8 June 2006 to shareholders whose names appear in the Record of Depositors on 1 June 2006.</t>
  </si>
  <si>
    <t>b) Shares transferred into the Depositor's Securities Account before 4.00 p.m. on 1 June 2006 in respect of transfer; and</t>
  </si>
  <si>
    <t>c) Shares bought on Bursa Malaysia Securities Berhad on a cum entitlement basis according to the Rules of the Bursa Malaysia Securities Berhad.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</si>
</sst>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quot;£&quot;* #,##0_-;\-&quot;£&quot;* #,##0_-;_-&quot;£&quot;* &quot;-&quot;_-;_-@_-"/>
    <numFmt numFmtId="167" formatCode="_-&quot;£&quot;* #,##0.00_-;\-&quot;£&quot;* #,##0.00_-;_-&quot;£&quot;* &quot;-&quot;??_-;_-@_-"/>
    <numFmt numFmtId="168" formatCode="#,##0_ ;[Red]\-#,##0\ "/>
    <numFmt numFmtId="169" formatCode="0_ ;[Red]\-0\ "/>
    <numFmt numFmtId="170" formatCode="#,##0_ ;[Red]\(#,##0\)"/>
    <numFmt numFmtId="171" formatCode="_-* #,##0_-;\-* #,##0_-;_-* &quot;-&quot;??_-;_-@_-"/>
    <numFmt numFmtId="172" formatCode="_(* #,##0_);_(* \(#,##0\);_(* &quot;-&quot;??_);_(@_)"/>
  </numFmts>
  <fonts count="11">
    <font>
      <sz val="10"/>
      <name val="Book Antiqua"/>
      <family val="0"/>
    </font>
    <font>
      <sz val="12"/>
      <name val="Times New Roman"/>
      <family val="1"/>
    </font>
    <font>
      <b/>
      <sz val="12"/>
      <name val="Times New Roman"/>
      <family val="1"/>
    </font>
    <font>
      <b/>
      <sz val="12"/>
      <color indexed="8"/>
      <name val="Times New Roman"/>
      <family val="1"/>
    </font>
    <font>
      <sz val="12"/>
      <color indexed="8"/>
      <name val="Times New Roman"/>
      <family val="1"/>
    </font>
    <font>
      <sz val="10"/>
      <name val="Arial"/>
      <family val="0"/>
    </font>
    <font>
      <u val="single"/>
      <sz val="10"/>
      <color indexed="12"/>
      <name val="Book Antiqua"/>
      <family val="0"/>
    </font>
    <font>
      <u val="single"/>
      <sz val="10"/>
      <color indexed="36"/>
      <name val="Book Antiqua"/>
      <family val="0"/>
    </font>
    <font>
      <sz val="11"/>
      <name val="Times New Roman"/>
      <family val="1"/>
    </font>
    <font>
      <sz val="11"/>
      <name val="Arial"/>
      <family val="2"/>
    </font>
    <font>
      <sz val="8"/>
      <name val="Book Antiqua"/>
      <family val="0"/>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thin"/>
      <right style="thin"/>
      <top style="thin"/>
      <bottom style="thin"/>
    </border>
    <border>
      <left style="thin"/>
      <right>
        <color indexed="63"/>
      </right>
      <top>
        <color indexed="63"/>
      </top>
      <bottom style="double"/>
    </border>
    <border>
      <left>
        <color indexed="63"/>
      </left>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5"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51">
    <xf numFmtId="0" fontId="0" fillId="0" borderId="0" xfId="0" applyAlignment="1">
      <alignment/>
    </xf>
    <xf numFmtId="0" fontId="1" fillId="0" borderId="0" xfId="0" applyFont="1" applyAlignment="1">
      <alignment/>
    </xf>
    <xf numFmtId="9"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vertical="top" wrapText="1"/>
    </xf>
    <xf numFmtId="0" fontId="1" fillId="0" borderId="0" xfId="0" applyFont="1" applyBorder="1" applyAlignment="1">
      <alignment/>
    </xf>
    <xf numFmtId="168"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68" fontId="1" fillId="0" borderId="0" xfId="0" applyNumberFormat="1" applyFont="1" applyAlignment="1">
      <alignment/>
    </xf>
    <xf numFmtId="169" fontId="1" fillId="0" borderId="0" xfId="0" applyNumberFormat="1" applyFont="1" applyAlignment="1">
      <alignment/>
    </xf>
    <xf numFmtId="0" fontId="1" fillId="0" borderId="0" xfId="0" applyFont="1" applyAlignment="1">
      <alignment horizontal="left"/>
    </xf>
    <xf numFmtId="170" fontId="2" fillId="0" borderId="0" xfId="0" applyNumberFormat="1" applyFont="1" applyBorder="1" applyAlignment="1">
      <alignment/>
    </xf>
    <xf numFmtId="170" fontId="1" fillId="0" borderId="0" xfId="0" applyNumberFormat="1" applyFont="1" applyBorder="1" applyAlignment="1">
      <alignment/>
    </xf>
    <xf numFmtId="170" fontId="1" fillId="0" borderId="0" xfId="0" applyNumberFormat="1" applyFont="1" applyAlignment="1">
      <alignment/>
    </xf>
    <xf numFmtId="170" fontId="2" fillId="0" borderId="0" xfId="0" applyNumberFormat="1" applyFont="1" applyAlignment="1">
      <alignment/>
    </xf>
    <xf numFmtId="0" fontId="1" fillId="0" borderId="0" xfId="0" applyFont="1" applyBorder="1" applyAlignment="1">
      <alignment horizontal="center"/>
    </xf>
    <xf numFmtId="37" fontId="1" fillId="0" borderId="0" xfId="0" applyNumberFormat="1" applyFont="1" applyAlignment="1">
      <alignment/>
    </xf>
    <xf numFmtId="171" fontId="2" fillId="0" borderId="0" xfId="15" applyNumberFormat="1" applyFont="1" applyAlignment="1">
      <alignment/>
    </xf>
    <xf numFmtId="171" fontId="1" fillId="0" borderId="0" xfId="15" applyNumberFormat="1" applyFont="1" applyAlignment="1">
      <alignment/>
    </xf>
    <xf numFmtId="0" fontId="1" fillId="0" borderId="0" xfId="0" applyFont="1" applyFill="1" applyAlignment="1">
      <alignment vertical="top" wrapText="1"/>
    </xf>
    <xf numFmtId="37" fontId="1" fillId="0" borderId="0" xfId="0" applyNumberFormat="1" applyFont="1" applyFill="1" applyAlignment="1">
      <alignment/>
    </xf>
    <xf numFmtId="0" fontId="2" fillId="0" borderId="0" xfId="22" applyFont="1">
      <alignment/>
      <protection/>
    </xf>
    <xf numFmtId="0" fontId="1" fillId="0" borderId="0" xfId="22" applyFont="1">
      <alignment/>
      <protection/>
    </xf>
    <xf numFmtId="165" fontId="1" fillId="0" borderId="0" xfId="17" applyFont="1" applyAlignment="1">
      <alignment/>
    </xf>
    <xf numFmtId="0" fontId="2" fillId="0" borderId="0" xfId="22" applyFont="1" applyAlignment="1">
      <alignment horizontal="center"/>
      <protection/>
    </xf>
    <xf numFmtId="15" fontId="2" fillId="0" borderId="0" xfId="22" applyNumberFormat="1" applyFont="1" applyAlignment="1" quotePrefix="1">
      <alignment horizontal="center"/>
      <protection/>
    </xf>
    <xf numFmtId="0" fontId="1" fillId="0" borderId="0" xfId="0" applyFont="1" applyFill="1" applyAlignment="1">
      <alignment horizontal="left" vertical="top" wrapText="1"/>
    </xf>
    <xf numFmtId="0" fontId="1" fillId="0" borderId="0" xfId="0" applyFont="1" applyFill="1" applyAlignment="1">
      <alignment/>
    </xf>
    <xf numFmtId="43" fontId="1" fillId="0" borderId="0" xfId="15" applyFont="1" applyAlignment="1">
      <alignment/>
    </xf>
    <xf numFmtId="37" fontId="2" fillId="0" borderId="0" xfId="15" applyNumberFormat="1" applyFont="1" applyAlignment="1">
      <alignment/>
    </xf>
    <xf numFmtId="37" fontId="1" fillId="0" borderId="0" xfId="15" applyNumberFormat="1" applyFont="1" applyAlignment="1">
      <alignment/>
    </xf>
    <xf numFmtId="37" fontId="2" fillId="0" borderId="0" xfId="15" applyNumberFormat="1" applyFont="1" applyAlignment="1">
      <alignment horizontal="center"/>
    </xf>
    <xf numFmtId="37" fontId="1" fillId="0" borderId="1" xfId="15" applyNumberFormat="1" applyFont="1" applyBorder="1" applyAlignment="1">
      <alignment/>
    </xf>
    <xf numFmtId="37" fontId="1" fillId="0" borderId="2" xfId="15" applyNumberFormat="1" applyFont="1" applyBorder="1" applyAlignment="1">
      <alignment/>
    </xf>
    <xf numFmtId="37" fontId="1" fillId="0" borderId="3" xfId="15" applyNumberFormat="1" applyFont="1" applyBorder="1" applyAlignment="1">
      <alignment/>
    </xf>
    <xf numFmtId="37" fontId="1" fillId="0" borderId="4" xfId="15" applyNumberFormat="1" applyFont="1" applyBorder="1" applyAlignment="1">
      <alignment/>
    </xf>
    <xf numFmtId="37" fontId="1" fillId="0" borderId="0" xfId="15" applyNumberFormat="1" applyFont="1" applyBorder="1" applyAlignment="1">
      <alignment/>
    </xf>
    <xf numFmtId="37" fontId="1" fillId="0" borderId="5" xfId="15" applyNumberFormat="1" applyFont="1" applyBorder="1" applyAlignment="1">
      <alignment/>
    </xf>
    <xf numFmtId="37" fontId="1" fillId="0" borderId="6" xfId="15" applyNumberFormat="1" applyFont="1" applyBorder="1" applyAlignment="1">
      <alignment/>
    </xf>
    <xf numFmtId="0" fontId="2" fillId="0" borderId="0" xfId="22" applyFont="1" applyAlignment="1" quotePrefix="1">
      <alignment horizontal="right"/>
      <protection/>
    </xf>
    <xf numFmtId="3" fontId="1" fillId="0" borderId="0" xfId="0" applyNumberFormat="1" applyFont="1" applyFill="1" applyBorder="1" applyAlignment="1">
      <alignment/>
    </xf>
    <xf numFmtId="37" fontId="1" fillId="0" borderId="0" xfId="15" applyNumberFormat="1" applyFont="1" applyAlignment="1">
      <alignment horizontal="center"/>
    </xf>
    <xf numFmtId="172" fontId="1" fillId="0" borderId="0" xfId="15" applyNumberFormat="1" applyFont="1" applyAlignment="1">
      <alignment/>
    </xf>
    <xf numFmtId="172" fontId="2" fillId="0" borderId="0" xfId="15" applyNumberFormat="1" applyFont="1" applyFill="1" applyAlignment="1" quotePrefix="1">
      <alignment horizontal="center"/>
    </xf>
    <xf numFmtId="0" fontId="1" fillId="0" borderId="0" xfId="0" applyFont="1" applyFill="1" applyAlignment="1">
      <alignment horizontal="center"/>
    </xf>
    <xf numFmtId="43" fontId="1" fillId="0" borderId="7" xfId="15" applyFont="1" applyBorder="1" applyAlignment="1">
      <alignment/>
    </xf>
    <xf numFmtId="43" fontId="1" fillId="0" borderId="8" xfId="15" applyFont="1" applyBorder="1" applyAlignment="1">
      <alignment/>
    </xf>
    <xf numFmtId="37" fontId="1" fillId="0" borderId="8" xfId="15" applyNumberFormat="1" applyFont="1" applyBorder="1" applyAlignment="1">
      <alignment/>
    </xf>
    <xf numFmtId="43" fontId="1" fillId="0" borderId="9" xfId="15" applyFont="1" applyBorder="1" applyAlignment="1">
      <alignment/>
    </xf>
    <xf numFmtId="37" fontId="1" fillId="0" borderId="0" xfId="15" applyNumberFormat="1" applyFont="1" applyAlignment="1">
      <alignment horizontal="right"/>
    </xf>
    <xf numFmtId="37" fontId="2" fillId="0" borderId="0" xfId="15" applyNumberFormat="1" applyFont="1" applyAlignment="1">
      <alignment horizontal="right"/>
    </xf>
    <xf numFmtId="37" fontId="1" fillId="0" borderId="1" xfId="15" applyNumberFormat="1" applyFont="1" applyBorder="1" applyAlignment="1">
      <alignment horizontal="right"/>
    </xf>
    <xf numFmtId="43" fontId="1" fillId="0" borderId="1" xfId="15" applyFont="1" applyBorder="1" applyAlignment="1">
      <alignment horizontal="right"/>
    </xf>
    <xf numFmtId="37" fontId="1" fillId="0" borderId="2" xfId="15" applyNumberFormat="1" applyFont="1" applyBorder="1" applyAlignment="1">
      <alignment horizontal="right"/>
    </xf>
    <xf numFmtId="37" fontId="1" fillId="0" borderId="3" xfId="15" applyNumberFormat="1" applyFont="1" applyBorder="1" applyAlignment="1">
      <alignment horizontal="right"/>
    </xf>
    <xf numFmtId="37" fontId="1" fillId="0" borderId="4" xfId="15" applyNumberFormat="1" applyFont="1" applyBorder="1" applyAlignment="1">
      <alignment horizontal="right"/>
    </xf>
    <xf numFmtId="37" fontId="1" fillId="0" borderId="0" xfId="15" applyNumberFormat="1" applyFont="1" applyBorder="1" applyAlignment="1">
      <alignment horizontal="right"/>
    </xf>
    <xf numFmtId="37" fontId="1" fillId="0" borderId="8" xfId="15" applyNumberFormat="1" applyFont="1" applyBorder="1" applyAlignment="1">
      <alignment horizontal="right"/>
    </xf>
    <xf numFmtId="37" fontId="1" fillId="0" borderId="5" xfId="15" applyNumberFormat="1" applyFont="1" applyBorder="1" applyAlignment="1">
      <alignment horizontal="right"/>
    </xf>
    <xf numFmtId="37" fontId="1" fillId="0" borderId="9" xfId="15" applyNumberFormat="1" applyFont="1" applyBorder="1" applyAlignment="1">
      <alignment horizontal="right"/>
    </xf>
    <xf numFmtId="171" fontId="1" fillId="0" borderId="0" xfId="15" applyNumberFormat="1" applyFont="1" applyAlignment="1">
      <alignment horizontal="right"/>
    </xf>
    <xf numFmtId="43" fontId="1" fillId="0" borderId="7" xfId="15" applyFont="1" applyBorder="1" applyAlignment="1">
      <alignment horizontal="right"/>
    </xf>
    <xf numFmtId="43" fontId="1" fillId="0" borderId="8" xfId="15" applyFont="1" applyBorder="1" applyAlignment="1">
      <alignment horizontal="right"/>
    </xf>
    <xf numFmtId="0" fontId="2" fillId="0" borderId="0" xfId="0"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0" fontId="1" fillId="0" borderId="0" xfId="0" applyFont="1" applyFill="1" applyAlignment="1">
      <alignment horizontal="left"/>
    </xf>
    <xf numFmtId="172" fontId="1" fillId="0" borderId="0" xfId="17" applyNumberFormat="1" applyFont="1" applyFill="1" applyAlignment="1">
      <alignment/>
    </xf>
    <xf numFmtId="37" fontId="1" fillId="0" borderId="0" xfId="15" applyNumberFormat="1" applyFont="1" applyFill="1" applyBorder="1" applyAlignment="1">
      <alignment/>
    </xf>
    <xf numFmtId="9" fontId="1" fillId="0" borderId="0" xfId="23" applyFont="1" applyAlignment="1">
      <alignment/>
    </xf>
    <xf numFmtId="172" fontId="1" fillId="0" borderId="0" xfId="22" applyNumberFormat="1" applyFont="1" applyFill="1">
      <alignment/>
      <protection/>
    </xf>
    <xf numFmtId="165" fontId="1" fillId="0" borderId="0" xfId="17" applyFont="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wrapText="1"/>
    </xf>
    <xf numFmtId="164" fontId="2" fillId="0" borderId="0" xfId="0" applyNumberFormat="1" applyFont="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4" fontId="2" fillId="0" borderId="3" xfId="0" applyNumberFormat="1" applyFont="1" applyBorder="1" applyAlignment="1">
      <alignment/>
    </xf>
    <xf numFmtId="164" fontId="1" fillId="0" borderId="0" xfId="0" applyNumberFormat="1" applyFont="1" applyAlignment="1">
      <alignment/>
    </xf>
    <xf numFmtId="0" fontId="1" fillId="0" borderId="4" xfId="0" applyFont="1" applyFill="1" applyBorder="1" applyAlignment="1">
      <alignment/>
    </xf>
    <xf numFmtId="0" fontId="1" fillId="0" borderId="0" xfId="0" applyFont="1" applyFill="1" applyBorder="1" applyAlignment="1">
      <alignment/>
    </xf>
    <xf numFmtId="0" fontId="1" fillId="0" borderId="8" xfId="0" applyFont="1" applyFill="1" applyBorder="1" applyAlignment="1">
      <alignment/>
    </xf>
    <xf numFmtId="9" fontId="1" fillId="0" borderId="0" xfId="23" applyFont="1" applyFill="1" applyAlignment="1">
      <alignment/>
    </xf>
    <xf numFmtId="170" fontId="1" fillId="0" borderId="0" xfId="0" applyNumberFormat="1" applyFont="1" applyFill="1" applyAlignment="1">
      <alignment/>
    </xf>
    <xf numFmtId="0" fontId="1" fillId="0" borderId="5" xfId="0" applyFont="1" applyFill="1" applyBorder="1" applyAlignment="1">
      <alignment horizontal="center"/>
    </xf>
    <xf numFmtId="37" fontId="1" fillId="0" borderId="0" xfId="15" applyNumberFormat="1" applyFont="1" applyFill="1" applyAlignment="1">
      <alignment/>
    </xf>
    <xf numFmtId="37" fontId="2" fillId="0" borderId="11" xfId="15" applyNumberFormat="1" applyFont="1" applyFill="1" applyBorder="1" applyAlignment="1">
      <alignment/>
    </xf>
    <xf numFmtId="37" fontId="2" fillId="0" borderId="0" xfId="15" applyNumberFormat="1" applyFont="1" applyFill="1" applyAlignment="1">
      <alignment/>
    </xf>
    <xf numFmtId="37" fontId="1" fillId="0" borderId="8" xfId="15" applyNumberFormat="1" applyFont="1" applyFill="1" applyBorder="1" applyAlignment="1">
      <alignment/>
    </xf>
    <xf numFmtId="0" fontId="1" fillId="0" borderId="0" xfId="0" applyNumberFormat="1" applyFont="1" applyFill="1" applyAlignment="1">
      <alignment horizontal="left" vertical="top" wrapText="1"/>
    </xf>
    <xf numFmtId="0" fontId="1" fillId="0" borderId="0" xfId="0" applyNumberFormat="1" applyFont="1" applyFill="1" applyAlignment="1" quotePrefix="1">
      <alignment horizontal="left" vertical="top" wrapText="1"/>
    </xf>
    <xf numFmtId="0" fontId="1" fillId="0" borderId="2" xfId="0" applyFont="1" applyFill="1" applyBorder="1" applyAlignment="1">
      <alignment horizontal="center" vertical="center"/>
    </xf>
    <xf numFmtId="0" fontId="2" fillId="0" borderId="0" xfId="0" applyNumberFormat="1" applyFont="1" applyFill="1" applyAlignment="1" quotePrefix="1">
      <alignment horizontal="center" vertical="top" wrapText="1"/>
    </xf>
    <xf numFmtId="0" fontId="1" fillId="0" borderId="5" xfId="0" applyFont="1" applyFill="1" applyBorder="1" applyAlignment="1">
      <alignment horizontal="center" vertic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xf>
    <xf numFmtId="0" fontId="1" fillId="0" borderId="0" xfId="0" applyFont="1" applyFill="1" applyAlignment="1">
      <alignment/>
    </xf>
    <xf numFmtId="0" fontId="2" fillId="0" borderId="0" xfId="0" applyFont="1" applyFill="1" applyAlignment="1">
      <alignment vertical="top"/>
    </xf>
    <xf numFmtId="0" fontId="1" fillId="0" borderId="0" xfId="0" applyFont="1" applyFill="1" applyAlignment="1">
      <alignment horizontal="justify"/>
    </xf>
    <xf numFmtId="0" fontId="1" fillId="0" borderId="0" xfId="0" applyFont="1" applyFill="1" applyAlignment="1">
      <alignment horizontal="right" vertical="top"/>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37" fontId="1" fillId="0" borderId="0" xfId="0" applyNumberFormat="1" applyFont="1" applyFill="1" applyBorder="1" applyAlignment="1">
      <alignment vertical="top" wrapText="1"/>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left" vertical="top"/>
    </xf>
    <xf numFmtId="0" fontId="1" fillId="0" borderId="14" xfId="0" applyFont="1" applyFill="1" applyBorder="1" applyAlignment="1">
      <alignment horizontal="center" vertical="center"/>
    </xf>
    <xf numFmtId="0" fontId="1" fillId="0" borderId="12" xfId="0" applyFont="1" applyFill="1" applyBorder="1" applyAlignment="1">
      <alignment/>
    </xf>
    <xf numFmtId="3" fontId="1" fillId="0" borderId="4" xfId="0" applyNumberFormat="1" applyFont="1" applyFill="1" applyBorder="1" applyAlignment="1">
      <alignment horizontal="right"/>
    </xf>
    <xf numFmtId="4" fontId="1" fillId="0" borderId="12" xfId="0" applyNumberFormat="1" applyFont="1" applyFill="1" applyBorder="1" applyAlignment="1">
      <alignment horizontal="center"/>
    </xf>
    <xf numFmtId="0" fontId="1" fillId="0" borderId="14" xfId="0" applyFont="1" applyFill="1" applyBorder="1" applyAlignment="1">
      <alignment/>
    </xf>
    <xf numFmtId="0" fontId="1" fillId="0" borderId="14" xfId="0" applyFont="1" applyFill="1" applyBorder="1" applyAlignment="1">
      <alignment horizontal="center"/>
    </xf>
    <xf numFmtId="0" fontId="1" fillId="0" borderId="9" xfId="0" applyFont="1" applyFill="1" applyBorder="1" applyAlignment="1">
      <alignment/>
    </xf>
    <xf numFmtId="0" fontId="2" fillId="0" borderId="0" xfId="0" applyFont="1" applyFill="1" applyAlignment="1">
      <alignment horizontal="right" vertical="top"/>
    </xf>
    <xf numFmtId="171" fontId="1" fillId="0" borderId="0" xfId="0" applyNumberFormat="1" applyFont="1" applyFill="1" applyBorder="1" applyAlignment="1">
      <alignment/>
    </xf>
    <xf numFmtId="0" fontId="3" fillId="0" borderId="0" xfId="0" applyFont="1" applyFill="1" applyAlignment="1">
      <alignment vertical="top"/>
    </xf>
    <xf numFmtId="0" fontId="3" fillId="0" borderId="0" xfId="0" applyFont="1" applyFill="1" applyAlignment="1">
      <alignment/>
    </xf>
    <xf numFmtId="0" fontId="1" fillId="0" borderId="0" xfId="0" applyFont="1" applyFill="1" applyAlignment="1">
      <alignment wrapText="1"/>
    </xf>
    <xf numFmtId="0" fontId="1" fillId="0" borderId="0" xfId="0" applyNumberFormat="1" applyFont="1" applyFill="1" applyAlignment="1">
      <alignment horizontal="right" vertical="top"/>
    </xf>
    <xf numFmtId="0" fontId="2" fillId="0" borderId="0" xfId="0" applyNumberFormat="1" applyFont="1" applyFill="1" applyAlignment="1">
      <alignment horizontal="right" vertical="top" wrapText="1"/>
    </xf>
    <xf numFmtId="0" fontId="2" fillId="0" borderId="0" xfId="0" applyFont="1" applyFill="1" applyAlignment="1">
      <alignment wrapText="1"/>
    </xf>
    <xf numFmtId="0" fontId="1" fillId="0" borderId="0" xfId="0" applyNumberFormat="1" applyFont="1" applyFill="1" applyAlignment="1">
      <alignment horizontal="center" vertical="top" wrapText="1"/>
    </xf>
    <xf numFmtId="49" fontId="1" fillId="0" borderId="0" xfId="0" applyNumberFormat="1" applyFont="1" applyFill="1" applyAlignment="1">
      <alignment/>
    </xf>
    <xf numFmtId="15" fontId="1" fillId="0" borderId="0" xfId="0" applyNumberFormat="1" applyFont="1" applyFill="1" applyAlignment="1">
      <alignment/>
    </xf>
    <xf numFmtId="0" fontId="1" fillId="0" borderId="0" xfId="0" applyNumberFormat="1" applyFont="1" applyFill="1" applyAlignment="1">
      <alignment horizontal="right" vertical="top" wrapText="1"/>
    </xf>
    <xf numFmtId="0" fontId="2" fillId="0" borderId="0" xfId="0" applyNumberFormat="1" applyFont="1" applyFill="1" applyAlignment="1">
      <alignment horizontal="right" vertical="top"/>
    </xf>
    <xf numFmtId="172" fontId="2" fillId="0" borderId="0" xfId="17" applyNumberFormat="1" applyFont="1" applyFill="1" applyAlignment="1" quotePrefix="1">
      <alignment horizontal="left"/>
    </xf>
    <xf numFmtId="172" fontId="2" fillId="0" borderId="0" xfId="17" applyNumberFormat="1" applyFont="1" applyFill="1" applyAlignment="1" quotePrefix="1">
      <alignment horizontal="center"/>
    </xf>
    <xf numFmtId="172" fontId="2" fillId="0" borderId="0" xfId="17" applyNumberFormat="1" applyFont="1" applyFill="1" applyAlignment="1">
      <alignment horizontal="center"/>
    </xf>
    <xf numFmtId="172" fontId="1" fillId="0" borderId="1" xfId="17" applyNumberFormat="1" applyFont="1" applyFill="1" applyBorder="1" applyAlignment="1">
      <alignment/>
    </xf>
    <xf numFmtId="172" fontId="1" fillId="0" borderId="0" xfId="17" applyNumberFormat="1" applyFont="1" applyFill="1" applyBorder="1" applyAlignment="1">
      <alignment/>
    </xf>
    <xf numFmtId="172" fontId="1" fillId="0" borderId="6" xfId="17" applyNumberFormat="1" applyFont="1" applyFill="1" applyBorder="1" applyAlignment="1">
      <alignment/>
    </xf>
    <xf numFmtId="0" fontId="2" fillId="0" borderId="0" xfId="17" applyNumberFormat="1" applyFont="1" applyFill="1" applyAlignment="1">
      <alignment horizontal="center"/>
    </xf>
    <xf numFmtId="172" fontId="1" fillId="0" borderId="10" xfId="17" applyNumberFormat="1" applyFont="1" applyFill="1" applyBorder="1" applyAlignment="1">
      <alignment/>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1" fillId="0" borderId="13" xfId="0" applyFont="1" applyFill="1" applyBorder="1" applyAlignment="1">
      <alignment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15" xfId="0" applyFont="1" applyFill="1" applyBorder="1" applyAlignment="1">
      <alignment horizontal="center" vertical="center"/>
    </xf>
    <xf numFmtId="0" fontId="1" fillId="0" borderId="10" xfId="0" applyFont="1" applyFill="1" applyBorder="1" applyAlignment="1">
      <alignment horizontal="right" vertical="center"/>
    </xf>
    <xf numFmtId="0" fontId="1" fillId="0" borderId="10" xfId="0" applyFont="1" applyFill="1" applyBorder="1" applyAlignment="1">
      <alignment horizontal="center" vertical="center" wrapText="1"/>
    </xf>
    <xf numFmtId="170" fontId="1" fillId="0" borderId="0" xfId="0" applyNumberFormat="1" applyFont="1" applyFill="1" applyBorder="1" applyAlignment="1">
      <alignment/>
    </xf>
    <xf numFmtId="0" fontId="1" fillId="0" borderId="5" xfId="0" applyFont="1" applyFill="1" applyBorder="1" applyAlignment="1">
      <alignment horizontal="left" vertical="top" wrapText="1"/>
    </xf>
    <xf numFmtId="0" fontId="1" fillId="0" borderId="9" xfId="0" applyFont="1" applyFill="1" applyBorder="1" applyAlignment="1">
      <alignment horizontal="left" vertical="top" wrapText="1"/>
    </xf>
    <xf numFmtId="171" fontId="1" fillId="0" borderId="0" xfId="15" applyNumberFormat="1" applyFont="1" applyFill="1" applyAlignment="1" quotePrefix="1">
      <alignment/>
    </xf>
    <xf numFmtId="37" fontId="1" fillId="0" borderId="8" xfId="0" applyNumberFormat="1" applyFont="1" applyFill="1" applyBorder="1" applyAlignment="1">
      <alignment horizontal="center" vertical="top" wrapText="1"/>
    </xf>
    <xf numFmtId="37" fontId="1" fillId="0" borderId="14" xfId="0" applyNumberFormat="1" applyFont="1" applyFill="1" applyBorder="1" applyAlignment="1">
      <alignment horizontal="center" vertical="top" wrapText="1"/>
    </xf>
    <xf numFmtId="0" fontId="1" fillId="0" borderId="0" xfId="0" applyFont="1" applyFill="1" applyBorder="1" applyAlignment="1">
      <alignment vertical="top" wrapText="1"/>
    </xf>
    <xf numFmtId="3" fontId="1" fillId="0" borderId="0" xfId="0" applyNumberFormat="1" applyFont="1" applyFill="1" applyBorder="1" applyAlignment="1">
      <alignment horizontal="right" vertical="top" wrapText="1"/>
    </xf>
    <xf numFmtId="37" fontId="1" fillId="0" borderId="0" xfId="0" applyNumberFormat="1" applyFont="1" applyFill="1" applyBorder="1" applyAlignment="1">
      <alignment horizontal="center" vertical="top" wrapText="1"/>
    </xf>
    <xf numFmtId="37" fontId="1" fillId="0" borderId="13" xfId="0" applyNumberFormat="1" applyFont="1" applyFill="1" applyBorder="1" applyAlignment="1">
      <alignment horizontal="center" vertical="top" wrapText="1"/>
    </xf>
    <xf numFmtId="37" fontId="1" fillId="0" borderId="12" xfId="0" applyNumberFormat="1" applyFont="1" applyFill="1" applyBorder="1" applyAlignment="1">
      <alignment horizontal="center" vertical="top" wrapText="1"/>
    </xf>
    <xf numFmtId="37" fontId="2" fillId="0" borderId="0" xfId="15" applyNumberFormat="1" applyFont="1" applyFill="1" applyAlignment="1">
      <alignment horizontal="center"/>
    </xf>
    <xf numFmtId="37" fontId="1" fillId="0" borderId="10" xfId="15" applyNumberFormat="1" applyFont="1" applyFill="1" applyBorder="1" applyAlignment="1">
      <alignment/>
    </xf>
    <xf numFmtId="37" fontId="2" fillId="0" borderId="3" xfId="15" applyNumberFormat="1" applyFont="1" applyFill="1" applyBorder="1" applyAlignment="1">
      <alignment/>
    </xf>
    <xf numFmtId="171" fontId="2" fillId="0" borderId="0" xfId="15" applyNumberFormat="1" applyFont="1" applyFill="1" applyAlignment="1">
      <alignment/>
    </xf>
    <xf numFmtId="37" fontId="2" fillId="0" borderId="0" xfId="15" applyNumberFormat="1" applyFont="1" applyFill="1" applyBorder="1" applyAlignment="1">
      <alignment horizontal="center"/>
    </xf>
    <xf numFmtId="37" fontId="2" fillId="0" borderId="0" xfId="15" applyNumberFormat="1" applyFont="1" applyFill="1" applyBorder="1" applyAlignment="1" quotePrefix="1">
      <alignment horizontal="center"/>
    </xf>
    <xf numFmtId="37" fontId="1" fillId="0" borderId="1" xfId="15" applyNumberFormat="1" applyFont="1" applyFill="1" applyBorder="1" applyAlignment="1">
      <alignment/>
    </xf>
    <xf numFmtId="37" fontId="1" fillId="0" borderId="6" xfId="15" applyNumberFormat="1" applyFont="1" applyFill="1" applyBorder="1" applyAlignment="1">
      <alignment/>
    </xf>
    <xf numFmtId="37" fontId="2" fillId="0" borderId="0" xfId="17" applyNumberFormat="1" applyFont="1" applyFill="1" applyAlignment="1" quotePrefix="1">
      <alignment horizontal="center"/>
    </xf>
    <xf numFmtId="172" fontId="1" fillId="0" borderId="0" xfId="15" applyNumberFormat="1" applyFont="1" applyFill="1" applyAlignment="1">
      <alignment/>
    </xf>
    <xf numFmtId="172" fontId="1" fillId="0" borderId="10" xfId="15" applyNumberFormat="1" applyFont="1" applyFill="1" applyBorder="1" applyAlignment="1">
      <alignment/>
    </xf>
    <xf numFmtId="0" fontId="2" fillId="0" borderId="0" xfId="0" applyNumberFormat="1" applyFont="1" applyFill="1" applyAlignment="1" quotePrefix="1">
      <alignment horizontal="center" vertical="top"/>
    </xf>
    <xf numFmtId="3" fontId="1" fillId="0" borderId="11" xfId="0" applyNumberFormat="1" applyFont="1" applyFill="1" applyBorder="1" applyAlignment="1">
      <alignment/>
    </xf>
    <xf numFmtId="37" fontId="1" fillId="0" borderId="0" xfId="15" applyNumberFormat="1" applyFont="1" applyFill="1" applyAlignment="1">
      <alignment horizontal="right"/>
    </xf>
    <xf numFmtId="37" fontId="1" fillId="0" borderId="0" xfId="15" applyNumberFormat="1" applyFont="1" applyFill="1" applyAlignment="1" quotePrefix="1">
      <alignment horizontal="right"/>
    </xf>
    <xf numFmtId="37" fontId="1" fillId="0" borderId="3" xfId="15" applyNumberFormat="1" applyFont="1" applyFill="1" applyBorder="1" applyAlignment="1">
      <alignment horizontal="right"/>
    </xf>
    <xf numFmtId="0" fontId="1" fillId="0" borderId="0" xfId="0" applyFont="1" applyFill="1" applyAlignment="1">
      <alignment horizontal="center" vertical="top" wrapText="1"/>
    </xf>
    <xf numFmtId="37" fontId="1" fillId="0" borderId="0" xfId="15" applyNumberFormat="1" applyFont="1" applyFill="1" applyBorder="1" applyAlignment="1">
      <alignment horizontal="right"/>
    </xf>
    <xf numFmtId="37" fontId="1" fillId="0" borderId="1" xfId="15" applyNumberFormat="1" applyFont="1" applyFill="1" applyBorder="1" applyAlignment="1">
      <alignment horizontal="right"/>
    </xf>
    <xf numFmtId="37" fontId="1" fillId="0" borderId="11" xfId="15" applyNumberFormat="1" applyFont="1" applyFill="1" applyBorder="1" applyAlignment="1">
      <alignment horizontal="right"/>
    </xf>
    <xf numFmtId="3" fontId="1" fillId="0" borderId="6" xfId="0" applyNumberFormat="1" applyFont="1" applyFill="1" applyBorder="1" applyAlignment="1">
      <alignment horizontal="right"/>
    </xf>
    <xf numFmtId="172" fontId="1" fillId="0" borderId="0" xfId="0" applyNumberFormat="1" applyFont="1" applyFill="1" applyAlignment="1">
      <alignment/>
    </xf>
    <xf numFmtId="3" fontId="1" fillId="0" borderId="4" xfId="0" applyNumberFormat="1" applyFont="1" applyFill="1" applyBorder="1" applyAlignment="1">
      <alignment horizontal="right" vertical="top" wrapText="1"/>
    </xf>
    <xf numFmtId="3" fontId="1" fillId="0" borderId="16" xfId="0" applyNumberFormat="1" applyFont="1" applyFill="1" applyBorder="1" applyAlignment="1">
      <alignment horizontal="right" vertical="top" wrapText="1"/>
    </xf>
    <xf numFmtId="3" fontId="1" fillId="0" borderId="17" xfId="0" applyNumberFormat="1" applyFont="1" applyFill="1" applyBorder="1" applyAlignment="1">
      <alignment horizontal="right" vertical="top" wrapText="1"/>
    </xf>
    <xf numFmtId="3" fontId="1" fillId="0" borderId="12" xfId="0" applyNumberFormat="1" applyFont="1" applyFill="1" applyBorder="1" applyAlignment="1">
      <alignment horizontal="right" vertical="top" wrapText="1"/>
    </xf>
    <xf numFmtId="3" fontId="1" fillId="0" borderId="5" xfId="0" applyNumberFormat="1" applyFont="1" applyFill="1" applyBorder="1" applyAlignment="1">
      <alignment horizontal="right" vertical="top" wrapText="1"/>
    </xf>
    <xf numFmtId="0" fontId="1" fillId="0" borderId="0" xfId="0" applyFont="1" applyFill="1" applyAlignment="1">
      <alignment horizontal="center" vertical="top"/>
    </xf>
    <xf numFmtId="171" fontId="1" fillId="0" borderId="0" xfId="15" applyNumberFormat="1" applyFont="1" applyFill="1" applyAlignment="1">
      <alignment horizontal="left" vertical="top" wrapText="1"/>
    </xf>
    <xf numFmtId="171" fontId="1" fillId="0" borderId="0" xfId="15" applyNumberFormat="1" applyFont="1" applyFill="1" applyAlignment="1">
      <alignment horizontal="right" vertical="top" wrapText="1"/>
    </xf>
    <xf numFmtId="171" fontId="1" fillId="0" borderId="0" xfId="0" applyNumberFormat="1" applyFont="1" applyFill="1" applyAlignment="1">
      <alignment horizontal="left" vertical="top" wrapText="1"/>
    </xf>
    <xf numFmtId="172" fontId="1" fillId="0" borderId="0" xfId="15" applyNumberFormat="1" applyFont="1" applyFill="1" applyAlignment="1">
      <alignment horizontal="right" vertical="top" wrapText="1"/>
    </xf>
    <xf numFmtId="0" fontId="1" fillId="0" borderId="1" xfId="0" applyFont="1" applyFill="1" applyBorder="1" applyAlignment="1">
      <alignment horizontal="right" vertical="top" wrapText="1"/>
    </xf>
    <xf numFmtId="0" fontId="1" fillId="0" borderId="0" xfId="0" applyFont="1" applyFill="1" applyAlignment="1">
      <alignment vertical="center" wrapText="1"/>
    </xf>
    <xf numFmtId="0" fontId="1" fillId="0" borderId="0" xfId="0" applyFont="1" applyFill="1" applyAlignment="1">
      <alignment vertical="top"/>
    </xf>
    <xf numFmtId="171" fontId="1" fillId="0" borderId="10" xfId="15" applyNumberFormat="1" applyFont="1" applyFill="1" applyBorder="1" applyAlignment="1">
      <alignment horizontal="right" vertical="top" wrapText="1"/>
    </xf>
    <xf numFmtId="171" fontId="1" fillId="0" borderId="10" xfId="0" applyNumberFormat="1" applyFont="1" applyFill="1" applyBorder="1" applyAlignment="1">
      <alignment horizontal="left" vertical="top" wrapText="1"/>
    </xf>
    <xf numFmtId="171" fontId="1" fillId="0" borderId="1" xfId="15" applyNumberFormat="1" applyFont="1" applyFill="1" applyBorder="1" applyAlignment="1">
      <alignment horizontal="left" vertical="top" wrapText="1"/>
    </xf>
    <xf numFmtId="171" fontId="1" fillId="0" borderId="1" xfId="0" applyNumberFormat="1" applyFont="1" applyFill="1" applyBorder="1" applyAlignment="1">
      <alignment horizontal="left" vertical="top" wrapText="1"/>
    </xf>
    <xf numFmtId="43" fontId="1" fillId="0" borderId="0" xfId="15" applyFont="1" applyFill="1" applyBorder="1" applyAlignment="1">
      <alignment horizontal="left" vertical="top" wrapText="1"/>
    </xf>
    <xf numFmtId="0" fontId="1" fillId="0" borderId="6" xfId="0" applyFont="1" applyFill="1" applyBorder="1" applyAlignment="1">
      <alignment horizontal="left" vertical="top" wrapText="1"/>
    </xf>
    <xf numFmtId="171" fontId="1" fillId="0" borderId="0" xfId="0" applyNumberFormat="1" applyFont="1" applyFill="1" applyBorder="1" applyAlignment="1">
      <alignment horizontal="left" vertical="top" wrapText="1"/>
    </xf>
    <xf numFmtId="171" fontId="1" fillId="0" borderId="0" xfId="15" applyNumberFormat="1" applyFont="1" applyFill="1" applyBorder="1" applyAlignment="1">
      <alignment horizontal="left" vertical="top" wrapText="1"/>
    </xf>
    <xf numFmtId="43" fontId="1" fillId="0" borderId="0" xfId="15" applyFont="1" applyFill="1" applyAlignment="1">
      <alignment horizontal="left" vertical="top" wrapText="1"/>
    </xf>
    <xf numFmtId="43" fontId="1" fillId="0" borderId="0" xfId="15" applyNumberFormat="1" applyFont="1" applyFill="1" applyAlignment="1">
      <alignment horizontal="left" vertical="top" wrapText="1"/>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top" wrapText="1"/>
    </xf>
    <xf numFmtId="170" fontId="1" fillId="0" borderId="12" xfId="0" applyNumberFormat="1" applyFont="1" applyFill="1" applyBorder="1" applyAlignment="1">
      <alignment/>
    </xf>
    <xf numFmtId="164" fontId="1" fillId="0" borderId="12" xfId="0" applyNumberFormat="1" applyFont="1" applyFill="1" applyBorder="1" applyAlignment="1">
      <alignment/>
    </xf>
    <xf numFmtId="170" fontId="1" fillId="0" borderId="13" xfId="0" applyNumberFormat="1" applyFont="1" applyFill="1" applyBorder="1" applyAlignment="1">
      <alignment/>
    </xf>
    <xf numFmtId="37" fontId="1" fillId="0" borderId="12" xfId="15" applyNumberFormat="1" applyFont="1" applyFill="1" applyBorder="1" applyAlignment="1">
      <alignment horizontal="right" vertical="top" wrapText="1"/>
    </xf>
    <xf numFmtId="43" fontId="1" fillId="0" borderId="12" xfId="15" applyFont="1" applyFill="1" applyBorder="1" applyAlignment="1">
      <alignment horizontal="right" vertical="top" wrapText="1"/>
    </xf>
    <xf numFmtId="0" fontId="1" fillId="0" borderId="14" xfId="0" applyFont="1" applyFill="1" applyBorder="1" applyAlignment="1">
      <alignment horizontal="left" vertical="top" wrapText="1"/>
    </xf>
    <xf numFmtId="43" fontId="1" fillId="0" borderId="12" xfId="15" applyFont="1" applyFill="1" applyBorder="1" applyAlignment="1">
      <alignment horizontal="center" vertical="top" wrapText="1"/>
    </xf>
    <xf numFmtId="37" fontId="1" fillId="0" borderId="14" xfId="0" applyNumberFormat="1" applyFont="1" applyFill="1" applyBorder="1" applyAlignment="1">
      <alignment horizontal="left" vertical="top" wrapText="1"/>
    </xf>
    <xf numFmtId="0" fontId="1" fillId="0" borderId="2" xfId="0" applyFont="1" applyFill="1" applyBorder="1" applyAlignment="1">
      <alignment/>
    </xf>
    <xf numFmtId="0" fontId="1" fillId="0" borderId="13" xfId="0" applyFont="1" applyFill="1" applyBorder="1" applyAlignment="1">
      <alignment/>
    </xf>
    <xf numFmtId="37" fontId="1" fillId="0" borderId="5" xfId="0" applyNumberFormat="1" applyFont="1" applyFill="1" applyBorder="1" applyAlignment="1">
      <alignment vertical="top" wrapText="1"/>
    </xf>
    <xf numFmtId="37" fontId="1" fillId="0" borderId="14" xfId="0" applyNumberFormat="1" applyFont="1" applyFill="1" applyBorder="1" applyAlignment="1">
      <alignment vertical="top" wrapText="1"/>
    </xf>
    <xf numFmtId="171" fontId="1" fillId="0" borderId="0" xfId="15" applyNumberFormat="1" applyFont="1" applyFill="1" applyAlignment="1" quotePrefix="1">
      <alignment horizontal="center" vertical="top" wrapText="1"/>
    </xf>
    <xf numFmtId="171" fontId="1" fillId="0" borderId="1" xfId="15" applyNumberFormat="1" applyFont="1" applyFill="1" applyBorder="1" applyAlignment="1">
      <alignment horizontal="center" vertical="top" wrapText="1"/>
    </xf>
    <xf numFmtId="171" fontId="1" fillId="0" borderId="11" xfId="15" applyNumberFormat="1" applyFont="1" applyFill="1" applyBorder="1" applyAlignment="1" quotePrefix="1">
      <alignment horizontal="center" vertical="top" wrapText="1"/>
    </xf>
    <xf numFmtId="171" fontId="1" fillId="0" borderId="0" xfId="15" applyNumberFormat="1" applyFont="1" applyFill="1" applyAlignment="1">
      <alignment/>
    </xf>
    <xf numFmtId="37" fontId="1" fillId="0" borderId="0" xfId="15" applyNumberFormat="1" applyFont="1" applyFill="1" applyAlignment="1">
      <alignment horizontal="center" vertical="top" wrapText="1"/>
    </xf>
    <xf numFmtId="37" fontId="1" fillId="0" borderId="0" xfId="15" applyNumberFormat="1" applyFont="1" applyFill="1" applyAlignment="1">
      <alignment horizontal="right" vertical="top" wrapText="1"/>
    </xf>
    <xf numFmtId="171" fontId="1" fillId="0" borderId="0" xfId="15" applyNumberFormat="1" applyFont="1" applyFill="1" applyAlignment="1" quotePrefix="1">
      <alignment horizontal="right"/>
    </xf>
    <xf numFmtId="37" fontId="1" fillId="0" borderId="0" xfId="0" applyNumberFormat="1" applyFont="1" applyFill="1" applyAlignment="1">
      <alignment horizontal="right"/>
    </xf>
    <xf numFmtId="43" fontId="1" fillId="0" borderId="0" xfId="15" applyFont="1" applyFill="1" applyAlignment="1">
      <alignment horizontal="right"/>
    </xf>
    <xf numFmtId="43" fontId="1" fillId="0" borderId="0" xfId="15" applyFont="1" applyFill="1" applyAlignment="1">
      <alignment/>
    </xf>
    <xf numFmtId="171" fontId="1" fillId="0" borderId="0" xfId="15" applyNumberFormat="1" applyFont="1" applyFill="1" applyAlignment="1">
      <alignment horizontal="center" vertical="top" wrapText="1"/>
    </xf>
    <xf numFmtId="171" fontId="1" fillId="0" borderId="1" xfId="15" applyNumberFormat="1" applyFont="1" applyFill="1" applyBorder="1" applyAlignment="1">
      <alignment horizontal="right" vertical="top" wrapText="1"/>
    </xf>
    <xf numFmtId="37" fontId="1" fillId="0" borderId="0" xfId="0" applyNumberFormat="1" applyFont="1" applyFill="1" applyAlignment="1">
      <alignment horizontal="left" vertical="top" wrapText="1"/>
    </xf>
    <xf numFmtId="37" fontId="1" fillId="0" borderId="11" xfId="0" applyNumberFormat="1" applyFont="1" applyFill="1" applyBorder="1" applyAlignment="1">
      <alignment horizontal="right" vertical="top" wrapText="1"/>
    </xf>
    <xf numFmtId="171" fontId="1" fillId="0" borderId="0" xfId="15" applyNumberFormat="1" applyFont="1" applyFill="1" applyBorder="1" applyAlignment="1">
      <alignment horizontal="center" vertical="top" wrapText="1"/>
    </xf>
    <xf numFmtId="37" fontId="1" fillId="0" borderId="0" xfId="0" applyNumberFormat="1" applyFont="1" applyFill="1" applyBorder="1" applyAlignment="1">
      <alignment horizontal="right" vertical="top" wrapText="1"/>
    </xf>
    <xf numFmtId="171" fontId="1" fillId="0" borderId="0" xfId="15" applyNumberFormat="1" applyFont="1" applyFill="1" applyAlignment="1">
      <alignment horizontal="right"/>
    </xf>
    <xf numFmtId="0" fontId="1" fillId="0" borderId="6" xfId="0" applyFont="1" applyFill="1" applyBorder="1" applyAlignment="1">
      <alignment horizontal="center"/>
    </xf>
    <xf numFmtId="43" fontId="1" fillId="0" borderId="0" xfId="15" applyFont="1" applyFill="1" applyAlignment="1" quotePrefix="1">
      <alignment horizontal="center"/>
    </xf>
    <xf numFmtId="171" fontId="1" fillId="0" borderId="0" xfId="15" applyNumberFormat="1" applyFont="1" applyFill="1" applyAlignment="1">
      <alignment horizontal="center"/>
    </xf>
    <xf numFmtId="171" fontId="1" fillId="0" borderId="0" xfId="0" applyNumberFormat="1" applyFont="1" applyFill="1" applyAlignment="1">
      <alignment/>
    </xf>
    <xf numFmtId="172" fontId="1" fillId="0" borderId="0" xfId="15" applyNumberFormat="1" applyFont="1" applyFill="1" applyAlignment="1">
      <alignment horizontal="center"/>
    </xf>
    <xf numFmtId="172" fontId="1" fillId="0" borderId="0" xfId="15" applyNumberFormat="1" applyFont="1" applyFill="1" applyBorder="1" applyAlignment="1" quotePrefix="1">
      <alignment horizontal="center"/>
    </xf>
    <xf numFmtId="0" fontId="1" fillId="0" borderId="6" xfId="0" applyFont="1" applyFill="1" applyBorder="1" applyAlignment="1">
      <alignment/>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 fontId="1" fillId="0" borderId="0" xfId="0" applyNumberFormat="1" applyFont="1" applyFill="1" applyAlignment="1">
      <alignment horizontal="center" vertical="center"/>
    </xf>
    <xf numFmtId="3"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3" fontId="1" fillId="0" borderId="11" xfId="0" applyNumberFormat="1" applyFont="1" applyFill="1" applyBorder="1" applyAlignment="1">
      <alignment horizontal="center" vertical="center" wrapText="1"/>
    </xf>
    <xf numFmtId="0" fontId="1" fillId="0" borderId="7" xfId="0" applyFont="1" applyFill="1" applyBorder="1" applyAlignment="1">
      <alignment/>
    </xf>
    <xf numFmtId="172" fontId="1" fillId="0" borderId="4" xfId="0" applyNumberFormat="1" applyFont="1" applyFill="1" applyBorder="1" applyAlignment="1">
      <alignment/>
    </xf>
    <xf numFmtId="172" fontId="2" fillId="0" borderId="0" xfId="0" applyNumberFormat="1" applyFont="1" applyFill="1" applyBorder="1" applyAlignment="1">
      <alignment/>
    </xf>
    <xf numFmtId="172" fontId="1" fillId="0" borderId="8" xfId="0" applyNumberFormat="1" applyFont="1" applyFill="1" applyBorder="1" applyAlignment="1">
      <alignment/>
    </xf>
    <xf numFmtId="172" fontId="2" fillId="0" borderId="4" xfId="0" applyNumberFormat="1" applyFont="1" applyFill="1" applyBorder="1" applyAlignment="1">
      <alignment/>
    </xf>
    <xf numFmtId="170" fontId="1" fillId="0" borderId="8" xfId="0" applyNumberFormat="1" applyFont="1" applyFill="1" applyBorder="1" applyAlignment="1">
      <alignment/>
    </xf>
    <xf numFmtId="172" fontId="2" fillId="0" borderId="19" xfId="0" applyNumberFormat="1" applyFont="1" applyFill="1" applyBorder="1" applyAlignment="1">
      <alignment/>
    </xf>
    <xf numFmtId="172" fontId="2" fillId="0" borderId="6" xfId="0" applyNumberFormat="1" applyFont="1" applyFill="1" applyBorder="1" applyAlignment="1">
      <alignment/>
    </xf>
    <xf numFmtId="172" fontId="1" fillId="0" borderId="19" xfId="0" applyNumberFormat="1" applyFont="1" applyFill="1" applyBorder="1" applyAlignment="1">
      <alignment/>
    </xf>
    <xf numFmtId="172" fontId="1" fillId="0" borderId="20" xfId="0" applyNumberFormat="1" applyFont="1" applyFill="1" applyBorder="1" applyAlignment="1">
      <alignment/>
    </xf>
    <xf numFmtId="170" fontId="1" fillId="0" borderId="20" xfId="0" applyNumberFormat="1" applyFont="1" applyFill="1" applyBorder="1" applyAlignment="1">
      <alignment/>
    </xf>
    <xf numFmtId="172" fontId="2" fillId="0" borderId="5" xfId="0" applyNumberFormat="1" applyFont="1" applyFill="1" applyBorder="1" applyAlignment="1">
      <alignment/>
    </xf>
    <xf numFmtId="172" fontId="2" fillId="0" borderId="1" xfId="0" applyNumberFormat="1" applyFont="1" applyFill="1" applyBorder="1" applyAlignment="1">
      <alignment/>
    </xf>
    <xf numFmtId="172" fontId="1" fillId="0" borderId="5" xfId="0" applyNumberFormat="1" applyFont="1" applyFill="1" applyBorder="1" applyAlignment="1">
      <alignment/>
    </xf>
    <xf numFmtId="172" fontId="1" fillId="0" borderId="9" xfId="0" applyNumberFormat="1" applyFont="1" applyFill="1" applyBorder="1" applyAlignment="1">
      <alignment/>
    </xf>
    <xf numFmtId="170" fontId="1" fillId="0" borderId="9" xfId="0" applyNumberFormat="1" applyFont="1" applyFill="1" applyBorder="1" applyAlignment="1">
      <alignment/>
    </xf>
    <xf numFmtId="172" fontId="2" fillId="0" borderId="4" xfId="0" applyNumberFormat="1" applyFont="1" applyFill="1" applyBorder="1" applyAlignment="1">
      <alignment/>
    </xf>
    <xf numFmtId="172" fontId="2" fillId="0" borderId="0" xfId="0" applyNumberFormat="1" applyFont="1" applyFill="1" applyBorder="1" applyAlignment="1">
      <alignment/>
    </xf>
    <xf numFmtId="172" fontId="1" fillId="0" borderId="4" xfId="0" applyNumberFormat="1" applyFont="1" applyFill="1" applyBorder="1" applyAlignment="1">
      <alignment horizontal="right"/>
    </xf>
    <xf numFmtId="172" fontId="1" fillId="0" borderId="8" xfId="0" applyNumberFormat="1" applyFont="1" applyFill="1" applyBorder="1" applyAlignment="1">
      <alignment/>
    </xf>
    <xf numFmtId="170" fontId="1" fillId="0" borderId="8" xfId="0" applyNumberFormat="1" applyFont="1" applyFill="1" applyBorder="1" applyAlignment="1">
      <alignment/>
    </xf>
    <xf numFmtId="170" fontId="2" fillId="0" borderId="4" xfId="0" applyNumberFormat="1" applyFont="1" applyFill="1" applyBorder="1" applyAlignment="1">
      <alignment/>
    </xf>
    <xf numFmtId="170" fontId="2" fillId="0" borderId="0" xfId="0" applyNumberFormat="1" applyFont="1" applyFill="1" applyBorder="1" applyAlignment="1">
      <alignment/>
    </xf>
    <xf numFmtId="170" fontId="1" fillId="0" borderId="4" xfId="0" applyNumberFormat="1" applyFont="1" applyFill="1" applyBorder="1" applyAlignment="1">
      <alignment/>
    </xf>
    <xf numFmtId="43" fontId="2" fillId="0" borderId="4" xfId="15" applyFont="1" applyFill="1" applyBorder="1" applyAlignment="1">
      <alignment/>
    </xf>
    <xf numFmtId="40" fontId="1" fillId="0" borderId="4" xfId="15" applyNumberFormat="1" applyFont="1" applyFill="1" applyBorder="1" applyAlignment="1">
      <alignment/>
    </xf>
    <xf numFmtId="43" fontId="1" fillId="0" borderId="4" xfId="15" applyFont="1" applyFill="1" applyBorder="1" applyAlignment="1">
      <alignment/>
    </xf>
    <xf numFmtId="170" fontId="1" fillId="0" borderId="4" xfId="0" applyNumberFormat="1" applyFont="1" applyFill="1" applyBorder="1" applyAlignment="1">
      <alignment horizontal="center"/>
    </xf>
    <xf numFmtId="43" fontId="2" fillId="0" borderId="4" xfId="15" applyFont="1" applyFill="1" applyBorder="1" applyAlignment="1">
      <alignment horizontal="right"/>
    </xf>
    <xf numFmtId="43" fontId="1" fillId="0" borderId="4" xfId="15" applyFont="1" applyFill="1" applyBorder="1" applyAlignment="1">
      <alignment horizontal="right"/>
    </xf>
    <xf numFmtId="170" fontId="2" fillId="0" borderId="19" xfId="0" applyNumberFormat="1" applyFont="1" applyFill="1" applyBorder="1" applyAlignment="1">
      <alignment/>
    </xf>
    <xf numFmtId="170" fontId="2" fillId="0" borderId="6" xfId="0" applyNumberFormat="1" applyFont="1" applyFill="1" applyBorder="1" applyAlignment="1">
      <alignment/>
    </xf>
    <xf numFmtId="170" fontId="1" fillId="0" borderId="19" xfId="0" applyNumberFormat="1" applyFont="1" applyFill="1" applyBorder="1" applyAlignment="1">
      <alignment/>
    </xf>
    <xf numFmtId="0" fontId="1" fillId="0" borderId="0" xfId="0" applyFont="1" applyFill="1" applyAlignment="1">
      <alignment horizontal="left" vertical="justify"/>
    </xf>
    <xf numFmtId="0" fontId="9" fillId="0" borderId="0" xfId="0" applyFont="1" applyFill="1" applyAlignment="1">
      <alignment horizontal="justify"/>
    </xf>
    <xf numFmtId="0" fontId="2" fillId="0" borderId="0" xfId="0" applyFont="1" applyFill="1" applyAlignment="1">
      <alignment horizontal="right"/>
    </xf>
    <xf numFmtId="0" fontId="2" fillId="0" borderId="0" xfId="22" applyFont="1" applyAlignment="1" quotePrefix="1">
      <alignment/>
      <protection/>
    </xf>
    <xf numFmtId="172" fontId="1" fillId="0" borderId="11" xfId="17" applyNumberFormat="1" applyFont="1" applyFill="1" applyBorder="1" applyAlignment="1">
      <alignment/>
    </xf>
    <xf numFmtId="0" fontId="2" fillId="0" borderId="0" xfId="0" applyFont="1" applyFill="1" applyAlignment="1" quotePrefix="1">
      <alignment horizontal="center" vertical="top" wrapText="1"/>
    </xf>
    <xf numFmtId="0" fontId="2" fillId="0" borderId="0" xfId="0" applyFont="1" applyFill="1" applyAlignment="1">
      <alignment horizontal="center" vertical="top" wrapText="1"/>
    </xf>
    <xf numFmtId="0" fontId="1" fillId="0" borderId="0" xfId="0" applyFont="1" applyFill="1" applyAlignment="1">
      <alignment/>
    </xf>
    <xf numFmtId="0" fontId="2" fillId="0" borderId="0" xfId="0" applyNumberFormat="1" applyFont="1" applyFill="1" applyAlignment="1" quotePrefix="1">
      <alignment horizontal="center" vertical="top"/>
    </xf>
    <xf numFmtId="0" fontId="1" fillId="0" borderId="0" xfId="0" applyFont="1" applyFill="1" applyAlignment="1">
      <alignment horizontal="left" vertical="top"/>
    </xf>
    <xf numFmtId="0" fontId="1" fillId="0" borderId="0" xfId="0" applyFont="1" applyFill="1" applyAlignment="1">
      <alignment vertical="top" wrapText="1"/>
    </xf>
    <xf numFmtId="0" fontId="1" fillId="0" borderId="0" xfId="0" applyFont="1" applyFill="1" applyAlignment="1">
      <alignment horizontal="justify" vertical="top" wrapText="1"/>
    </xf>
    <xf numFmtId="0" fontId="2" fillId="0" borderId="5" xfId="0" applyFont="1" applyFill="1" applyBorder="1" applyAlignment="1">
      <alignment horizontal="center"/>
    </xf>
    <xf numFmtId="0" fontId="2" fillId="0" borderId="1" xfId="0" applyFont="1" applyFill="1" applyBorder="1" applyAlignment="1">
      <alignment horizontal="center"/>
    </xf>
    <xf numFmtId="0" fontId="1" fillId="0" borderId="2"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9"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9" xfId="0" applyFont="1" applyFill="1" applyBorder="1" applyAlignment="1">
      <alignment horizontal="center"/>
    </xf>
    <xf numFmtId="0" fontId="2" fillId="0" borderId="7" xfId="0" applyFont="1" applyFill="1" applyBorder="1" applyAlignment="1">
      <alignment horizontal="center"/>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 fillId="0" borderId="0" xfId="0" applyFont="1" applyAlignment="1">
      <alignment horizontal="center"/>
    </xf>
    <xf numFmtId="37" fontId="1" fillId="0" borderId="0" xfId="15" applyNumberFormat="1" applyFont="1" applyAlignment="1">
      <alignment horizontal="center"/>
    </xf>
    <xf numFmtId="37" fontId="2" fillId="0" borderId="0" xfId="15" applyNumberFormat="1" applyFont="1" applyAlignment="1" quotePrefix="1">
      <alignment horizontal="center"/>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NumberFormat="1" applyFont="1" applyFill="1" applyAlignment="1">
      <alignment horizontal="left" vertical="top" wrapText="1"/>
    </xf>
    <xf numFmtId="0" fontId="1" fillId="0" borderId="0" xfId="0" applyNumberFormat="1" applyFont="1" applyFill="1" applyAlignment="1" quotePrefix="1">
      <alignment horizontal="left" vertical="top" wrapText="1"/>
    </xf>
    <xf numFmtId="0" fontId="2" fillId="0" borderId="0" xfId="0" applyNumberFormat="1" applyFont="1" applyFill="1" applyAlignment="1" quotePrefix="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Fill="1" applyAlignment="1" quotePrefix="1">
      <alignment horizontal="center"/>
    </xf>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lignment horizontal="left"/>
    </xf>
    <xf numFmtId="0" fontId="1" fillId="0" borderId="0" xfId="0" applyFont="1" applyFill="1" applyAlignment="1">
      <alignment horizontal="center" vertical="top" wrapText="1"/>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8" fillId="0" borderId="0"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Fill="1" applyAlignment="1">
      <alignment horizontal="center"/>
    </xf>
    <xf numFmtId="0" fontId="1" fillId="0" borderId="0" xfId="0" applyFont="1" applyFill="1" applyAlignment="1">
      <alignment horizontal="justify" vertical="top"/>
    </xf>
    <xf numFmtId="0" fontId="4" fillId="0" borderId="0" xfId="0" applyFont="1" applyFill="1" applyAlignment="1">
      <alignment horizontal="justify" vertical="top" wrapText="1"/>
    </xf>
    <xf numFmtId="0" fontId="2" fillId="0" borderId="0" xfId="0" applyFont="1" applyFill="1" applyAlignment="1">
      <alignment horizontal="left"/>
    </xf>
    <xf numFmtId="0" fontId="1" fillId="0" borderId="0" xfId="0" applyFont="1" applyFill="1" applyAlignment="1">
      <alignment horizontal="left" vertical="justify"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2"/>
        <xdr:cNvPicPr preferRelativeResize="1">
          <a:picLocks noChangeAspect="1"/>
        </xdr:cNvPicPr>
      </xdr:nvPicPr>
      <xdr:blipFill>
        <a:blip r:embed="rId1"/>
        <a:stretch>
          <a:fillRect/>
        </a:stretch>
      </xdr:blipFill>
      <xdr:spPr>
        <a:xfrm>
          <a:off x="35052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4"/>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6"/>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3" name="Line 7"/>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4" name="Line 8"/>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tabSelected="1" zoomScale="80" zoomScaleNormal="80" zoomScaleSheetLayoutView="100" workbookViewId="0" topLeftCell="A13">
      <selection activeCell="P30" sqref="P29:P30"/>
    </sheetView>
  </sheetViews>
  <sheetFormatPr defaultColWidth="9.140625" defaultRowHeight="13.5"/>
  <cols>
    <col min="1" max="1" width="4.140625" style="1" customWidth="1"/>
    <col min="2" max="2" width="1.7109375" style="1" customWidth="1"/>
    <col min="3" max="3" width="46.7109375" style="1" customWidth="1"/>
    <col min="4" max="4" width="18.421875" style="1" customWidth="1"/>
    <col min="5" max="5" width="2.574218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321" t="s">
        <v>6</v>
      </c>
      <c r="B5" s="321"/>
      <c r="C5" s="321"/>
      <c r="D5" s="321"/>
      <c r="E5" s="321"/>
      <c r="F5" s="321"/>
      <c r="G5" s="321"/>
      <c r="H5" s="321"/>
      <c r="I5" s="321"/>
      <c r="J5" s="321"/>
      <c r="K5" s="321"/>
    </row>
    <row r="6" spans="1:11" ht="15.75">
      <c r="A6" s="321" t="s">
        <v>7</v>
      </c>
      <c r="B6" s="321"/>
      <c r="C6" s="321"/>
      <c r="D6" s="321"/>
      <c r="E6" s="321"/>
      <c r="F6" s="321"/>
      <c r="G6" s="321"/>
      <c r="H6" s="321"/>
      <c r="I6" s="321"/>
      <c r="J6" s="321"/>
      <c r="K6" s="321"/>
    </row>
    <row r="7" spans="1:11" ht="15.75">
      <c r="A7" s="5"/>
      <c r="B7" s="5"/>
      <c r="C7" s="5"/>
      <c r="D7" s="5"/>
      <c r="E7" s="5"/>
      <c r="F7" s="5"/>
      <c r="G7" s="5"/>
      <c r="H7" s="5"/>
      <c r="I7" s="5"/>
      <c r="J7" s="5"/>
      <c r="K7" s="5"/>
    </row>
    <row r="8" ht="9.75" customHeight="1"/>
    <row r="9" spans="1:11" ht="15.75">
      <c r="A9" s="321" t="s">
        <v>8</v>
      </c>
      <c r="B9" s="321"/>
      <c r="C9" s="321"/>
      <c r="D9" s="321"/>
      <c r="E9" s="321"/>
      <c r="F9" s="321"/>
      <c r="G9" s="321"/>
      <c r="H9" s="321"/>
      <c r="I9" s="321"/>
      <c r="J9" s="321"/>
      <c r="K9" s="321"/>
    </row>
    <row r="10" spans="1:11" ht="15.75">
      <c r="A10" s="321" t="s">
        <v>263</v>
      </c>
      <c r="B10" s="321"/>
      <c r="C10" s="321"/>
      <c r="D10" s="321"/>
      <c r="E10" s="321"/>
      <c r="F10" s="321"/>
      <c r="G10" s="321"/>
      <c r="H10" s="321"/>
      <c r="I10" s="321"/>
      <c r="J10" s="321"/>
      <c r="K10" s="321"/>
    </row>
    <row r="11" spans="1:11" ht="15.75">
      <c r="A11" s="5"/>
      <c r="B11" s="5"/>
      <c r="C11" s="5"/>
      <c r="D11" s="5"/>
      <c r="E11" s="5"/>
      <c r="F11" s="5"/>
      <c r="G11" s="5"/>
      <c r="H11" s="5"/>
      <c r="I11" s="5"/>
      <c r="J11" s="5"/>
      <c r="K11" s="5"/>
    </row>
    <row r="13" ht="15.75">
      <c r="A13" s="1" t="s">
        <v>322</v>
      </c>
    </row>
    <row r="16" spans="1:2" ht="15.75">
      <c r="A16" s="4" t="s">
        <v>173</v>
      </c>
      <c r="B16" s="4"/>
    </row>
    <row r="17" ht="9.75" customHeight="1"/>
    <row r="18" spans="4:11" ht="15" customHeight="1">
      <c r="D18" s="315" t="s">
        <v>264</v>
      </c>
      <c r="E18" s="316"/>
      <c r="F18" s="316"/>
      <c r="G18" s="317"/>
      <c r="H18" s="311" t="s">
        <v>9</v>
      </c>
      <c r="I18" s="312"/>
      <c r="J18" s="312"/>
      <c r="K18" s="314"/>
    </row>
    <row r="19" spans="4:11" ht="15" customHeight="1">
      <c r="D19" s="318"/>
      <c r="E19" s="319"/>
      <c r="F19" s="319"/>
      <c r="G19" s="320"/>
      <c r="H19" s="305" t="s">
        <v>265</v>
      </c>
      <c r="I19" s="306"/>
      <c r="J19" s="306"/>
      <c r="K19" s="313"/>
    </row>
    <row r="20" spans="4:11" ht="15" customHeight="1">
      <c r="D20" s="311">
        <v>2005</v>
      </c>
      <c r="E20" s="312"/>
      <c r="F20" s="307">
        <v>2004</v>
      </c>
      <c r="G20" s="308"/>
      <c r="H20" s="311">
        <v>2005</v>
      </c>
      <c r="I20" s="312"/>
      <c r="J20" s="307">
        <v>2004</v>
      </c>
      <c r="K20" s="308"/>
    </row>
    <row r="21" spans="4:11" ht="15" customHeight="1">
      <c r="D21" s="305" t="s">
        <v>10</v>
      </c>
      <c r="E21" s="306"/>
      <c r="F21" s="309" t="s">
        <v>11</v>
      </c>
      <c r="G21" s="310"/>
      <c r="H21" s="305" t="s">
        <v>10</v>
      </c>
      <c r="I21" s="306"/>
      <c r="J21" s="309" t="s">
        <v>11</v>
      </c>
      <c r="K21" s="310"/>
    </row>
    <row r="22" spans="4:14" ht="9.75" customHeight="1">
      <c r="D22" s="84"/>
      <c r="E22" s="85"/>
      <c r="F22" s="84"/>
      <c r="G22" s="86"/>
      <c r="H22" s="84"/>
      <c r="I22" s="85"/>
      <c r="J22" s="226"/>
      <c r="K22" s="260"/>
      <c r="M22" s="13"/>
      <c r="N22" s="13"/>
    </row>
    <row r="23" spans="1:14" ht="15" customHeight="1">
      <c r="A23" s="9">
        <v>1</v>
      </c>
      <c r="B23" s="9"/>
      <c r="C23" s="1" t="s">
        <v>76</v>
      </c>
      <c r="D23" s="261">
        <f>H23-611080</f>
        <v>203139</v>
      </c>
      <c r="E23" s="262"/>
      <c r="F23" s="261">
        <v>185632</v>
      </c>
      <c r="G23" s="263"/>
      <c r="H23" s="264">
        <v>814219</v>
      </c>
      <c r="I23" s="262"/>
      <c r="J23" s="261">
        <v>696941</v>
      </c>
      <c r="K23" s="265"/>
      <c r="L23" s="73"/>
      <c r="M23" s="17"/>
      <c r="N23" s="17"/>
    </row>
    <row r="24" spans="1:14" ht="7.5" customHeight="1" thickBot="1">
      <c r="A24" s="9"/>
      <c r="B24" s="9"/>
      <c r="D24" s="266"/>
      <c r="E24" s="267"/>
      <c r="F24" s="268"/>
      <c r="G24" s="269"/>
      <c r="H24" s="266"/>
      <c r="I24" s="267"/>
      <c r="J24" s="268"/>
      <c r="K24" s="270"/>
      <c r="L24" s="73"/>
      <c r="M24" s="17"/>
      <c r="N24" s="17"/>
    </row>
    <row r="25" spans="1:14" ht="14.25" customHeight="1" thickTop="1">
      <c r="A25" s="10"/>
      <c r="B25" s="10"/>
      <c r="C25" s="3"/>
      <c r="D25" s="264"/>
      <c r="E25" s="262"/>
      <c r="F25" s="261"/>
      <c r="G25" s="263"/>
      <c r="H25" s="264"/>
      <c r="I25" s="262"/>
      <c r="J25" s="261"/>
      <c r="K25" s="265"/>
      <c r="L25" s="87"/>
      <c r="M25" s="17"/>
      <c r="N25" s="17"/>
    </row>
    <row r="26" spans="1:14" ht="15" customHeight="1">
      <c r="A26" s="9">
        <v>2</v>
      </c>
      <c r="B26" s="9"/>
      <c r="C26" s="1" t="s">
        <v>99</v>
      </c>
      <c r="D26" s="261">
        <f>H26-96747</f>
        <v>28929</v>
      </c>
      <c r="E26" s="262"/>
      <c r="F26" s="261">
        <v>35190</v>
      </c>
      <c r="G26" s="263"/>
      <c r="H26" s="264">
        <f>68930+50+56042+92+2+560</f>
        <v>125676</v>
      </c>
      <c r="I26" s="262"/>
      <c r="J26" s="261">
        <v>186668</v>
      </c>
      <c r="K26" s="265"/>
      <c r="L26" s="87"/>
      <c r="M26" s="17"/>
      <c r="N26" s="17"/>
    </row>
    <row r="27" spans="1:14" ht="15" customHeight="1">
      <c r="A27" s="9">
        <v>3</v>
      </c>
      <c r="B27" s="9"/>
      <c r="C27" s="1" t="s">
        <v>67</v>
      </c>
      <c r="D27" s="261">
        <f>H27-10650</f>
        <v>186</v>
      </c>
      <c r="E27" s="262"/>
      <c r="F27" s="261">
        <v>2332</v>
      </c>
      <c r="G27" s="263"/>
      <c r="H27" s="264">
        <f>10836</f>
        <v>10836</v>
      </c>
      <c r="I27" s="262"/>
      <c r="J27" s="261">
        <v>10736</v>
      </c>
      <c r="K27" s="265"/>
      <c r="L27" s="87"/>
      <c r="M27" s="17"/>
      <c r="N27" s="17"/>
    </row>
    <row r="28" spans="1:14" ht="15" customHeight="1">
      <c r="A28" s="9">
        <v>4</v>
      </c>
      <c r="B28" s="9"/>
      <c r="C28" s="1" t="s">
        <v>66</v>
      </c>
      <c r="D28" s="261">
        <f>H28+8460</f>
        <v>-1643</v>
      </c>
      <c r="E28" s="262"/>
      <c r="F28" s="261">
        <v>-1672</v>
      </c>
      <c r="G28" s="263"/>
      <c r="H28" s="264">
        <v>-10103</v>
      </c>
      <c r="I28" s="262"/>
      <c r="J28" s="261">
        <v>-8679</v>
      </c>
      <c r="K28" s="265"/>
      <c r="L28" s="87"/>
      <c r="M28" s="17"/>
      <c r="N28" s="17"/>
    </row>
    <row r="29" spans="1:14" ht="7.5" customHeight="1">
      <c r="A29" s="9"/>
      <c r="B29" s="9"/>
      <c r="D29" s="271"/>
      <c r="E29" s="272"/>
      <c r="F29" s="273"/>
      <c r="G29" s="274"/>
      <c r="H29" s="271"/>
      <c r="I29" s="272"/>
      <c r="J29" s="273"/>
      <c r="K29" s="275"/>
      <c r="L29" s="87"/>
      <c r="M29" s="17"/>
      <c r="N29" s="17"/>
    </row>
    <row r="30" spans="1:14" ht="7.5" customHeight="1">
      <c r="A30" s="10"/>
      <c r="B30" s="10"/>
      <c r="C30" s="6"/>
      <c r="D30" s="264"/>
      <c r="E30" s="262">
        <f>SUM(E25:F29)</f>
        <v>35850</v>
      </c>
      <c r="F30" s="264"/>
      <c r="G30" s="263">
        <f>SUM(G25:H29)</f>
        <v>126409</v>
      </c>
      <c r="H30" s="264"/>
      <c r="I30" s="262">
        <f>SUM(I25:J29)</f>
        <v>188725</v>
      </c>
      <c r="J30" s="264"/>
      <c r="K30" s="265">
        <f>SUM(K25:L29)</f>
        <v>0</v>
      </c>
      <c r="L30" s="87"/>
      <c r="M30" s="17"/>
      <c r="N30" s="17"/>
    </row>
    <row r="31" spans="1:14" ht="15.75">
      <c r="A31" s="11"/>
      <c r="B31" s="11"/>
      <c r="C31" s="6"/>
      <c r="D31" s="276">
        <f>SUM(D26:D28)</f>
        <v>27472</v>
      </c>
      <c r="E31" s="277"/>
      <c r="F31" s="278">
        <f>SUM(F26:F28)</f>
        <v>35850</v>
      </c>
      <c r="G31" s="279"/>
      <c r="H31" s="276">
        <f>SUM(H26:H28)</f>
        <v>126409</v>
      </c>
      <c r="I31" s="277"/>
      <c r="J31" s="278">
        <f>SUM(J26:J28)</f>
        <v>188725</v>
      </c>
      <c r="K31" s="280"/>
      <c r="L31" s="87"/>
      <c r="M31" s="17"/>
      <c r="N31" s="17"/>
    </row>
    <row r="32" spans="1:14" ht="15.75">
      <c r="A32" s="10">
        <v>5</v>
      </c>
      <c r="B32" s="10"/>
      <c r="C32" s="6" t="s">
        <v>230</v>
      </c>
      <c r="D32" s="261">
        <f>H32-2223</f>
        <v>1209</v>
      </c>
      <c r="E32" s="262"/>
      <c r="F32" s="261">
        <v>184</v>
      </c>
      <c r="G32" s="263"/>
      <c r="H32" s="264">
        <f>428+3004</f>
        <v>3432</v>
      </c>
      <c r="I32" s="262"/>
      <c r="J32" s="261">
        <v>1241</v>
      </c>
      <c r="K32" s="265"/>
      <c r="L32" s="87"/>
      <c r="M32" s="17"/>
      <c r="N32" s="17"/>
    </row>
    <row r="33" spans="1:14" ht="15.75" hidden="1">
      <c r="A33" s="10"/>
      <c r="B33" s="10"/>
      <c r="C33" s="6"/>
      <c r="D33" s="261"/>
      <c r="E33" s="262"/>
      <c r="F33" s="261"/>
      <c r="G33" s="263"/>
      <c r="H33" s="264"/>
      <c r="I33" s="262"/>
      <c r="J33" s="261"/>
      <c r="K33" s="265"/>
      <c r="L33" s="87"/>
      <c r="M33" s="17"/>
      <c r="N33" s="17"/>
    </row>
    <row r="34" spans="1:14" ht="10.5" customHeight="1">
      <c r="A34" s="9"/>
      <c r="B34" s="9"/>
      <c r="D34" s="271"/>
      <c r="E34" s="272"/>
      <c r="F34" s="273"/>
      <c r="G34" s="274"/>
      <c r="H34" s="271"/>
      <c r="I34" s="272"/>
      <c r="J34" s="273"/>
      <c r="K34" s="275"/>
      <c r="L34" s="87"/>
      <c r="M34" s="17"/>
      <c r="N34" s="17"/>
    </row>
    <row r="35" spans="1:14" ht="7.5" customHeight="1">
      <c r="A35" s="9"/>
      <c r="B35" s="9"/>
      <c r="D35" s="264"/>
      <c r="E35" s="262"/>
      <c r="F35" s="261"/>
      <c r="G35" s="263"/>
      <c r="H35" s="264"/>
      <c r="I35" s="262"/>
      <c r="J35" s="261"/>
      <c r="K35" s="265"/>
      <c r="L35" s="87"/>
      <c r="M35" s="17"/>
      <c r="N35" s="17"/>
    </row>
    <row r="36" spans="1:14" ht="15" customHeight="1">
      <c r="A36" s="9">
        <v>6</v>
      </c>
      <c r="B36" s="9"/>
      <c r="C36" s="1" t="s">
        <v>100</v>
      </c>
      <c r="D36" s="264">
        <f>SUM(D31:D33)</f>
        <v>28681</v>
      </c>
      <c r="E36" s="262"/>
      <c r="F36" s="261">
        <f>SUM(F31:F32)</f>
        <v>36034</v>
      </c>
      <c r="G36" s="263"/>
      <c r="H36" s="264">
        <f>SUM(H31:H33)</f>
        <v>129841</v>
      </c>
      <c r="I36" s="262"/>
      <c r="J36" s="261">
        <f>SUM(J31:J32)</f>
        <v>189966</v>
      </c>
      <c r="K36" s="265"/>
      <c r="L36" s="87"/>
      <c r="M36" s="17"/>
      <c r="N36" s="17"/>
    </row>
    <row r="37" spans="1:14" ht="15" customHeight="1">
      <c r="A37" s="9">
        <v>7</v>
      </c>
      <c r="B37" s="9"/>
      <c r="C37" s="1" t="s">
        <v>101</v>
      </c>
      <c r="D37" s="261">
        <f>H37+16032</f>
        <v>-8005</v>
      </c>
      <c r="E37" s="262"/>
      <c r="F37" s="261">
        <v>-4628</v>
      </c>
      <c r="G37" s="263"/>
      <c r="H37" s="264">
        <f>-23196-841</f>
        <v>-24037</v>
      </c>
      <c r="I37" s="262">
        <f>-1619-425</f>
        <v>-2044</v>
      </c>
      <c r="J37" s="261">
        <v>-13959</v>
      </c>
      <c r="K37" s="265"/>
      <c r="L37" s="88"/>
      <c r="M37" s="17"/>
      <c r="N37" s="17"/>
    </row>
    <row r="38" spans="1:14" ht="7.5" customHeight="1">
      <c r="A38" s="9"/>
      <c r="B38" s="9"/>
      <c r="D38" s="271"/>
      <c r="E38" s="272"/>
      <c r="F38" s="273"/>
      <c r="G38" s="274"/>
      <c r="H38" s="271"/>
      <c r="I38" s="272"/>
      <c r="J38" s="273"/>
      <c r="K38" s="275"/>
      <c r="L38" s="88"/>
      <c r="M38" s="17"/>
      <c r="N38" s="17"/>
    </row>
    <row r="39" spans="1:14" ht="7.5" customHeight="1">
      <c r="A39" s="9"/>
      <c r="B39" s="9"/>
      <c r="D39" s="264"/>
      <c r="E39" s="262"/>
      <c r="F39" s="261"/>
      <c r="G39" s="263"/>
      <c r="H39" s="264"/>
      <c r="I39" s="262"/>
      <c r="J39" s="261"/>
      <c r="K39" s="265"/>
      <c r="L39" s="88"/>
      <c r="M39" s="17"/>
      <c r="N39" s="17"/>
    </row>
    <row r="40" spans="1:14" ht="15" customHeight="1">
      <c r="A40" s="9">
        <v>8</v>
      </c>
      <c r="B40" s="9"/>
      <c r="C40" s="1" t="s">
        <v>102</v>
      </c>
      <c r="D40" s="264">
        <f>SUM(D36:D37)</f>
        <v>20676</v>
      </c>
      <c r="E40" s="262"/>
      <c r="F40" s="261">
        <f>SUM(F36:F37)</f>
        <v>31406</v>
      </c>
      <c r="G40" s="263"/>
      <c r="H40" s="264">
        <f>SUM(H36:H37)</f>
        <v>105804</v>
      </c>
      <c r="I40" s="262"/>
      <c r="J40" s="261">
        <f>SUM(J36:J37)</f>
        <v>176007</v>
      </c>
      <c r="K40" s="265"/>
      <c r="L40" s="88"/>
      <c r="M40" s="17"/>
      <c r="N40" s="17"/>
    </row>
    <row r="41" spans="1:14" ht="15" customHeight="1">
      <c r="A41" s="9">
        <v>9</v>
      </c>
      <c r="B41" s="9"/>
      <c r="C41" s="1" t="s">
        <v>103</v>
      </c>
      <c r="D41" s="261">
        <f>H41+11078</f>
        <v>-4781</v>
      </c>
      <c r="E41" s="262"/>
      <c r="F41" s="261">
        <v>-2619</v>
      </c>
      <c r="G41" s="263"/>
      <c r="H41" s="264">
        <v>-15859</v>
      </c>
      <c r="I41" s="262"/>
      <c r="J41" s="261">
        <v>-8341</v>
      </c>
      <c r="K41" s="265"/>
      <c r="L41" s="88"/>
      <c r="M41" s="17"/>
      <c r="N41" s="17"/>
    </row>
    <row r="42" spans="1:14" ht="15" customHeight="1">
      <c r="A42" s="9">
        <v>10</v>
      </c>
      <c r="B42" s="9"/>
      <c r="C42" s="1" t="s">
        <v>266</v>
      </c>
      <c r="D42" s="261">
        <f>H42</f>
        <v>0</v>
      </c>
      <c r="E42" s="262"/>
      <c r="F42" s="261"/>
      <c r="G42" s="263"/>
      <c r="H42" s="264"/>
      <c r="I42" s="262"/>
      <c r="J42" s="261"/>
      <c r="K42" s="265"/>
      <c r="L42" s="88"/>
      <c r="M42" s="17"/>
      <c r="N42" s="17"/>
    </row>
    <row r="43" spans="1:14" ht="7.5" customHeight="1">
      <c r="A43" s="9"/>
      <c r="B43" s="9"/>
      <c r="D43" s="271"/>
      <c r="E43" s="272"/>
      <c r="F43" s="273"/>
      <c r="G43" s="274"/>
      <c r="H43" s="271"/>
      <c r="I43" s="272"/>
      <c r="J43" s="273"/>
      <c r="K43" s="275"/>
      <c r="L43" s="88"/>
      <c r="M43" s="17"/>
      <c r="N43" s="17"/>
    </row>
    <row r="44" spans="1:14" ht="6.75" customHeight="1">
      <c r="A44" s="9"/>
      <c r="B44" s="9"/>
      <c r="D44" s="264"/>
      <c r="E44" s="262"/>
      <c r="F44" s="261"/>
      <c r="G44" s="263"/>
      <c r="H44" s="264"/>
      <c r="I44" s="262"/>
      <c r="J44" s="261"/>
      <c r="K44" s="265"/>
      <c r="L44" s="88"/>
      <c r="M44" s="17"/>
      <c r="N44" s="17"/>
    </row>
    <row r="45" spans="1:14" ht="15" customHeight="1" thickBot="1">
      <c r="A45" s="9">
        <v>11</v>
      </c>
      <c r="B45" s="9"/>
      <c r="C45" s="1" t="s">
        <v>104</v>
      </c>
      <c r="D45" s="266">
        <f>SUM(D40:D42)</f>
        <v>15895</v>
      </c>
      <c r="E45" s="267"/>
      <c r="F45" s="268">
        <f>SUM(F40:F42)</f>
        <v>28787</v>
      </c>
      <c r="G45" s="269"/>
      <c r="H45" s="266">
        <f>SUM(H40:H42)</f>
        <v>89945</v>
      </c>
      <c r="I45" s="267"/>
      <c r="J45" s="268">
        <f>SUM(J40:J42)</f>
        <v>167666</v>
      </c>
      <c r="K45" s="270"/>
      <c r="L45" s="88"/>
      <c r="M45" s="17"/>
      <c r="N45" s="17"/>
    </row>
    <row r="46" spans="1:14" ht="15" customHeight="1" thickTop="1">
      <c r="A46" s="9"/>
      <c r="B46" s="9"/>
      <c r="D46" s="281"/>
      <c r="E46" s="282"/>
      <c r="F46" s="283"/>
      <c r="G46" s="265"/>
      <c r="H46" s="281"/>
      <c r="I46" s="282"/>
      <c r="J46" s="283"/>
      <c r="K46" s="265"/>
      <c r="L46" s="88"/>
      <c r="M46" s="17"/>
      <c r="N46" s="17"/>
    </row>
    <row r="47" spans="1:14" ht="15" customHeight="1">
      <c r="A47" s="9">
        <v>12</v>
      </c>
      <c r="B47" s="9"/>
      <c r="C47" s="1" t="s">
        <v>105</v>
      </c>
      <c r="D47" s="284">
        <v>4.24</v>
      </c>
      <c r="E47" s="282"/>
      <c r="F47" s="285">
        <v>7.91</v>
      </c>
      <c r="G47" s="265"/>
      <c r="H47" s="284">
        <v>24</v>
      </c>
      <c r="I47" s="282"/>
      <c r="J47" s="286">
        <v>46.05</v>
      </c>
      <c r="K47" s="265"/>
      <c r="L47" s="88"/>
      <c r="M47" s="17"/>
      <c r="N47" s="17"/>
    </row>
    <row r="48" spans="1:14" ht="15" customHeight="1">
      <c r="A48" s="9"/>
      <c r="B48" s="9"/>
      <c r="D48" s="281"/>
      <c r="E48" s="282"/>
      <c r="F48" s="287"/>
      <c r="G48" s="265"/>
      <c r="H48" s="281"/>
      <c r="I48" s="282"/>
      <c r="J48" s="283"/>
      <c r="K48" s="265"/>
      <c r="L48" s="88"/>
      <c r="M48" s="17"/>
      <c r="N48" s="17"/>
    </row>
    <row r="49" spans="1:14" ht="15" customHeight="1">
      <c r="A49" s="9">
        <v>13</v>
      </c>
      <c r="B49" s="9"/>
      <c r="C49" s="1" t="s">
        <v>106</v>
      </c>
      <c r="D49" s="288">
        <v>3.3</v>
      </c>
      <c r="E49" s="282"/>
      <c r="F49" s="289">
        <v>5.75</v>
      </c>
      <c r="G49" s="265"/>
      <c r="H49" s="288">
        <v>18.09</v>
      </c>
      <c r="I49" s="282"/>
      <c r="J49" s="289">
        <v>32.79</v>
      </c>
      <c r="K49" s="265"/>
      <c r="L49" s="88"/>
      <c r="M49" s="17"/>
      <c r="N49" s="17"/>
    </row>
    <row r="50" spans="1:14" ht="7.5" customHeight="1" thickBot="1">
      <c r="A50" s="9"/>
      <c r="B50" s="9"/>
      <c r="D50" s="290"/>
      <c r="E50" s="291"/>
      <c r="F50" s="292"/>
      <c r="G50" s="270"/>
      <c r="H50" s="290"/>
      <c r="I50" s="291"/>
      <c r="J50" s="292"/>
      <c r="K50" s="270"/>
      <c r="L50" s="88"/>
      <c r="M50" s="17"/>
      <c r="N50" s="17"/>
    </row>
    <row r="51" spans="1:10" ht="16.5" thickTop="1">
      <c r="A51" s="9"/>
      <c r="B51" s="9"/>
      <c r="D51" s="4"/>
      <c r="E51" s="4"/>
      <c r="J51" s="31"/>
    </row>
    <row r="52" spans="4:5" ht="15.75">
      <c r="D52" s="4"/>
      <c r="E52" s="4"/>
    </row>
    <row r="53" spans="4:8" ht="15.75">
      <c r="D53" s="4"/>
      <c r="E53" s="4"/>
      <c r="F53" s="4"/>
      <c r="G53" s="4"/>
      <c r="H53" s="4"/>
    </row>
    <row r="54" spans="2:5" ht="15.75">
      <c r="B54" s="4"/>
      <c r="D54" s="4"/>
      <c r="E54" s="4"/>
    </row>
    <row r="55" spans="4:5" ht="15.75">
      <c r="D55" s="4"/>
      <c r="E55" s="4"/>
    </row>
    <row r="56" spans="4:5" ht="15.75">
      <c r="D56" s="4"/>
      <c r="E56" s="4"/>
    </row>
    <row r="57" spans="4:5" ht="15.75">
      <c r="D57" s="4"/>
      <c r="E57" s="4"/>
    </row>
    <row r="58" spans="4:5" ht="15.75">
      <c r="D58" s="4">
        <v>8</v>
      </c>
      <c r="E58" s="4"/>
    </row>
    <row r="59" spans="4:5" ht="15.75">
      <c r="D59" s="4"/>
      <c r="E59" s="4"/>
    </row>
  </sheetData>
  <mergeCells count="15">
    <mergeCell ref="A5:K5"/>
    <mergeCell ref="A6:K6"/>
    <mergeCell ref="A9:K9"/>
    <mergeCell ref="A10:K10"/>
    <mergeCell ref="H19:K19"/>
    <mergeCell ref="H18:K18"/>
    <mergeCell ref="D18:G19"/>
    <mergeCell ref="H20:I20"/>
    <mergeCell ref="H21:I21"/>
    <mergeCell ref="J20:K20"/>
    <mergeCell ref="J21:K21"/>
    <mergeCell ref="D21:E21"/>
    <mergeCell ref="D20:E20"/>
    <mergeCell ref="F20:G20"/>
    <mergeCell ref="F21:G21"/>
  </mergeCells>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K73"/>
  <sheetViews>
    <sheetView zoomScale="80" zoomScaleNormal="80" workbookViewId="0" topLeftCell="A19">
      <selection activeCell="H34" sqref="H34"/>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7" customWidth="1"/>
    <col min="6" max="6" width="16.421875" style="90" customWidth="1"/>
    <col min="7" max="7" width="9.140625" style="7" customWidth="1"/>
    <col min="8" max="8" width="13.7109375" style="1" customWidth="1"/>
    <col min="9" max="9" width="4.28125" style="1" customWidth="1"/>
    <col min="10" max="10" width="9.421875" style="7" bestFit="1" customWidth="1"/>
    <col min="11" max="16384" width="9.140625" style="1" customWidth="1"/>
  </cols>
  <sheetData>
    <row r="1" spans="1:8" ht="15.75">
      <c r="A1" s="321" t="s">
        <v>13</v>
      </c>
      <c r="B1" s="321"/>
      <c r="C1" s="321"/>
      <c r="D1" s="321"/>
      <c r="E1" s="321"/>
      <c r="F1" s="321"/>
      <c r="G1" s="321"/>
      <c r="H1" s="321"/>
    </row>
    <row r="4" spans="1:2" ht="15.75">
      <c r="A4" s="4" t="s">
        <v>174</v>
      </c>
      <c r="B4" s="4"/>
    </row>
    <row r="5" spans="1:2" ht="7.5" customHeight="1">
      <c r="A5" s="4"/>
      <c r="B5" s="4"/>
    </row>
    <row r="6" spans="1:8" ht="15.75">
      <c r="A6" s="9"/>
      <c r="B6" s="9"/>
      <c r="F6" s="171" t="s">
        <v>192</v>
      </c>
      <c r="G6" s="19"/>
      <c r="H6" s="5" t="s">
        <v>39</v>
      </c>
    </row>
    <row r="7" spans="1:8" ht="15.75">
      <c r="A7" s="9"/>
      <c r="B7" s="9"/>
      <c r="F7" s="171" t="str">
        <f>H7</f>
        <v>AS AT</v>
      </c>
      <c r="G7" s="19"/>
      <c r="H7" s="5" t="s">
        <v>14</v>
      </c>
    </row>
    <row r="8" spans="1:8" ht="15.75">
      <c r="A8" s="9"/>
      <c r="B8" s="9"/>
      <c r="F8" s="171" t="s">
        <v>268</v>
      </c>
      <c r="G8" s="19"/>
      <c r="H8" s="5" t="s">
        <v>233</v>
      </c>
    </row>
    <row r="9" spans="1:8" ht="15.75">
      <c r="A9" s="9"/>
      <c r="B9" s="9"/>
      <c r="F9" s="171" t="str">
        <f>H9</f>
        <v>RM'000</v>
      </c>
      <c r="G9" s="19"/>
      <c r="H9" s="5" t="s">
        <v>11</v>
      </c>
    </row>
    <row r="10" spans="1:8" ht="15.75">
      <c r="A10" s="9"/>
      <c r="B10" s="9"/>
      <c r="H10" s="4"/>
    </row>
    <row r="11" spans="1:10" ht="15.75">
      <c r="A11" s="9">
        <v>1</v>
      </c>
      <c r="B11" s="9"/>
      <c r="C11" s="1" t="s">
        <v>77</v>
      </c>
      <c r="F11" s="90">
        <v>412639</v>
      </c>
      <c r="G11" s="16"/>
      <c r="H11" s="79">
        <v>325601</v>
      </c>
      <c r="J11" s="16"/>
    </row>
    <row r="12" spans="1:10" ht="15.75">
      <c r="A12" s="9">
        <v>2</v>
      </c>
      <c r="B12" s="9"/>
      <c r="C12" s="1" t="s">
        <v>258</v>
      </c>
      <c r="F12" s="90">
        <f>187220+63+2163</f>
        <v>189446</v>
      </c>
      <c r="G12" s="16"/>
      <c r="H12" s="79"/>
      <c r="J12" s="16"/>
    </row>
    <row r="13" spans="1:10" ht="15.75">
      <c r="A13" s="9">
        <v>3</v>
      </c>
      <c r="B13" s="9"/>
      <c r="C13" s="1" t="s">
        <v>40</v>
      </c>
      <c r="F13" s="90">
        <v>4241</v>
      </c>
      <c r="G13" s="16"/>
      <c r="H13" s="79">
        <v>2629</v>
      </c>
      <c r="J13" s="16"/>
    </row>
    <row r="14" spans="1:10" ht="15.75">
      <c r="A14" s="9">
        <v>4</v>
      </c>
      <c r="B14" s="9"/>
      <c r="C14" s="1" t="s">
        <v>41</v>
      </c>
      <c r="F14" s="90">
        <v>74906</v>
      </c>
      <c r="G14" s="16"/>
      <c r="H14" s="79">
        <v>95268</v>
      </c>
      <c r="J14" s="16"/>
    </row>
    <row r="15" spans="1:10" ht="15.75">
      <c r="A15" s="9">
        <v>5</v>
      </c>
      <c r="B15" s="9"/>
      <c r="C15" s="1" t="s">
        <v>207</v>
      </c>
      <c r="F15" s="90">
        <v>76</v>
      </c>
      <c r="G15" s="16"/>
      <c r="H15" s="79">
        <v>1984</v>
      </c>
      <c r="J15" s="16"/>
    </row>
    <row r="16" spans="1:10" ht="15.75">
      <c r="A16" s="9"/>
      <c r="B16" s="9"/>
      <c r="G16" s="16"/>
      <c r="H16" s="79">
        <v>0</v>
      </c>
      <c r="J16" s="16"/>
    </row>
    <row r="17" spans="1:10" ht="15.75">
      <c r="A17" s="9"/>
      <c r="B17" s="9"/>
      <c r="G17" s="16"/>
      <c r="H17" s="79"/>
      <c r="J17" s="16"/>
    </row>
    <row r="18" spans="1:10" ht="15.75">
      <c r="A18" s="9">
        <v>6</v>
      </c>
      <c r="B18" s="9"/>
      <c r="C18" s="1" t="s">
        <v>44</v>
      </c>
      <c r="G18" s="16"/>
      <c r="H18" s="79"/>
      <c r="J18" s="16"/>
    </row>
    <row r="19" spans="1:10" ht="15.75">
      <c r="A19" s="9"/>
      <c r="B19" s="9"/>
      <c r="D19" s="1" t="s">
        <v>78</v>
      </c>
      <c r="F19" s="90">
        <v>167839</v>
      </c>
      <c r="G19" s="16"/>
      <c r="H19" s="79">
        <v>126512</v>
      </c>
      <c r="J19" s="16"/>
    </row>
    <row r="20" spans="1:10" ht="15.75">
      <c r="A20" s="9"/>
      <c r="B20" s="9"/>
      <c r="D20" s="1" t="s">
        <v>79</v>
      </c>
      <c r="F20" s="90">
        <v>178860</v>
      </c>
      <c r="G20" s="16"/>
      <c r="H20" s="79">
        <v>141552</v>
      </c>
      <c r="J20" s="16"/>
    </row>
    <row r="21" spans="1:10" ht="15.75">
      <c r="A21" s="9"/>
      <c r="B21" s="9"/>
      <c r="D21" s="1" t="s">
        <v>80</v>
      </c>
      <c r="F21" s="90">
        <f>25633+295</f>
        <v>25928</v>
      </c>
      <c r="G21" s="16"/>
      <c r="H21" s="79">
        <v>46029</v>
      </c>
      <c r="J21" s="16"/>
    </row>
    <row r="22" spans="1:10" ht="15.75">
      <c r="A22" s="9"/>
      <c r="B22" s="9"/>
      <c r="D22" s="1" t="s">
        <v>231</v>
      </c>
      <c r="F22" s="90">
        <v>5536</v>
      </c>
      <c r="G22" s="16"/>
      <c r="H22" s="79">
        <v>3937</v>
      </c>
      <c r="J22" s="16"/>
    </row>
    <row r="23" spans="1:10" ht="15.75">
      <c r="A23" s="9"/>
      <c r="B23" s="9"/>
      <c r="D23" s="1" t="s">
        <v>42</v>
      </c>
      <c r="F23" s="90">
        <v>295521</v>
      </c>
      <c r="G23" s="16"/>
      <c r="H23" s="79">
        <v>359132</v>
      </c>
      <c r="J23" s="16"/>
    </row>
    <row r="24" spans="1:10" ht="5.25" customHeight="1">
      <c r="A24" s="9"/>
      <c r="B24" s="9"/>
      <c r="G24" s="16"/>
      <c r="H24" s="79"/>
      <c r="J24" s="16"/>
    </row>
    <row r="25" spans="1:10" ht="19.5" customHeight="1">
      <c r="A25" s="9"/>
      <c r="B25" s="9"/>
      <c r="F25" s="172">
        <f>SUM(F19:F24)</f>
        <v>673684</v>
      </c>
      <c r="G25" s="16"/>
      <c r="H25" s="80">
        <f>SUM(H19:H23)</f>
        <v>677162</v>
      </c>
      <c r="J25" s="16"/>
    </row>
    <row r="26" spans="1:10" ht="15.75">
      <c r="A26" s="9"/>
      <c r="B26" s="9"/>
      <c r="G26" s="16"/>
      <c r="H26" s="79"/>
      <c r="J26" s="16"/>
    </row>
    <row r="27" spans="1:10" ht="15.75">
      <c r="A27" s="9">
        <v>7</v>
      </c>
      <c r="B27" s="9"/>
      <c r="C27" s="1" t="s">
        <v>45</v>
      </c>
      <c r="G27" s="16"/>
      <c r="H27" s="79"/>
      <c r="J27" s="16"/>
    </row>
    <row r="28" spans="1:10" ht="15.75">
      <c r="A28" s="9"/>
      <c r="B28" s="9"/>
      <c r="D28" s="1" t="s">
        <v>81</v>
      </c>
      <c r="F28" s="90">
        <v>88700</v>
      </c>
      <c r="G28" s="16"/>
      <c r="H28" s="79">
        <v>89189</v>
      </c>
      <c r="J28" s="16"/>
    </row>
    <row r="29" spans="1:10" ht="15.75">
      <c r="A29" s="9"/>
      <c r="B29" s="9"/>
      <c r="D29" s="1" t="s">
        <v>82</v>
      </c>
      <c r="F29" s="90">
        <f>33291</f>
        <v>33291</v>
      </c>
      <c r="G29" s="16"/>
      <c r="H29" s="79">
        <v>19073</v>
      </c>
      <c r="J29" s="16"/>
    </row>
    <row r="30" spans="1:10" ht="15.75">
      <c r="A30" s="9"/>
      <c r="B30" s="9"/>
      <c r="D30" s="1" t="s">
        <v>43</v>
      </c>
      <c r="F30" s="90">
        <v>109714</v>
      </c>
      <c r="G30" s="16"/>
      <c r="H30" s="79">
        <v>88652</v>
      </c>
      <c r="J30" s="16"/>
    </row>
    <row r="31" spans="1:10" ht="15.75">
      <c r="A31" s="9"/>
      <c r="B31" s="9"/>
      <c r="D31" s="1" t="s">
        <v>72</v>
      </c>
      <c r="F31" s="90">
        <v>0</v>
      </c>
      <c r="G31" s="16"/>
      <c r="H31" s="79">
        <v>0</v>
      </c>
      <c r="J31" s="16"/>
    </row>
    <row r="32" spans="1:10" ht="15.75" hidden="1">
      <c r="A32" s="9"/>
      <c r="B32" s="9"/>
      <c r="D32" s="1" t="s">
        <v>83</v>
      </c>
      <c r="G32" s="16"/>
      <c r="H32" s="79"/>
      <c r="J32" s="16"/>
    </row>
    <row r="33" spans="1:10" ht="15.75">
      <c r="A33" s="9"/>
      <c r="B33" s="9"/>
      <c r="D33" s="1" t="s">
        <v>12</v>
      </c>
      <c r="F33" s="90">
        <v>9172</v>
      </c>
      <c r="G33" s="16"/>
      <c r="H33" s="79">
        <v>5483</v>
      </c>
      <c r="J33" s="16"/>
    </row>
    <row r="34" spans="1:10" ht="15.75">
      <c r="A34" s="9"/>
      <c r="B34" s="9"/>
      <c r="D34" s="1" t="s">
        <v>291</v>
      </c>
      <c r="F34" s="90">
        <v>1092</v>
      </c>
      <c r="G34" s="16"/>
      <c r="H34" s="79"/>
      <c r="J34" s="16"/>
    </row>
    <row r="35" spans="1:10" ht="5.25" customHeight="1">
      <c r="A35" s="9"/>
      <c r="B35" s="9"/>
      <c r="G35" s="16"/>
      <c r="H35" s="79"/>
      <c r="J35" s="16"/>
    </row>
    <row r="36" spans="1:10" ht="19.5" customHeight="1">
      <c r="A36" s="9"/>
      <c r="B36" s="9"/>
      <c r="F36" s="172">
        <f>SUM(F28:F34)</f>
        <v>241969</v>
      </c>
      <c r="G36" s="16"/>
      <c r="H36" s="80">
        <f>SUM(H28:H33)</f>
        <v>202397</v>
      </c>
      <c r="J36" s="16"/>
    </row>
    <row r="37" spans="1:10" ht="7.5" customHeight="1">
      <c r="A37" s="9"/>
      <c r="B37" s="9"/>
      <c r="G37" s="16"/>
      <c r="H37" s="79"/>
      <c r="J37" s="16"/>
    </row>
    <row r="38" spans="1:10" ht="15.75">
      <c r="A38" s="9">
        <v>8</v>
      </c>
      <c r="B38" s="9"/>
      <c r="C38" s="1" t="s">
        <v>46</v>
      </c>
      <c r="F38" s="90">
        <f>F25-F36</f>
        <v>431715</v>
      </c>
      <c r="G38" s="16"/>
      <c r="H38" s="79">
        <f>+H25-H36</f>
        <v>474765</v>
      </c>
      <c r="J38" s="16"/>
    </row>
    <row r="39" spans="1:10" ht="7.5" customHeight="1">
      <c r="A39" s="9"/>
      <c r="B39" s="9"/>
      <c r="G39" s="16"/>
      <c r="H39" s="79"/>
      <c r="J39" s="16"/>
    </row>
    <row r="40" spans="1:10" ht="19.5" customHeight="1" thickBot="1">
      <c r="A40" s="9"/>
      <c r="B40" s="9"/>
      <c r="C40" s="1" t="s">
        <v>47</v>
      </c>
      <c r="E40" s="15"/>
      <c r="F40" s="91">
        <f>F11+F12+F13+F14+F15+F16+F38</f>
        <v>1113023</v>
      </c>
      <c r="G40" s="15"/>
      <c r="H40" s="91">
        <f>H11+H12+H13+H14+H15+H16+H38</f>
        <v>900247</v>
      </c>
      <c r="J40" s="16"/>
    </row>
    <row r="41" spans="1:10" ht="16.5" thickTop="1">
      <c r="A41" s="9"/>
      <c r="B41" s="9"/>
      <c r="G41" s="16"/>
      <c r="H41" s="79"/>
      <c r="J41" s="16"/>
    </row>
    <row r="42" spans="1:10" ht="15.75">
      <c r="A42" s="9">
        <v>9</v>
      </c>
      <c r="B42" s="9"/>
      <c r="C42" s="1" t="s">
        <v>48</v>
      </c>
      <c r="G42" s="16"/>
      <c r="H42" s="79"/>
      <c r="J42" s="16"/>
    </row>
    <row r="43" spans="1:11" ht="15.75">
      <c r="A43" s="9"/>
      <c r="B43" s="9"/>
      <c r="D43" s="1" t="s">
        <v>49</v>
      </c>
      <c r="F43" s="90">
        <v>383520</v>
      </c>
      <c r="G43" s="16"/>
      <c r="H43" s="79">
        <v>377895</v>
      </c>
      <c r="J43" s="16"/>
      <c r="K43" s="20"/>
    </row>
    <row r="44" spans="1:10" ht="15.75">
      <c r="A44" s="9"/>
      <c r="B44" s="9"/>
      <c r="D44" s="1" t="s">
        <v>50</v>
      </c>
      <c r="F44" s="90">
        <v>-11443</v>
      </c>
      <c r="G44" s="16"/>
      <c r="H44" s="79">
        <v>-11443</v>
      </c>
      <c r="J44" s="16"/>
    </row>
    <row r="45" spans="1:10" ht="15.75">
      <c r="A45" s="9"/>
      <c r="B45" s="9"/>
      <c r="D45" s="1" t="s">
        <v>208</v>
      </c>
      <c r="F45" s="90">
        <v>9812</v>
      </c>
      <c r="G45" s="16"/>
      <c r="H45" s="79">
        <v>7787</v>
      </c>
      <c r="J45" s="16"/>
    </row>
    <row r="46" spans="1:10" ht="15.75">
      <c r="A46" s="9"/>
      <c r="B46" s="9"/>
      <c r="D46" s="1" t="s">
        <v>84</v>
      </c>
      <c r="F46" s="90">
        <v>55386</v>
      </c>
      <c r="G46" s="16"/>
      <c r="H46" s="79">
        <v>39393</v>
      </c>
      <c r="J46" s="16"/>
    </row>
    <row r="47" spans="1:10" ht="15.75">
      <c r="A47" s="9"/>
      <c r="B47" s="9"/>
      <c r="D47" s="1" t="s">
        <v>51</v>
      </c>
      <c r="F47" s="90">
        <v>-100</v>
      </c>
      <c r="G47" s="16"/>
      <c r="H47" s="79">
        <v>-203</v>
      </c>
      <c r="J47" s="16"/>
    </row>
    <row r="48" spans="1:10" ht="15.75">
      <c r="A48" s="9"/>
      <c r="B48" s="9"/>
      <c r="D48" s="1" t="s">
        <v>52</v>
      </c>
      <c r="F48" s="90">
        <v>73</v>
      </c>
      <c r="G48" s="16"/>
      <c r="H48" s="79">
        <v>73</v>
      </c>
      <c r="J48" s="16"/>
    </row>
    <row r="49" spans="1:10" ht="15.75">
      <c r="A49" s="9"/>
      <c r="B49" s="9"/>
      <c r="D49" s="1" t="s">
        <v>68</v>
      </c>
      <c r="F49" s="90">
        <v>2982</v>
      </c>
      <c r="G49" s="16"/>
      <c r="H49" s="79">
        <v>2982</v>
      </c>
      <c r="J49" s="16"/>
    </row>
    <row r="50" spans="1:10" ht="15.75">
      <c r="A50" s="9"/>
      <c r="B50" s="9"/>
      <c r="D50" s="1" t="s">
        <v>53</v>
      </c>
      <c r="F50" s="90">
        <f>240505+2163</f>
        <v>242668</v>
      </c>
      <c r="G50" s="16"/>
      <c r="H50" s="79">
        <v>204943</v>
      </c>
      <c r="J50" s="16"/>
    </row>
    <row r="51" spans="1:10" ht="7.5" customHeight="1">
      <c r="A51" s="9"/>
      <c r="B51" s="9"/>
      <c r="G51" s="16"/>
      <c r="H51" s="79"/>
      <c r="J51" s="16"/>
    </row>
    <row r="52" spans="1:10" ht="16.5" customHeight="1">
      <c r="A52" s="9"/>
      <c r="B52" s="9"/>
      <c r="F52" s="173">
        <f>SUM(F43:F51)</f>
        <v>682898</v>
      </c>
      <c r="G52" s="15"/>
      <c r="H52" s="82">
        <f>SUM(H43:H51)</f>
        <v>621427</v>
      </c>
      <c r="J52" s="16"/>
    </row>
    <row r="53" spans="1:10" ht="15.75">
      <c r="A53" s="9">
        <v>10</v>
      </c>
      <c r="B53" s="9"/>
      <c r="C53" s="1" t="s">
        <v>54</v>
      </c>
      <c r="F53" s="90">
        <v>95484</v>
      </c>
      <c r="G53" s="16"/>
      <c r="H53" s="79">
        <v>47699</v>
      </c>
      <c r="J53" s="16"/>
    </row>
    <row r="54" spans="1:10" ht="15.75">
      <c r="A54" s="9">
        <v>11</v>
      </c>
      <c r="B54" s="9"/>
      <c r="C54" s="1" t="s">
        <v>55</v>
      </c>
      <c r="G54" s="16"/>
      <c r="H54" s="79"/>
      <c r="J54" s="16"/>
    </row>
    <row r="55" spans="1:11" ht="15.75">
      <c r="A55" s="9"/>
      <c r="B55" s="9"/>
      <c r="D55" s="1" t="s">
        <v>56</v>
      </c>
      <c r="F55" s="90">
        <v>200000</v>
      </c>
      <c r="G55" s="16"/>
      <c r="H55" s="79">
        <v>200000</v>
      </c>
      <c r="J55" s="16"/>
      <c r="K55" s="20"/>
    </row>
    <row r="56" spans="1:11" ht="15.75">
      <c r="A56" s="9">
        <v>12</v>
      </c>
      <c r="B56" s="9"/>
      <c r="D56" s="1" t="s">
        <v>269</v>
      </c>
      <c r="F56" s="90">
        <v>100000</v>
      </c>
      <c r="G56" s="16"/>
      <c r="H56" s="79">
        <v>0</v>
      </c>
      <c r="J56" s="16"/>
      <c r="K56" s="20"/>
    </row>
    <row r="57" spans="1:10" ht="15.75">
      <c r="A57" s="9">
        <v>13</v>
      </c>
      <c r="B57" s="9"/>
      <c r="C57" s="1" t="s">
        <v>57</v>
      </c>
      <c r="F57" s="90">
        <v>34641</v>
      </c>
      <c r="G57" s="16"/>
      <c r="H57" s="79">
        <v>31121</v>
      </c>
      <c r="J57" s="16"/>
    </row>
    <row r="58" spans="1:10" ht="5.25" customHeight="1">
      <c r="A58" s="9"/>
      <c r="B58" s="9"/>
      <c r="G58" s="16"/>
      <c r="H58" s="83"/>
      <c r="J58" s="16"/>
    </row>
    <row r="59" spans="1:10" ht="20.25" customHeight="1" thickBot="1">
      <c r="A59" s="9"/>
      <c r="B59" s="9"/>
      <c r="F59" s="91">
        <f>SUM(F52:F57)</f>
        <v>1113023</v>
      </c>
      <c r="G59" s="15"/>
      <c r="H59" s="81">
        <f>SUM(H52:H57)</f>
        <v>900247</v>
      </c>
      <c r="J59" s="16"/>
    </row>
    <row r="60" spans="1:8" ht="9" customHeight="1" thickTop="1">
      <c r="A60" s="9"/>
      <c r="B60" s="9"/>
      <c r="G60" s="16"/>
      <c r="H60" s="18"/>
    </row>
    <row r="61" spans="1:8" ht="15.75">
      <c r="A61" s="9">
        <v>14</v>
      </c>
      <c r="B61" s="9"/>
      <c r="C61" s="1" t="s">
        <v>324</v>
      </c>
      <c r="F61" s="174">
        <f>(F52+F53)*100/(F43-5888)</f>
        <v>206.12183289551731</v>
      </c>
      <c r="G61" s="21"/>
      <c r="H61" s="21">
        <f>(H52)*100/(377895-5888)</f>
        <v>167.04712545731667</v>
      </c>
    </row>
    <row r="62" spans="1:8" ht="15.75">
      <c r="A62" s="9"/>
      <c r="B62" s="9"/>
      <c r="G62" s="16"/>
      <c r="H62" s="18"/>
    </row>
    <row r="63" spans="1:8" ht="15.75">
      <c r="A63" s="9"/>
      <c r="B63" s="9"/>
      <c r="F63" s="92"/>
      <c r="G63" s="16"/>
      <c r="H63" s="17"/>
    </row>
    <row r="64" spans="1:8" ht="15.75">
      <c r="A64" s="9"/>
      <c r="B64" s="9"/>
      <c r="F64" s="92"/>
      <c r="G64" s="16"/>
      <c r="H64" s="17"/>
    </row>
    <row r="65" spans="1:8" ht="15.75">
      <c r="A65" s="9"/>
      <c r="B65" s="9"/>
      <c r="F65" s="92"/>
      <c r="G65" s="16"/>
      <c r="H65" s="17"/>
    </row>
    <row r="66" spans="1:8" ht="15.75">
      <c r="A66" s="9"/>
      <c r="B66" s="9"/>
      <c r="G66" s="16"/>
      <c r="H66" s="17"/>
    </row>
    <row r="67" spans="1:8" ht="15.75">
      <c r="A67" s="9"/>
      <c r="B67" s="9"/>
      <c r="G67" s="16"/>
      <c r="H67" s="17"/>
    </row>
    <row r="68" spans="1:8" ht="15.75">
      <c r="A68" s="9"/>
      <c r="B68" s="9"/>
      <c r="G68" s="16"/>
      <c r="H68" s="17"/>
    </row>
    <row r="69" spans="1:8" ht="15.75">
      <c r="A69" s="14"/>
      <c r="B69" s="14"/>
      <c r="G69" s="16"/>
      <c r="H69" s="17"/>
    </row>
    <row r="70" spans="1:8" ht="15.75">
      <c r="A70" s="14"/>
      <c r="B70" s="14"/>
      <c r="G70" s="16"/>
      <c r="H70" s="17"/>
    </row>
    <row r="71" spans="7:8" ht="15.75">
      <c r="G71" s="16"/>
      <c r="H71" s="17"/>
    </row>
    <row r="72" spans="7:8" ht="15.75">
      <c r="G72" s="8"/>
      <c r="H72" s="12"/>
    </row>
    <row r="73" spans="7:8" ht="15.75">
      <c r="G73" s="8"/>
      <c r="H73" s="12"/>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M56"/>
  <sheetViews>
    <sheetView view="pageBreakPreview" zoomScale="75" zoomScaleNormal="75" zoomScaleSheetLayoutView="75" workbookViewId="0" topLeftCell="A1">
      <selection activeCell="J50" sqref="J50"/>
    </sheetView>
  </sheetViews>
  <sheetFormatPr defaultColWidth="9.140625" defaultRowHeight="13.5"/>
  <cols>
    <col min="1" max="1" width="41.8515625" style="34" customWidth="1"/>
    <col min="2" max="2" width="2.7109375" style="34" customWidth="1"/>
    <col min="3" max="5" width="12.7109375" style="34" customWidth="1"/>
    <col min="6" max="6" width="14.00390625" style="34" customWidth="1"/>
    <col min="7" max="7" width="13.57421875" style="34" customWidth="1"/>
    <col min="8" max="10" width="12.7109375" style="34" customWidth="1"/>
    <col min="11" max="11" width="14.8515625" style="34" customWidth="1"/>
    <col min="12" max="12" width="1.8515625" style="34" customWidth="1"/>
    <col min="13" max="13" width="9.421875" style="34" bestFit="1" customWidth="1"/>
    <col min="14" max="16384" width="9.140625" style="34" customWidth="1"/>
  </cols>
  <sheetData>
    <row r="1" spans="1:11" ht="15.75">
      <c r="A1" s="323" t="s">
        <v>167</v>
      </c>
      <c r="B1" s="323"/>
      <c r="C1" s="323"/>
      <c r="D1" s="323"/>
      <c r="E1" s="323"/>
      <c r="F1" s="323"/>
      <c r="G1" s="323"/>
      <c r="H1" s="323"/>
      <c r="I1" s="323"/>
      <c r="J1" s="323"/>
      <c r="K1" s="323"/>
    </row>
    <row r="2" spans="1:11" ht="15.75">
      <c r="A2" s="322"/>
      <c r="B2" s="322"/>
      <c r="C2" s="322"/>
      <c r="D2" s="322"/>
      <c r="E2" s="322"/>
      <c r="F2" s="322"/>
      <c r="G2" s="322"/>
      <c r="H2" s="322"/>
      <c r="I2" s="322"/>
      <c r="J2" s="322"/>
      <c r="K2" s="322"/>
    </row>
    <row r="4" ht="15.75">
      <c r="A4" s="33" t="s">
        <v>175</v>
      </c>
    </row>
    <row r="5" ht="15.75">
      <c r="A5" s="34" t="s">
        <v>98</v>
      </c>
    </row>
    <row r="7" spans="3:10" ht="15.75">
      <c r="C7" s="322" t="s">
        <v>177</v>
      </c>
      <c r="D7" s="322"/>
      <c r="E7" s="322"/>
      <c r="F7" s="322"/>
      <c r="G7" s="322"/>
      <c r="H7" s="322"/>
      <c r="I7" s="322"/>
      <c r="J7" s="45" t="s">
        <v>171</v>
      </c>
    </row>
    <row r="8" spans="3:11" ht="15.75">
      <c r="C8" s="35" t="s">
        <v>111</v>
      </c>
      <c r="D8" s="35" t="s">
        <v>182</v>
      </c>
      <c r="E8" s="35" t="s">
        <v>110</v>
      </c>
      <c r="F8" s="35" t="s">
        <v>107</v>
      </c>
      <c r="G8" s="35" t="s">
        <v>113</v>
      </c>
      <c r="H8" s="35" t="s">
        <v>108</v>
      </c>
      <c r="I8" s="35" t="s">
        <v>109</v>
      </c>
      <c r="J8" s="35" t="s">
        <v>119</v>
      </c>
      <c r="K8" s="35" t="s">
        <v>25</v>
      </c>
    </row>
    <row r="9" spans="3:11" ht="15.75">
      <c r="C9" s="35" t="s">
        <v>107</v>
      </c>
      <c r="D9" s="35" t="s">
        <v>183</v>
      </c>
      <c r="E9" s="35" t="s">
        <v>117</v>
      </c>
      <c r="F9" s="35" t="s">
        <v>112</v>
      </c>
      <c r="G9" s="35" t="s">
        <v>118</v>
      </c>
      <c r="H9" s="35" t="s">
        <v>114</v>
      </c>
      <c r="I9" s="35" t="s">
        <v>115</v>
      </c>
      <c r="J9" s="35" t="s">
        <v>116</v>
      </c>
      <c r="K9" s="35"/>
    </row>
    <row r="10" spans="3:11" ht="15.75">
      <c r="C10" s="35"/>
      <c r="D10" s="35"/>
      <c r="E10" s="35"/>
      <c r="F10" s="35" t="s">
        <v>118</v>
      </c>
      <c r="H10" s="35" t="s">
        <v>118</v>
      </c>
      <c r="I10" s="35" t="s">
        <v>118</v>
      </c>
      <c r="J10" s="35"/>
      <c r="K10" s="35"/>
    </row>
    <row r="11" spans="3:13" ht="15.75">
      <c r="C11" s="53"/>
      <c r="D11" s="53"/>
      <c r="E11" s="53"/>
      <c r="F11" s="53"/>
      <c r="G11" s="53"/>
      <c r="H11" s="53"/>
      <c r="I11" s="53"/>
      <c r="J11" s="53"/>
      <c r="K11" s="54"/>
      <c r="L11" s="53"/>
      <c r="M11" s="53"/>
    </row>
    <row r="12" spans="1:13" ht="13.5" customHeight="1">
      <c r="A12" s="33" t="s">
        <v>213</v>
      </c>
      <c r="C12" s="53">
        <v>363291</v>
      </c>
      <c r="D12" s="53">
        <v>-11443</v>
      </c>
      <c r="E12" s="53">
        <v>2529</v>
      </c>
      <c r="F12" s="53">
        <v>73</v>
      </c>
      <c r="G12" s="53">
        <v>39543</v>
      </c>
      <c r="H12" s="53">
        <v>2982</v>
      </c>
      <c r="I12" s="53">
        <v>-4</v>
      </c>
      <c r="J12" s="53">
        <v>81624</v>
      </c>
      <c r="K12" s="53">
        <f>SUM(C12:J12)</f>
        <v>478595</v>
      </c>
      <c r="L12" s="53"/>
      <c r="M12" s="53"/>
    </row>
    <row r="13" spans="3:13" ht="5.25" customHeight="1" hidden="1">
      <c r="C13" s="53"/>
      <c r="D13" s="53"/>
      <c r="E13" s="53"/>
      <c r="F13" s="53"/>
      <c r="G13" s="53"/>
      <c r="H13" s="53"/>
      <c r="I13" s="53"/>
      <c r="J13" s="53"/>
      <c r="K13" s="53"/>
      <c r="L13" s="53"/>
      <c r="M13" s="53"/>
    </row>
    <row r="14" spans="1:13" ht="15.75" customHeight="1" hidden="1">
      <c r="A14" s="34" t="s">
        <v>121</v>
      </c>
      <c r="C14" s="57"/>
      <c r="D14" s="58"/>
      <c r="E14" s="58"/>
      <c r="F14" s="58"/>
      <c r="G14" s="58"/>
      <c r="H14" s="58"/>
      <c r="I14" s="58"/>
      <c r="J14" s="58"/>
      <c r="K14" s="65">
        <v>0</v>
      </c>
      <c r="L14" s="53"/>
      <c r="M14" s="53"/>
    </row>
    <row r="15" spans="1:13" ht="15.75" customHeight="1" hidden="1">
      <c r="A15" s="34" t="s">
        <v>122</v>
      </c>
      <c r="C15" s="59"/>
      <c r="D15" s="60"/>
      <c r="E15" s="60"/>
      <c r="F15" s="60"/>
      <c r="G15" s="60">
        <v>-1881</v>
      </c>
      <c r="H15" s="60"/>
      <c r="I15" s="60"/>
      <c r="J15" s="60">
        <v>1881</v>
      </c>
      <c r="K15" s="66">
        <f>SUM(C15:J15)</f>
        <v>0</v>
      </c>
      <c r="L15" s="53"/>
      <c r="M15" s="53"/>
    </row>
    <row r="16" spans="3:13" ht="15.75" customHeight="1" hidden="1">
      <c r="C16" s="59"/>
      <c r="D16" s="60"/>
      <c r="E16" s="60"/>
      <c r="F16" s="60"/>
      <c r="G16" s="60"/>
      <c r="H16" s="60"/>
      <c r="I16" s="60"/>
      <c r="J16" s="60"/>
      <c r="K16" s="61"/>
      <c r="L16" s="53"/>
      <c r="M16" s="53"/>
    </row>
    <row r="17" spans="1:13" ht="15.75" customHeight="1" hidden="1">
      <c r="A17" s="34" t="s">
        <v>123</v>
      </c>
      <c r="C17" s="62"/>
      <c r="D17" s="55"/>
      <c r="E17" s="55"/>
      <c r="F17" s="55"/>
      <c r="G17" s="55"/>
      <c r="H17" s="55"/>
      <c r="I17" s="55">
        <v>202</v>
      </c>
      <c r="J17" s="55"/>
      <c r="K17" s="63">
        <f>C17+D17+F17+G17+H17+I17+J17</f>
        <v>202</v>
      </c>
      <c r="L17" s="53"/>
      <c r="M17" s="53"/>
    </row>
    <row r="18" spans="1:13" ht="15.75" customHeight="1" hidden="1">
      <c r="A18" s="34" t="s">
        <v>124</v>
      </c>
      <c r="C18" s="53"/>
      <c r="D18" s="53"/>
      <c r="E18" s="53"/>
      <c r="F18" s="53"/>
      <c r="G18" s="53"/>
      <c r="H18" s="53"/>
      <c r="I18" s="53"/>
      <c r="J18" s="53"/>
      <c r="K18" s="53"/>
      <c r="L18" s="53"/>
      <c r="M18" s="53"/>
    </row>
    <row r="19" spans="1:39" ht="15.75" customHeight="1" hidden="1">
      <c r="A19" s="34" t="s">
        <v>125</v>
      </c>
      <c r="C19" s="64">
        <f>SUM(C14:C17)</f>
        <v>0</v>
      </c>
      <c r="D19" s="64">
        <f aca="true" t="shared" si="0" ref="D19:K19">SUM(D14:D17)</f>
        <v>0</v>
      </c>
      <c r="E19" s="64"/>
      <c r="F19" s="64">
        <f t="shared" si="0"/>
        <v>0</v>
      </c>
      <c r="G19" s="64">
        <f t="shared" si="0"/>
        <v>-1881</v>
      </c>
      <c r="H19" s="64">
        <f t="shared" si="0"/>
        <v>0</v>
      </c>
      <c r="I19" s="53">
        <f t="shared" si="0"/>
        <v>202</v>
      </c>
      <c r="J19" s="64">
        <f t="shared" si="0"/>
        <v>1881</v>
      </c>
      <c r="K19" s="53">
        <f t="shared" si="0"/>
        <v>202</v>
      </c>
      <c r="L19" s="64"/>
      <c r="M19" s="64"/>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3:13" ht="15.75" customHeight="1" hidden="1">
      <c r="C20" s="53"/>
      <c r="D20" s="53"/>
      <c r="E20" s="53"/>
      <c r="F20" s="53"/>
      <c r="G20" s="53"/>
      <c r="H20" s="53"/>
      <c r="I20" s="53"/>
      <c r="J20" s="53"/>
      <c r="K20" s="53"/>
      <c r="L20" s="53"/>
      <c r="M20" s="53"/>
    </row>
    <row r="21" spans="1:13" ht="15.75" customHeight="1" hidden="1">
      <c r="A21" s="34" t="s">
        <v>184</v>
      </c>
      <c r="C21" s="53"/>
      <c r="D21" s="53">
        <v>-120</v>
      </c>
      <c r="E21" s="53"/>
      <c r="F21" s="53"/>
      <c r="G21" s="53"/>
      <c r="H21" s="53"/>
      <c r="I21" s="53"/>
      <c r="J21" s="53"/>
      <c r="K21" s="53">
        <f>C21+D21+F21+G21+H21+I21+J21</f>
        <v>-120</v>
      </c>
      <c r="L21" s="53"/>
      <c r="M21" s="53"/>
    </row>
    <row r="22" spans="3:13" ht="15.75" customHeight="1" hidden="1">
      <c r="C22" s="53"/>
      <c r="D22" s="53"/>
      <c r="E22" s="53"/>
      <c r="F22" s="53"/>
      <c r="G22" s="53"/>
      <c r="H22" s="53"/>
      <c r="I22" s="53"/>
      <c r="J22" s="53"/>
      <c r="K22" s="53"/>
      <c r="L22" s="53"/>
      <c r="M22" s="53"/>
    </row>
    <row r="23" spans="1:13" ht="15.75" customHeight="1" hidden="1">
      <c r="A23" s="34" t="s">
        <v>126</v>
      </c>
      <c r="C23" s="53"/>
      <c r="D23" s="53"/>
      <c r="E23" s="53"/>
      <c r="F23" s="53"/>
      <c r="G23" s="53"/>
      <c r="H23" s="53"/>
      <c r="I23" s="53"/>
      <c r="J23" s="53">
        <v>48616</v>
      </c>
      <c r="K23" s="53">
        <f>C23+D23+F23+G23+H23+I23+J23</f>
        <v>48616</v>
      </c>
      <c r="L23" s="53"/>
      <c r="M23" s="53"/>
    </row>
    <row r="24" spans="3:13" ht="15.75" customHeight="1" hidden="1">
      <c r="C24" s="53"/>
      <c r="D24" s="53"/>
      <c r="E24" s="53"/>
      <c r="F24" s="53"/>
      <c r="G24" s="53"/>
      <c r="H24" s="53"/>
      <c r="I24" s="53"/>
      <c r="J24" s="53"/>
      <c r="K24" s="53"/>
      <c r="L24" s="53"/>
      <c r="M24" s="53"/>
    </row>
    <row r="25" spans="1:13" ht="15.75" customHeight="1" hidden="1">
      <c r="A25" s="34" t="s">
        <v>127</v>
      </c>
      <c r="C25" s="53"/>
      <c r="D25" s="53"/>
      <c r="E25" s="53"/>
      <c r="F25" s="53"/>
      <c r="G25" s="53"/>
      <c r="H25" s="53"/>
      <c r="I25" s="53"/>
      <c r="J25" s="53">
        <v>-23585</v>
      </c>
      <c r="K25" s="53">
        <f>C25+D25+F25+G25+H25+I25+J25</f>
        <v>-23585</v>
      </c>
      <c r="L25" s="53"/>
      <c r="M25" s="53"/>
    </row>
    <row r="26" spans="3:13" ht="15.75" customHeight="1" hidden="1">
      <c r="C26" s="53"/>
      <c r="D26" s="53"/>
      <c r="E26" s="53"/>
      <c r="F26" s="53"/>
      <c r="G26" s="53"/>
      <c r="H26" s="53"/>
      <c r="I26" s="53"/>
      <c r="J26" s="53"/>
      <c r="K26" s="53"/>
      <c r="L26" s="53"/>
      <c r="M26" s="53"/>
    </row>
    <row r="27" spans="1:13" ht="15.75" customHeight="1" hidden="1">
      <c r="A27" s="34" t="s">
        <v>188</v>
      </c>
      <c r="C27" s="53"/>
      <c r="D27" s="53"/>
      <c r="E27" s="53"/>
      <c r="F27" s="53"/>
      <c r="G27" s="53"/>
      <c r="H27" s="53"/>
      <c r="I27" s="53"/>
      <c r="J27" s="53"/>
      <c r="K27" s="53">
        <f>C27+D27+F27+G27+H27+I27+J27</f>
        <v>0</v>
      </c>
      <c r="L27" s="53"/>
      <c r="M27" s="53"/>
    </row>
    <row r="28" spans="3:13" ht="15.75" customHeight="1" hidden="1">
      <c r="C28" s="53"/>
      <c r="D28" s="53"/>
      <c r="E28" s="53"/>
      <c r="F28" s="53"/>
      <c r="G28" s="53"/>
      <c r="H28" s="53"/>
      <c r="I28" s="53"/>
      <c r="J28" s="53"/>
      <c r="K28" s="53"/>
      <c r="L28" s="53"/>
      <c r="M28" s="53"/>
    </row>
    <row r="29" spans="1:13" ht="15.75" customHeight="1" hidden="1">
      <c r="A29" s="33" t="s">
        <v>181</v>
      </c>
      <c r="C29" s="53">
        <f>SUM(C12:C28)</f>
        <v>363291</v>
      </c>
      <c r="D29" s="53">
        <f>SUM(D12:D28)</f>
        <v>-11563</v>
      </c>
      <c r="E29" s="53"/>
      <c r="F29" s="53">
        <f>SUM(F12:F28)</f>
        <v>73</v>
      </c>
      <c r="G29" s="53">
        <f>SUM(G12:G28)</f>
        <v>35781</v>
      </c>
      <c r="H29" s="53">
        <f>SUM(H12:H28)</f>
        <v>2982</v>
      </c>
      <c r="I29" s="53">
        <f>I12+I19</f>
        <v>198</v>
      </c>
      <c r="J29" s="53">
        <f>SUM(J12:J28)</f>
        <v>110417</v>
      </c>
      <c r="K29" s="53">
        <f>SUM(C29:J29)</f>
        <v>501179</v>
      </c>
      <c r="L29" s="53"/>
      <c r="M29" s="53"/>
    </row>
    <row r="30" spans="3:13" ht="15.75">
      <c r="C30" s="55"/>
      <c r="D30" s="55"/>
      <c r="E30" s="55"/>
      <c r="F30" s="55"/>
      <c r="G30" s="55"/>
      <c r="H30" s="55"/>
      <c r="I30" s="55"/>
      <c r="J30" s="55"/>
      <c r="K30" s="56"/>
      <c r="L30" s="53"/>
      <c r="M30" s="53"/>
    </row>
    <row r="31" spans="1:11" ht="14.25" customHeight="1" hidden="1">
      <c r="A31" s="34" t="s">
        <v>120</v>
      </c>
      <c r="C31" s="37"/>
      <c r="D31" s="40"/>
      <c r="E31" s="40"/>
      <c r="J31" s="38"/>
      <c r="K31" s="49">
        <f>SUM(C31:J31)</f>
        <v>0</v>
      </c>
    </row>
    <row r="32" spans="3:11" ht="15.75" customHeight="1" hidden="1">
      <c r="C32" s="39"/>
      <c r="D32" s="40"/>
      <c r="E32" s="40"/>
      <c r="J32" s="40"/>
      <c r="K32" s="50"/>
    </row>
    <row r="33" spans="1:11" ht="15.75" customHeight="1" hidden="1">
      <c r="A33" s="34" t="s">
        <v>121</v>
      </c>
      <c r="C33" s="39"/>
      <c r="D33" s="40"/>
      <c r="E33" s="40"/>
      <c r="J33" s="40"/>
      <c r="K33" s="50">
        <f>SUM(C33:J33)</f>
        <v>0</v>
      </c>
    </row>
    <row r="34" spans="1:11" ht="15.75" customHeight="1" hidden="1">
      <c r="A34" s="34" t="s">
        <v>122</v>
      </c>
      <c r="C34" s="39"/>
      <c r="D34" s="40"/>
      <c r="E34" s="40"/>
      <c r="J34" s="40"/>
      <c r="K34" s="50"/>
    </row>
    <row r="35" spans="3:11" ht="15.75">
      <c r="C35" s="39"/>
      <c r="D35" s="40"/>
      <c r="E35" s="40"/>
      <c r="J35" s="40"/>
      <c r="K35" s="50"/>
    </row>
    <row r="36" spans="1:11" ht="15.75">
      <c r="A36" s="34" t="s">
        <v>123</v>
      </c>
      <c r="C36" s="39"/>
      <c r="D36" s="40"/>
      <c r="E36" s="40"/>
      <c r="I36" s="34">
        <v>-199</v>
      </c>
      <c r="J36" s="40"/>
      <c r="K36" s="51">
        <f>SUM(C36:J36)</f>
        <v>-199</v>
      </c>
    </row>
    <row r="37" spans="1:11" ht="15.75">
      <c r="A37" s="34" t="s">
        <v>271</v>
      </c>
      <c r="C37" s="41"/>
      <c r="D37" s="36"/>
      <c r="E37" s="36"/>
      <c r="F37" s="36"/>
      <c r="G37" s="36">
        <v>-150</v>
      </c>
      <c r="H37" s="36"/>
      <c r="I37" s="36"/>
      <c r="J37" s="36">
        <v>150</v>
      </c>
      <c r="K37" s="52"/>
    </row>
    <row r="38" spans="1:11" ht="15.75">
      <c r="A38" s="34" t="s">
        <v>124</v>
      </c>
      <c r="K38" s="22"/>
    </row>
    <row r="39" spans="1:11" ht="15.75">
      <c r="A39" s="34" t="s">
        <v>125</v>
      </c>
      <c r="C39" s="32">
        <f>SUM(C31:C37)</f>
        <v>0</v>
      </c>
      <c r="D39" s="32">
        <f aca="true" t="shared" si="1" ref="D39:K39">SUM(D31:D37)</f>
        <v>0</v>
      </c>
      <c r="E39" s="32">
        <f t="shared" si="1"/>
        <v>0</v>
      </c>
      <c r="F39" s="32">
        <f t="shared" si="1"/>
        <v>0</v>
      </c>
      <c r="G39" s="46">
        <f t="shared" si="1"/>
        <v>-150</v>
      </c>
      <c r="H39" s="32">
        <f t="shared" si="1"/>
        <v>0</v>
      </c>
      <c r="I39" s="34">
        <f t="shared" si="1"/>
        <v>-199</v>
      </c>
      <c r="J39" s="34">
        <f>J37</f>
        <v>150</v>
      </c>
      <c r="K39" s="34">
        <f t="shared" si="1"/>
        <v>-199</v>
      </c>
    </row>
    <row r="40" ht="15.75">
      <c r="K40" s="22"/>
    </row>
    <row r="41" spans="1:11" ht="15.75">
      <c r="A41" s="34" t="s">
        <v>272</v>
      </c>
      <c r="C41" s="34">
        <f>9937</f>
        <v>9937</v>
      </c>
      <c r="E41" s="34">
        <v>3578</v>
      </c>
      <c r="K41" s="22">
        <f>SUM(C41:J41)</f>
        <v>13515</v>
      </c>
    </row>
    <row r="42" spans="1:11" ht="15.75">
      <c r="A42" s="34" t="s">
        <v>273</v>
      </c>
      <c r="K42" s="22"/>
    </row>
    <row r="43" ht="15.75">
      <c r="K43" s="22"/>
    </row>
    <row r="44" spans="1:11" ht="15.75">
      <c r="A44" s="34" t="s">
        <v>193</v>
      </c>
      <c r="C44" s="34">
        <v>4667</v>
      </c>
      <c r="E44" s="34">
        <v>1680</v>
      </c>
      <c r="K44" s="22">
        <f>SUM(C44:J44)</f>
        <v>6347</v>
      </c>
    </row>
    <row r="45" ht="15.75">
      <c r="K45" s="22"/>
    </row>
    <row r="46" spans="1:11" ht="15.75">
      <c r="A46" s="34" t="s">
        <v>184</v>
      </c>
      <c r="K46" s="46">
        <f>SUM(C46:J46)</f>
        <v>0</v>
      </c>
    </row>
    <row r="47" ht="15.75">
      <c r="K47" s="22"/>
    </row>
    <row r="48" spans="1:11" ht="15.75">
      <c r="A48" s="34" t="s">
        <v>126</v>
      </c>
      <c r="J48" s="34">
        <v>167666</v>
      </c>
      <c r="K48" s="22">
        <f>SUM(C48:J48)</f>
        <v>167666</v>
      </c>
    </row>
    <row r="49" ht="15.75">
      <c r="K49" s="22"/>
    </row>
    <row r="50" spans="1:11" ht="15.75">
      <c r="A50" s="34" t="s">
        <v>179</v>
      </c>
      <c r="J50" s="34">
        <v>-44497</v>
      </c>
      <c r="K50" s="46">
        <f>SUM(C50:J50)</f>
        <v>-44497</v>
      </c>
    </row>
    <row r="51" spans="3:11" ht="15.75">
      <c r="C51" s="36"/>
      <c r="D51" s="36"/>
      <c r="E51" s="36"/>
      <c r="F51" s="36"/>
      <c r="G51" s="36"/>
      <c r="H51" s="36"/>
      <c r="I51" s="36"/>
      <c r="J51" s="36"/>
      <c r="K51" s="36"/>
    </row>
    <row r="52" spans="1:11" ht="15.75">
      <c r="A52" s="22"/>
      <c r="B52" s="22"/>
      <c r="K52" s="40"/>
    </row>
    <row r="53" spans="1:11" ht="16.5" thickBot="1">
      <c r="A53" s="21" t="s">
        <v>270</v>
      </c>
      <c r="B53" s="22"/>
      <c r="C53" s="42">
        <f>SUM(C29:C52)</f>
        <v>377895</v>
      </c>
      <c r="D53" s="42">
        <f>D12+D46</f>
        <v>-11443</v>
      </c>
      <c r="E53" s="42">
        <f>SUM(E10:E51)</f>
        <v>7787</v>
      </c>
      <c r="F53" s="42">
        <f>F12</f>
        <v>73</v>
      </c>
      <c r="G53" s="42">
        <f>G12+G39</f>
        <v>39393</v>
      </c>
      <c r="H53" s="42">
        <f>SUM(H29:H52)</f>
        <v>2982</v>
      </c>
      <c r="I53" s="42">
        <f>I12+I39</f>
        <v>-203</v>
      </c>
      <c r="J53" s="42">
        <f>J12+J48+J50+J39</f>
        <v>204943</v>
      </c>
      <c r="K53" s="42">
        <f>SUM(C53:J53)</f>
        <v>621427</v>
      </c>
    </row>
    <row r="54" spans="1:11" ht="16.5" thickTop="1">
      <c r="A54" s="22"/>
      <c r="B54" s="22"/>
      <c r="C54" s="40"/>
      <c r="D54" s="40"/>
      <c r="E54" s="40"/>
      <c r="F54" s="40"/>
      <c r="G54" s="40"/>
      <c r="H54" s="40"/>
      <c r="I54" s="40"/>
      <c r="J54" s="40"/>
      <c r="K54" s="40"/>
    </row>
    <row r="55" spans="1:11" ht="15.75">
      <c r="A55" s="22"/>
      <c r="B55" s="22"/>
      <c r="K55" s="40"/>
    </row>
    <row r="56" spans="1:11" ht="15.75">
      <c r="A56" s="22"/>
      <c r="B56" s="22"/>
      <c r="C56" s="22"/>
      <c r="D56" s="22"/>
      <c r="E56" s="22"/>
      <c r="F56" s="22"/>
      <c r="G56" s="22"/>
      <c r="H56" s="22"/>
      <c r="I56" s="22"/>
      <c r="J56" s="22"/>
      <c r="K56" s="22"/>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drawing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75" zoomScaleNormal="75" zoomScaleSheetLayoutView="75" workbookViewId="0" topLeftCell="A1">
      <selection activeCell="K31" sqref="K31"/>
    </sheetView>
  </sheetViews>
  <sheetFormatPr defaultColWidth="9.140625" defaultRowHeight="13.5"/>
  <cols>
    <col min="1" max="1" width="41.8515625" style="34" customWidth="1"/>
    <col min="2" max="2" width="2.7109375" style="34" customWidth="1"/>
    <col min="3" max="5" width="12.7109375" style="34" customWidth="1"/>
    <col min="6" max="6" width="14.00390625" style="34" customWidth="1"/>
    <col min="7" max="7" width="13.57421875" style="34" customWidth="1"/>
    <col min="8" max="10" width="12.7109375" style="34" customWidth="1"/>
    <col min="11" max="11" width="14.8515625" style="34" customWidth="1"/>
    <col min="12" max="12" width="1.8515625" style="34" customWidth="1"/>
    <col min="13" max="13" width="9.421875" style="34" bestFit="1" customWidth="1"/>
    <col min="14" max="16384" width="9.140625" style="34" customWidth="1"/>
  </cols>
  <sheetData>
    <row r="1" spans="1:11" ht="15.75">
      <c r="A1" s="323" t="s">
        <v>168</v>
      </c>
      <c r="B1" s="323"/>
      <c r="C1" s="323"/>
      <c r="D1" s="323"/>
      <c r="E1" s="323"/>
      <c r="F1" s="323"/>
      <c r="G1" s="323"/>
      <c r="H1" s="323"/>
      <c r="I1" s="323"/>
      <c r="J1" s="323"/>
      <c r="K1" s="323"/>
    </row>
    <row r="2" spans="1:11" ht="15.75">
      <c r="A2" s="322"/>
      <c r="B2" s="322"/>
      <c r="C2" s="322"/>
      <c r="D2" s="322"/>
      <c r="E2" s="322"/>
      <c r="F2" s="322"/>
      <c r="G2" s="322"/>
      <c r="H2" s="322"/>
      <c r="I2" s="322"/>
      <c r="J2" s="322"/>
      <c r="K2" s="322"/>
    </row>
    <row r="4" ht="15.75">
      <c r="A4" s="33" t="s">
        <v>175</v>
      </c>
    </row>
    <row r="5" ht="15.75">
      <c r="A5" s="34" t="s">
        <v>98</v>
      </c>
    </row>
    <row r="7" spans="3:10" ht="15.75">
      <c r="C7" s="322" t="s">
        <v>177</v>
      </c>
      <c r="D7" s="322"/>
      <c r="E7" s="322"/>
      <c r="F7" s="322"/>
      <c r="G7" s="322"/>
      <c r="H7" s="322"/>
      <c r="I7" s="322"/>
      <c r="J7" s="45" t="s">
        <v>171</v>
      </c>
    </row>
    <row r="8" spans="3:11" ht="15.75">
      <c r="C8" s="35" t="s">
        <v>111</v>
      </c>
      <c r="D8" s="35" t="s">
        <v>182</v>
      </c>
      <c r="E8" s="35" t="s">
        <v>110</v>
      </c>
      <c r="F8" s="35" t="s">
        <v>107</v>
      </c>
      <c r="G8" s="35" t="s">
        <v>113</v>
      </c>
      <c r="H8" s="35" t="s">
        <v>108</v>
      </c>
      <c r="I8" s="35" t="s">
        <v>109</v>
      </c>
      <c r="J8" s="35" t="s">
        <v>119</v>
      </c>
      <c r="K8" s="35" t="s">
        <v>25</v>
      </c>
    </row>
    <row r="9" spans="3:11" ht="15.75">
      <c r="C9" s="35" t="s">
        <v>107</v>
      </c>
      <c r="D9" s="35" t="s">
        <v>183</v>
      </c>
      <c r="E9" s="35" t="s">
        <v>117</v>
      </c>
      <c r="F9" s="35" t="s">
        <v>112</v>
      </c>
      <c r="G9" s="35" t="s">
        <v>118</v>
      </c>
      <c r="H9" s="35" t="s">
        <v>114</v>
      </c>
      <c r="I9" s="35" t="s">
        <v>115</v>
      </c>
      <c r="J9" s="35" t="s">
        <v>116</v>
      </c>
      <c r="K9" s="35"/>
    </row>
    <row r="10" spans="3:11" ht="15.75">
      <c r="C10" s="35"/>
      <c r="D10" s="35"/>
      <c r="E10" s="35"/>
      <c r="F10" s="35" t="s">
        <v>118</v>
      </c>
      <c r="H10" s="35" t="s">
        <v>118</v>
      </c>
      <c r="I10" s="35" t="s">
        <v>118</v>
      </c>
      <c r="J10" s="35"/>
      <c r="K10" s="35"/>
    </row>
    <row r="11" spans="3:13" ht="15.75">
      <c r="C11" s="53"/>
      <c r="D11" s="53"/>
      <c r="E11" s="53"/>
      <c r="F11" s="53"/>
      <c r="G11" s="53"/>
      <c r="H11" s="53"/>
      <c r="I11" s="53"/>
      <c r="J11" s="53"/>
      <c r="K11" s="54"/>
      <c r="L11" s="53"/>
      <c r="M11" s="53"/>
    </row>
    <row r="12" spans="1:13" ht="18" customHeight="1">
      <c r="A12" s="33" t="s">
        <v>234</v>
      </c>
      <c r="C12" s="53">
        <v>377895</v>
      </c>
      <c r="D12" s="53">
        <v>-11443</v>
      </c>
      <c r="E12" s="53">
        <v>7787</v>
      </c>
      <c r="F12" s="53">
        <v>73</v>
      </c>
      <c r="G12" s="53">
        <v>39393</v>
      </c>
      <c r="H12" s="53">
        <v>2982</v>
      </c>
      <c r="I12" s="53">
        <v>-203</v>
      </c>
      <c r="J12" s="53">
        <v>204943</v>
      </c>
      <c r="K12" s="53">
        <f>SUM(C12:J12)</f>
        <v>621427</v>
      </c>
      <c r="L12" s="53"/>
      <c r="M12" s="53"/>
    </row>
    <row r="13" spans="3:13" ht="15.75">
      <c r="C13" s="55"/>
      <c r="D13" s="55"/>
      <c r="E13" s="55"/>
      <c r="F13" s="55"/>
      <c r="G13" s="55"/>
      <c r="H13" s="55"/>
      <c r="I13" s="55"/>
      <c r="J13" s="55"/>
      <c r="K13" s="56"/>
      <c r="L13" s="53"/>
      <c r="M13" s="53"/>
    </row>
    <row r="14" spans="1:11" ht="14.25" customHeight="1" hidden="1">
      <c r="A14" s="34" t="s">
        <v>120</v>
      </c>
      <c r="C14" s="37"/>
      <c r="D14" s="40"/>
      <c r="E14" s="40"/>
      <c r="J14" s="38"/>
      <c r="K14" s="49">
        <f>SUM(C14:J14)</f>
        <v>0</v>
      </c>
    </row>
    <row r="15" spans="3:11" ht="15.75" hidden="1">
      <c r="C15" s="39"/>
      <c r="D15" s="40"/>
      <c r="E15" s="40"/>
      <c r="J15" s="40"/>
      <c r="K15" s="50"/>
    </row>
    <row r="16" spans="1:11" ht="15.75" hidden="1">
      <c r="A16" s="34" t="s">
        <v>121</v>
      </c>
      <c r="C16" s="39"/>
      <c r="D16" s="40"/>
      <c r="E16" s="40"/>
      <c r="J16" s="40"/>
      <c r="K16" s="50">
        <f>SUM(C16:J16)</f>
        <v>0</v>
      </c>
    </row>
    <row r="17" spans="1:11" ht="15.75" hidden="1">
      <c r="A17" s="34" t="s">
        <v>122</v>
      </c>
      <c r="C17" s="39"/>
      <c r="D17" s="40"/>
      <c r="E17" s="40"/>
      <c r="J17" s="40"/>
      <c r="K17" s="50"/>
    </row>
    <row r="18" spans="3:11" ht="15.75">
      <c r="C18" s="39"/>
      <c r="D18" s="40"/>
      <c r="E18" s="40"/>
      <c r="J18" s="40"/>
      <c r="K18" s="50"/>
    </row>
    <row r="19" spans="1:11" ht="15.75">
      <c r="A19" s="34" t="s">
        <v>123</v>
      </c>
      <c r="C19" s="39"/>
      <c r="D19" s="40"/>
      <c r="E19" s="40"/>
      <c r="I19" s="90">
        <f>196-17-76</f>
        <v>103</v>
      </c>
      <c r="J19" s="72"/>
      <c r="K19" s="93">
        <f>SUM(C19:J19)</f>
        <v>103</v>
      </c>
    </row>
    <row r="20" spans="3:11" ht="15.75">
      <c r="C20" s="39"/>
      <c r="D20" s="40"/>
      <c r="E20" s="40"/>
      <c r="I20" s="90"/>
      <c r="J20" s="72"/>
      <c r="K20" s="93"/>
    </row>
    <row r="21" spans="1:11" ht="15.75">
      <c r="A21" s="34" t="s">
        <v>312</v>
      </c>
      <c r="C21" s="39"/>
      <c r="D21" s="40"/>
      <c r="E21" s="40"/>
      <c r="G21" s="34">
        <v>15993</v>
      </c>
      <c r="I21" s="90"/>
      <c r="J21" s="72"/>
      <c r="K21" s="93">
        <f>SUM(C21:J21)</f>
        <v>15993</v>
      </c>
    </row>
    <row r="22" spans="3:11" ht="15.75">
      <c r="C22" s="41"/>
      <c r="D22" s="36"/>
      <c r="E22" s="36"/>
      <c r="F22" s="36"/>
      <c r="G22" s="36"/>
      <c r="H22" s="36"/>
      <c r="I22" s="36"/>
      <c r="J22" s="36"/>
      <c r="K22" s="52"/>
    </row>
    <row r="23" spans="1:11" ht="15.75">
      <c r="A23" s="34" t="s">
        <v>124</v>
      </c>
      <c r="K23" s="22"/>
    </row>
    <row r="24" spans="1:11" ht="15.75">
      <c r="A24" s="34" t="s">
        <v>125</v>
      </c>
      <c r="C24" s="32">
        <f>SUM(C14:C22)</f>
        <v>0</v>
      </c>
      <c r="D24" s="32">
        <f>SUM(D14:D22)</f>
        <v>0</v>
      </c>
      <c r="E24" s="32"/>
      <c r="F24" s="32">
        <f>SUM(F14:F22)</f>
        <v>0</v>
      </c>
      <c r="G24" s="34">
        <v>15993</v>
      </c>
      <c r="H24" s="32">
        <f>SUM(H14:H22)</f>
        <v>0</v>
      </c>
      <c r="I24" s="34">
        <f>196-17-76</f>
        <v>103</v>
      </c>
      <c r="K24" s="34">
        <f>SUM(C14:J22)</f>
        <v>16096</v>
      </c>
    </row>
    <row r="26" spans="1:11" ht="15.75">
      <c r="A26" s="34" t="s">
        <v>286</v>
      </c>
      <c r="C26" s="34">
        <f>700+1190+3488+2+245</f>
        <v>5625</v>
      </c>
      <c r="E26" s="90">
        <f>252+428+1260-3+92-4</f>
        <v>2025</v>
      </c>
      <c r="K26" s="34">
        <f>SUM(C26:J26)</f>
        <v>7650</v>
      </c>
    </row>
    <row r="27" spans="1:5" ht="15.75">
      <c r="A27" s="34" t="s">
        <v>287</v>
      </c>
      <c r="E27" s="90"/>
    </row>
    <row r="29" spans="1:11" ht="15.75">
      <c r="A29" s="34" t="s">
        <v>126</v>
      </c>
      <c r="J29" s="90">
        <v>89945</v>
      </c>
      <c r="K29" s="22">
        <f>SUM(C29:J29)</f>
        <v>89945</v>
      </c>
    </row>
    <row r="30" ht="15.75">
      <c r="K30" s="22"/>
    </row>
    <row r="31" spans="1:11" ht="15.75">
      <c r="A31" s="34" t="s">
        <v>179</v>
      </c>
      <c r="J31" s="34">
        <v>-52220</v>
      </c>
      <c r="K31" s="34">
        <f>J31</f>
        <v>-52220</v>
      </c>
    </row>
    <row r="32" spans="3:11" ht="15.75">
      <c r="C32" s="36"/>
      <c r="D32" s="36"/>
      <c r="E32" s="36"/>
      <c r="F32" s="36"/>
      <c r="G32" s="36"/>
      <c r="H32" s="36"/>
      <c r="I32" s="36"/>
      <c r="J32" s="36"/>
      <c r="K32" s="36"/>
    </row>
    <row r="33" spans="1:11" ht="15.75">
      <c r="A33" s="22"/>
      <c r="B33" s="22"/>
      <c r="K33" s="40"/>
    </row>
    <row r="34" spans="1:13" ht="16.5" thickBot="1">
      <c r="A34" s="21" t="s">
        <v>274</v>
      </c>
      <c r="B34" s="22"/>
      <c r="C34" s="42">
        <f aca="true" t="shared" si="0" ref="C34:J34">C12+C24+C26+C29+C31</f>
        <v>383520</v>
      </c>
      <c r="D34" s="42">
        <f t="shared" si="0"/>
        <v>-11443</v>
      </c>
      <c r="E34" s="178">
        <f t="shared" si="0"/>
        <v>9812</v>
      </c>
      <c r="F34" s="42">
        <f t="shared" si="0"/>
        <v>73</v>
      </c>
      <c r="G34" s="42">
        <f t="shared" si="0"/>
        <v>55386</v>
      </c>
      <c r="H34" s="42">
        <f t="shared" si="0"/>
        <v>2982</v>
      </c>
      <c r="I34" s="42">
        <f t="shared" si="0"/>
        <v>-100</v>
      </c>
      <c r="J34" s="42">
        <f t="shared" si="0"/>
        <v>242668</v>
      </c>
      <c r="K34" s="42">
        <f>SUM(C34:J34)</f>
        <v>682898</v>
      </c>
      <c r="L34" s="40"/>
      <c r="M34" s="40"/>
    </row>
    <row r="35" spans="1:13" ht="16.5" thickTop="1">
      <c r="A35" s="22"/>
      <c r="B35" s="22"/>
      <c r="C35" s="40"/>
      <c r="D35" s="40"/>
      <c r="E35" s="40"/>
      <c r="F35" s="40"/>
      <c r="G35" s="40"/>
      <c r="H35" s="40"/>
      <c r="I35" s="40"/>
      <c r="J35" s="40"/>
      <c r="K35" s="40"/>
      <c r="L35" s="40"/>
      <c r="M35" s="40"/>
    </row>
    <row r="36" spans="1:11" ht="15.75">
      <c r="A36" s="22"/>
      <c r="B36" s="22"/>
      <c r="K36" s="40"/>
    </row>
    <row r="37" spans="1:11" ht="15.75">
      <c r="A37" s="22"/>
      <c r="B37" s="22"/>
      <c r="C37" s="22"/>
      <c r="D37" s="22"/>
      <c r="E37" s="22"/>
      <c r="F37" s="22"/>
      <c r="G37" s="22"/>
      <c r="H37" s="22"/>
      <c r="I37" s="22"/>
      <c r="J37" s="22"/>
      <c r="K37" s="22"/>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35" max="255" man="1"/>
  </rowBreaks>
  <drawing r:id="rId1"/>
</worksheet>
</file>

<file path=xl/worksheets/sheet5.xml><?xml version="1.0" encoding="utf-8"?>
<worksheet xmlns="http://schemas.openxmlformats.org/spreadsheetml/2006/main" xmlns:r="http://schemas.openxmlformats.org/officeDocument/2006/relationships">
  <dimension ref="A1:F83"/>
  <sheetViews>
    <sheetView zoomScale="75" zoomScaleNormal="75" workbookViewId="0" topLeftCell="A11">
      <selection activeCell="G87" sqref="G87"/>
    </sheetView>
  </sheetViews>
  <sheetFormatPr defaultColWidth="9.140625" defaultRowHeight="13.5"/>
  <cols>
    <col min="1" max="1" width="3.421875" style="26" customWidth="1"/>
    <col min="2" max="2" width="2.7109375" style="26" customWidth="1"/>
    <col min="3" max="3" width="59.8515625" style="26" customWidth="1"/>
    <col min="4" max="4" width="20.8515625" style="71" bestFit="1" customWidth="1"/>
    <col min="5" max="5" width="3.57421875" style="27" customWidth="1"/>
    <col min="6" max="6" width="18.57421875" style="90" bestFit="1" customWidth="1"/>
    <col min="7" max="16384" width="9.140625" style="26" customWidth="1"/>
  </cols>
  <sheetData>
    <row r="1" spans="2:6" ht="15.75">
      <c r="B1" s="296"/>
      <c r="C1" s="43" t="s">
        <v>0</v>
      </c>
      <c r="D1" s="296"/>
      <c r="F1" s="72"/>
    </row>
    <row r="2" spans="3:6" ht="15.75">
      <c r="C2" s="43"/>
      <c r="D2" s="135"/>
      <c r="F2" s="72"/>
    </row>
    <row r="3" spans="3:6" ht="15.75">
      <c r="C3" s="43"/>
      <c r="D3" s="135"/>
      <c r="F3" s="72"/>
    </row>
    <row r="4" spans="4:6" ht="15.75">
      <c r="D4" s="136"/>
      <c r="F4" s="72"/>
    </row>
    <row r="5" ht="15.75">
      <c r="F5" s="72"/>
    </row>
    <row r="6" spans="1:6" ht="15.75">
      <c r="A6" s="25" t="s">
        <v>215</v>
      </c>
      <c r="F6" s="72"/>
    </row>
    <row r="7" spans="1:6" ht="15.75">
      <c r="A7" s="26" t="s">
        <v>98</v>
      </c>
      <c r="F7" s="72"/>
    </row>
    <row r="8" ht="15.75">
      <c r="F8" s="72"/>
    </row>
    <row r="9" ht="15.75">
      <c r="F9" s="72"/>
    </row>
    <row r="10" spans="3:6" ht="15.75">
      <c r="C10" s="28"/>
      <c r="D10" s="137" t="s">
        <v>277</v>
      </c>
      <c r="F10" s="175" t="s">
        <v>277</v>
      </c>
    </row>
    <row r="11" spans="3:6" ht="15.75">
      <c r="C11" s="29"/>
      <c r="D11" s="136" t="s">
        <v>284</v>
      </c>
      <c r="F11" s="176" t="s">
        <v>285</v>
      </c>
    </row>
    <row r="12" ht="15.75">
      <c r="F12" s="72"/>
    </row>
    <row r="13" spans="1:6" ht="15.75">
      <c r="A13" s="26" t="s">
        <v>128</v>
      </c>
      <c r="F13" s="72"/>
    </row>
    <row r="14" spans="2:6" ht="14.25" customHeight="1">
      <c r="B14" s="26" t="s">
        <v>100</v>
      </c>
      <c r="D14" s="71">
        <v>129841</v>
      </c>
      <c r="F14" s="72">
        <v>189966</v>
      </c>
    </row>
    <row r="15" spans="2:6" ht="15.75" hidden="1">
      <c r="B15" s="26" t="s">
        <v>216</v>
      </c>
      <c r="F15" s="72"/>
    </row>
    <row r="16" ht="15.75">
      <c r="F16" s="72"/>
    </row>
    <row r="17" spans="2:6" ht="15.75">
      <c r="B17" s="26" t="s">
        <v>237</v>
      </c>
      <c r="D17" s="71">
        <v>-56106</v>
      </c>
      <c r="F17" s="72">
        <v>-151097</v>
      </c>
    </row>
    <row r="18" spans="2:6" ht="15.75" hidden="1">
      <c r="B18" s="26" t="s">
        <v>217</v>
      </c>
      <c r="F18" s="72"/>
    </row>
    <row r="19" spans="2:6" ht="15.75">
      <c r="B19" s="26" t="s">
        <v>308</v>
      </c>
      <c r="D19" s="71">
        <v>-289</v>
      </c>
      <c r="F19" s="72"/>
    </row>
    <row r="20" spans="2:6" ht="15" customHeight="1">
      <c r="B20" s="26" t="s">
        <v>218</v>
      </c>
      <c r="D20" s="71">
        <v>23085</v>
      </c>
      <c r="F20" s="72">
        <v>31429</v>
      </c>
    </row>
    <row r="21" spans="2:6" ht="15" customHeight="1">
      <c r="B21" s="26" t="s">
        <v>301</v>
      </c>
      <c r="F21" s="72">
        <v>0</v>
      </c>
    </row>
    <row r="22" spans="2:6" ht="15" customHeight="1">
      <c r="B22" s="26" t="s">
        <v>307</v>
      </c>
      <c r="D22" s="71">
        <v>-3432</v>
      </c>
      <c r="F22" s="72"/>
    </row>
    <row r="23" spans="4:6" ht="15.75">
      <c r="D23" s="138"/>
      <c r="F23" s="177"/>
    </row>
    <row r="24" spans="2:6" ht="15.75">
      <c r="B24" s="26" t="s">
        <v>129</v>
      </c>
      <c r="D24" s="71">
        <f>SUM(D14:D23)</f>
        <v>93099</v>
      </c>
      <c r="F24" s="71">
        <f>SUM(F14:F23)</f>
        <v>70298</v>
      </c>
    </row>
    <row r="25" ht="15.75">
      <c r="F25" s="72"/>
    </row>
    <row r="26" spans="2:6" ht="15.75">
      <c r="B26" s="26" t="s">
        <v>219</v>
      </c>
      <c r="D26" s="71">
        <v>-9228</v>
      </c>
      <c r="F26" s="72">
        <v>-26950</v>
      </c>
    </row>
    <row r="27" spans="4:6" ht="15.75">
      <c r="D27" s="138"/>
      <c r="F27" s="177"/>
    </row>
    <row r="28" spans="2:6" ht="15.75">
      <c r="B28" s="26" t="s">
        <v>240</v>
      </c>
      <c r="D28" s="71">
        <f>SUM(D24:D26)</f>
        <v>83871</v>
      </c>
      <c r="F28" s="72">
        <v>43348</v>
      </c>
    </row>
    <row r="29" ht="15.75">
      <c r="F29" s="72"/>
    </row>
    <row r="30" spans="2:6" ht="15.75" hidden="1">
      <c r="B30" s="26" t="s">
        <v>220</v>
      </c>
      <c r="D30" s="71">
        <v>0</v>
      </c>
      <c r="F30" s="72">
        <v>0</v>
      </c>
    </row>
    <row r="31" spans="2:6" ht="15.75">
      <c r="B31" s="26" t="s">
        <v>130</v>
      </c>
      <c r="D31" s="71">
        <v>-22674</v>
      </c>
      <c r="F31" s="72">
        <v>-13259</v>
      </c>
    </row>
    <row r="32" spans="4:6" ht="15.75">
      <c r="D32" s="138"/>
      <c r="F32" s="177"/>
    </row>
    <row r="33" spans="2:6" ht="15.75">
      <c r="B33" s="26" t="s">
        <v>241</v>
      </c>
      <c r="D33" s="71">
        <f>SUM(D28:D32)</f>
        <v>61197</v>
      </c>
      <c r="F33" s="72">
        <v>30089</v>
      </c>
    </row>
    <row r="34" spans="3:6" ht="15.75">
      <c r="C34" s="43"/>
      <c r="F34" s="72"/>
    </row>
    <row r="35" spans="1:6" ht="15.75">
      <c r="A35" s="26" t="s">
        <v>131</v>
      </c>
      <c r="D35" s="74"/>
      <c r="F35" s="72"/>
    </row>
    <row r="36" spans="2:6" ht="15.75" hidden="1">
      <c r="B36" s="26" t="s">
        <v>221</v>
      </c>
      <c r="D36" s="74"/>
      <c r="F36" s="72"/>
    </row>
    <row r="37" spans="2:6" ht="15.75">
      <c r="B37" s="26" t="s">
        <v>222</v>
      </c>
      <c r="D37" s="139">
        <v>81350</v>
      </c>
      <c r="F37" s="72">
        <v>177439</v>
      </c>
    </row>
    <row r="38" spans="2:6" ht="15.75">
      <c r="B38" s="26" t="s">
        <v>309</v>
      </c>
      <c r="D38" s="139">
        <v>504</v>
      </c>
      <c r="F38" s="72"/>
    </row>
    <row r="39" spans="2:6" ht="15.75">
      <c r="B39" s="26" t="s">
        <v>321</v>
      </c>
      <c r="D39" s="139">
        <v>-236519</v>
      </c>
      <c r="F39" s="72">
        <v>-35146</v>
      </c>
    </row>
    <row r="40" spans="2:6" ht="16.5" customHeight="1">
      <c r="B40" s="26" t="s">
        <v>133</v>
      </c>
      <c r="D40" s="139">
        <v>-37257</v>
      </c>
      <c r="F40" s="72">
        <v>-13180</v>
      </c>
    </row>
    <row r="41" spans="2:6" ht="0.75" customHeight="1" hidden="1">
      <c r="B41" s="26" t="s">
        <v>132</v>
      </c>
      <c r="D41" s="139">
        <v>0</v>
      </c>
      <c r="F41" s="72"/>
    </row>
    <row r="42" spans="2:6" ht="15.75">
      <c r="B42" s="26" t="s">
        <v>223</v>
      </c>
      <c r="D42" s="138">
        <v>-5063</v>
      </c>
      <c r="F42" s="177">
        <v>1170</v>
      </c>
    </row>
    <row r="43" spans="2:6" ht="15.75">
      <c r="B43" s="26" t="s">
        <v>134</v>
      </c>
      <c r="D43" s="71">
        <f>SUM(D37:D42)</f>
        <v>-196985</v>
      </c>
      <c r="F43" s="72">
        <v>130283</v>
      </c>
    </row>
    <row r="44" spans="4:6" ht="15.75">
      <c r="D44" s="139"/>
      <c r="F44" s="72"/>
    </row>
    <row r="45" spans="1:6" ht="15" customHeight="1">
      <c r="A45" s="26" t="s">
        <v>135</v>
      </c>
      <c r="F45" s="72"/>
    </row>
    <row r="46" spans="2:6" ht="0.75" customHeight="1" hidden="1">
      <c r="B46" s="26" t="s">
        <v>224</v>
      </c>
      <c r="D46" s="71">
        <v>0</v>
      </c>
      <c r="F46" s="72"/>
    </row>
    <row r="47" spans="2:6" ht="14.25" customHeight="1" hidden="1">
      <c r="B47" s="26" t="s">
        <v>225</v>
      </c>
      <c r="D47" s="71">
        <v>0</v>
      </c>
      <c r="F47" s="72"/>
    </row>
    <row r="48" spans="2:6" ht="15.75" hidden="1">
      <c r="B48" s="26" t="s">
        <v>138</v>
      </c>
      <c r="D48" s="139">
        <v>0</v>
      </c>
      <c r="F48" s="72"/>
    </row>
    <row r="49" spans="2:6" ht="15.75">
      <c r="B49" s="26" t="s">
        <v>139</v>
      </c>
      <c r="D49" s="139">
        <v>20380</v>
      </c>
      <c r="F49" s="72">
        <v>17698</v>
      </c>
    </row>
    <row r="50" spans="2:6" ht="15.75">
      <c r="B50" s="26" t="s">
        <v>138</v>
      </c>
      <c r="D50" s="139"/>
      <c r="F50" s="72">
        <v>-16340</v>
      </c>
    </row>
    <row r="51" spans="2:6" ht="15.75">
      <c r="B51" s="26" t="s">
        <v>226</v>
      </c>
      <c r="D51" s="139">
        <v>7650</v>
      </c>
      <c r="F51" s="72">
        <v>19862</v>
      </c>
    </row>
    <row r="52" spans="2:6" ht="15.75">
      <c r="B52" s="26" t="s">
        <v>137</v>
      </c>
      <c r="D52" s="139">
        <v>100000</v>
      </c>
      <c r="F52" s="72"/>
    </row>
    <row r="53" spans="2:6" ht="15.75">
      <c r="B53" s="26" t="s">
        <v>310</v>
      </c>
      <c r="D53" s="139">
        <v>-52220</v>
      </c>
      <c r="E53" s="75"/>
      <c r="F53" s="72">
        <v>-44497</v>
      </c>
    </row>
    <row r="54" spans="2:6" ht="15.75">
      <c r="B54" s="26" t="s">
        <v>311</v>
      </c>
      <c r="D54" s="139">
        <v>-4315</v>
      </c>
      <c r="E54" s="75"/>
      <c r="F54" s="72"/>
    </row>
    <row r="55" spans="2:6" ht="15.75">
      <c r="B55" s="26" t="s">
        <v>227</v>
      </c>
      <c r="D55" s="138">
        <v>0</v>
      </c>
      <c r="E55" s="75"/>
      <c r="F55" s="177">
        <v>-6610</v>
      </c>
    </row>
    <row r="56" spans="2:6" ht="15.75">
      <c r="B56" s="26" t="s">
        <v>242</v>
      </c>
      <c r="D56" s="139">
        <f>SUM(D49:D55)</f>
        <v>71495</v>
      </c>
      <c r="F56" s="72">
        <v>-29887</v>
      </c>
    </row>
    <row r="57" spans="4:6" ht="15.75">
      <c r="D57" s="139"/>
      <c r="F57" s="72"/>
    </row>
    <row r="58" spans="1:6" ht="15.75">
      <c r="A58" s="26" t="s">
        <v>228</v>
      </c>
      <c r="D58" s="71">
        <v>-64293</v>
      </c>
      <c r="E58" s="71"/>
      <c r="F58" s="71">
        <v>130485</v>
      </c>
    </row>
    <row r="59" spans="2:6" ht="15.75">
      <c r="B59" s="26" t="s">
        <v>140</v>
      </c>
      <c r="F59" s="72"/>
    </row>
    <row r="60" ht="15.75">
      <c r="F60" s="72"/>
    </row>
    <row r="61" spans="1:6" ht="15.75">
      <c r="A61" s="26" t="s">
        <v>141</v>
      </c>
      <c r="D61" s="71">
        <v>357835</v>
      </c>
      <c r="F61" s="72">
        <v>227350</v>
      </c>
    </row>
    <row r="62" spans="2:6" ht="15.75">
      <c r="B62" s="26" t="s">
        <v>142</v>
      </c>
      <c r="F62" s="72"/>
    </row>
    <row r="63" spans="4:6" ht="15.75">
      <c r="D63" s="138"/>
      <c r="F63" s="177"/>
    </row>
    <row r="64" spans="1:6" ht="15.75">
      <c r="A64" s="26" t="s">
        <v>229</v>
      </c>
      <c r="D64" s="71">
        <f>SUM(D58:D63)</f>
        <v>293542</v>
      </c>
      <c r="F64" s="72">
        <v>357835</v>
      </c>
    </row>
    <row r="65" spans="4:6" ht="16.5" thickBot="1">
      <c r="D65" s="140"/>
      <c r="F65" s="178"/>
    </row>
    <row r="66" ht="16.5" thickTop="1">
      <c r="F66" s="72"/>
    </row>
    <row r="68" spans="1:6" ht="15.75">
      <c r="A68" s="25" t="str">
        <f>A64</f>
        <v>CASH AND CASH EQUIVALENTS AT PERIOD END</v>
      </c>
      <c r="D68" s="141">
        <v>2005</v>
      </c>
      <c r="F68" s="47" t="s">
        <v>214</v>
      </c>
    </row>
    <row r="69" spans="4:6" ht="15.75">
      <c r="D69" s="47"/>
      <c r="F69" s="179"/>
    </row>
    <row r="70" spans="3:6" ht="15.75">
      <c r="C70" s="26" t="s">
        <v>187</v>
      </c>
      <c r="D70" s="71">
        <v>295521</v>
      </c>
      <c r="F70" s="180">
        <v>359132</v>
      </c>
    </row>
    <row r="71" spans="3:6" ht="15.75">
      <c r="C71" s="26" t="s">
        <v>185</v>
      </c>
      <c r="D71" s="71">
        <v>-1979</v>
      </c>
      <c r="F71" s="180">
        <v>-1297</v>
      </c>
    </row>
    <row r="72" spans="3:6" ht="15.75">
      <c r="C72" s="26" t="s">
        <v>186</v>
      </c>
      <c r="D72" s="142">
        <f>SUM(D70:D71)</f>
        <v>293542</v>
      </c>
      <c r="F72" s="181">
        <v>357835</v>
      </c>
    </row>
    <row r="73" ht="15.75">
      <c r="D73" s="71">
        <v>0</v>
      </c>
    </row>
    <row r="75" spans="1:3" ht="15.75">
      <c r="A75" s="25"/>
      <c r="B75" s="25" t="s">
        <v>320</v>
      </c>
      <c r="C75" s="25" t="s">
        <v>314</v>
      </c>
    </row>
    <row r="77" spans="3:4" ht="15.75">
      <c r="C77" s="26" t="s">
        <v>315</v>
      </c>
      <c r="D77" s="71">
        <v>136733</v>
      </c>
    </row>
    <row r="78" spans="3:4" ht="15.75">
      <c r="C78" s="26" t="s">
        <v>316</v>
      </c>
      <c r="D78" s="71">
        <v>-36330</v>
      </c>
    </row>
    <row r="79" spans="3:4" ht="15.75">
      <c r="C79" s="26" t="s">
        <v>317</v>
      </c>
      <c r="D79" s="138">
        <v>187220</v>
      </c>
    </row>
    <row r="81" spans="3:4" ht="15.75">
      <c r="C81" s="26" t="s">
        <v>318</v>
      </c>
      <c r="D81" s="71">
        <f>SUM(D77:D80)</f>
        <v>287623</v>
      </c>
    </row>
    <row r="82" spans="3:4" ht="15.75">
      <c r="C82" s="26" t="s">
        <v>319</v>
      </c>
      <c r="D82" s="71">
        <v>-51104</v>
      </c>
    </row>
    <row r="83" ht="16.5" thickBot="1">
      <c r="D83" s="297">
        <f>SUM(D81:D82)</f>
        <v>236519</v>
      </c>
    </row>
    <row r="84" ht="16.5" thickTop="1"/>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328"/>
  <sheetViews>
    <sheetView zoomScale="75" zoomScaleNormal="75" workbookViewId="0" topLeftCell="A1">
      <selection activeCell="C298" sqref="C298"/>
    </sheetView>
  </sheetViews>
  <sheetFormatPr defaultColWidth="9.140625" defaultRowHeight="13.5"/>
  <cols>
    <col min="1" max="1" width="4.7109375" style="31" customWidth="1"/>
    <col min="2" max="2" width="3.421875" style="31" customWidth="1"/>
    <col min="3" max="3" width="29.7109375" style="31" customWidth="1"/>
    <col min="4" max="4" width="13.57421875" style="31" customWidth="1"/>
    <col min="5" max="5" width="13.8515625" style="31" customWidth="1"/>
    <col min="6" max="6" width="15.421875" style="31" customWidth="1"/>
    <col min="7" max="7" width="24.140625" style="31" customWidth="1"/>
    <col min="8" max="8" width="23.7109375" style="31" customWidth="1"/>
    <col min="9" max="9" width="1.7109375" style="31" hidden="1" customWidth="1"/>
    <col min="10" max="10" width="18.28125" style="31" hidden="1" customWidth="1"/>
    <col min="11" max="11" width="10.7109375" style="31" bestFit="1" customWidth="1"/>
    <col min="12" max="16384" width="9.140625" style="31" customWidth="1"/>
  </cols>
  <sheetData>
    <row r="1" spans="1:10" ht="15.75">
      <c r="A1" s="331" t="s">
        <v>1</v>
      </c>
      <c r="B1" s="346"/>
      <c r="C1" s="346"/>
      <c r="D1" s="346"/>
      <c r="E1" s="346"/>
      <c r="F1" s="346"/>
      <c r="G1" s="346"/>
      <c r="H1" s="346"/>
      <c r="I1" s="346"/>
      <c r="J1" s="346"/>
    </row>
    <row r="4" ht="15.75">
      <c r="A4" s="67" t="s">
        <v>15</v>
      </c>
    </row>
    <row r="7" spans="1:3" ht="15.75">
      <c r="A7" s="67">
        <v>1</v>
      </c>
      <c r="B7" s="67"/>
      <c r="C7" s="67" t="s">
        <v>176</v>
      </c>
    </row>
    <row r="8" spans="3:10" ht="90" customHeight="1">
      <c r="C8" s="304" t="s">
        <v>262</v>
      </c>
      <c r="D8" s="304"/>
      <c r="E8" s="304"/>
      <c r="F8" s="304"/>
      <c r="G8" s="304"/>
      <c r="H8" s="304"/>
      <c r="I8" s="304"/>
      <c r="J8" s="304"/>
    </row>
    <row r="9" spans="3:10" ht="34.5" customHeight="1">
      <c r="C9" s="350" t="s">
        <v>235</v>
      </c>
      <c r="D9" s="350"/>
      <c r="E9" s="350"/>
      <c r="F9" s="350"/>
      <c r="G9" s="350"/>
      <c r="H9" s="350"/>
      <c r="I9" s="30"/>
      <c r="J9" s="30"/>
    </row>
    <row r="10" spans="3:10" ht="13.5" customHeight="1">
      <c r="C10" s="30"/>
      <c r="D10" s="30"/>
      <c r="E10" s="30"/>
      <c r="F10" s="30"/>
      <c r="G10" s="30"/>
      <c r="H10" s="30"/>
      <c r="I10" s="30"/>
      <c r="J10" s="30"/>
    </row>
    <row r="11" spans="1:10" ht="18" customHeight="1">
      <c r="A11" s="67">
        <v>2</v>
      </c>
      <c r="C11" s="325" t="s">
        <v>178</v>
      </c>
      <c r="D11" s="325"/>
      <c r="E11" s="325"/>
      <c r="F11" s="30"/>
      <c r="G11" s="30"/>
      <c r="H11" s="30"/>
      <c r="I11" s="30"/>
      <c r="J11" s="30"/>
    </row>
    <row r="12" spans="3:10" ht="28.5" customHeight="1">
      <c r="C12" s="304" t="s">
        <v>180</v>
      </c>
      <c r="D12" s="304"/>
      <c r="E12" s="304"/>
      <c r="F12" s="304"/>
      <c r="G12" s="304"/>
      <c r="H12" s="304"/>
      <c r="I12" s="30"/>
      <c r="J12" s="30"/>
    </row>
    <row r="13" ht="15.75" customHeight="1"/>
    <row r="14" spans="1:3" ht="15.75">
      <c r="A14" s="67">
        <v>3</v>
      </c>
      <c r="B14" s="67"/>
      <c r="C14" s="67" t="s">
        <v>143</v>
      </c>
    </row>
    <row r="15" spans="3:10" ht="35.25" customHeight="1">
      <c r="C15" s="348" t="s">
        <v>75</v>
      </c>
      <c r="D15" s="348"/>
      <c r="E15" s="348"/>
      <c r="F15" s="348"/>
      <c r="G15" s="348"/>
      <c r="H15" s="348"/>
      <c r="I15" s="348"/>
      <c r="J15" s="348"/>
    </row>
    <row r="16" spans="3:10" ht="18" customHeight="1">
      <c r="C16" s="100"/>
      <c r="D16" s="100"/>
      <c r="E16" s="100"/>
      <c r="F16" s="100"/>
      <c r="G16" s="100"/>
      <c r="H16" s="100"/>
      <c r="I16" s="100"/>
      <c r="J16" s="100"/>
    </row>
    <row r="17" spans="1:11" ht="16.5" customHeight="1">
      <c r="A17" s="67">
        <v>4</v>
      </c>
      <c r="C17" s="101" t="s">
        <v>190</v>
      </c>
      <c r="D17" s="102"/>
      <c r="E17" s="102"/>
      <c r="F17" s="102"/>
      <c r="G17" s="102"/>
      <c r="H17" s="102"/>
      <c r="K17" s="31" t="s">
        <v>65</v>
      </c>
    </row>
    <row r="18" spans="3:8" ht="15.75">
      <c r="C18" s="349" t="s">
        <v>189</v>
      </c>
      <c r="D18" s="349"/>
      <c r="E18" s="349"/>
      <c r="F18" s="349"/>
      <c r="G18" s="349"/>
      <c r="H18" s="349"/>
    </row>
    <row r="19" spans="3:8" ht="25.5" customHeight="1">
      <c r="C19" s="334" t="s">
        <v>191</v>
      </c>
      <c r="D19" s="334"/>
      <c r="E19" s="334"/>
      <c r="F19" s="334"/>
      <c r="G19" s="334"/>
      <c r="H19" s="334"/>
    </row>
    <row r="20" spans="3:8" ht="15.75">
      <c r="C20" s="334"/>
      <c r="D20" s="334"/>
      <c r="E20" s="334"/>
      <c r="F20" s="334"/>
      <c r="G20" s="334"/>
      <c r="H20" s="334"/>
    </row>
    <row r="21" spans="1:3" ht="15.75">
      <c r="A21" s="67">
        <v>5</v>
      </c>
      <c r="B21" s="67"/>
      <c r="C21" s="67" t="s">
        <v>144</v>
      </c>
    </row>
    <row r="22" spans="3:10" ht="30" customHeight="1">
      <c r="C22" s="303" t="s">
        <v>172</v>
      </c>
      <c r="D22" s="303"/>
      <c r="E22" s="303"/>
      <c r="F22" s="303"/>
      <c r="G22" s="303"/>
      <c r="H22" s="303"/>
      <c r="I22" s="303"/>
      <c r="J22" s="303"/>
    </row>
    <row r="23" spans="4:10" ht="16.5" customHeight="1">
      <c r="D23" s="23"/>
      <c r="E23" s="23"/>
      <c r="F23" s="23"/>
      <c r="G23" s="24"/>
      <c r="H23" s="24"/>
      <c r="I23" s="23"/>
      <c r="J23" s="23"/>
    </row>
    <row r="24" spans="1:3" ht="21.75" customHeight="1">
      <c r="A24" s="103">
        <v>6</v>
      </c>
      <c r="B24" s="67"/>
      <c r="C24" s="103" t="s">
        <v>145</v>
      </c>
    </row>
    <row r="25" spans="1:10" ht="3.75" customHeight="1">
      <c r="A25" s="68"/>
      <c r="C25" s="348"/>
      <c r="D25" s="348"/>
      <c r="E25" s="348"/>
      <c r="F25" s="348"/>
      <c r="G25" s="348"/>
      <c r="H25" s="348"/>
      <c r="I25" s="348"/>
      <c r="J25" s="348"/>
    </row>
    <row r="26" spans="1:10" ht="35.25" customHeight="1">
      <c r="A26" s="68"/>
      <c r="C26" s="347" t="s">
        <v>267</v>
      </c>
      <c r="D26" s="347"/>
      <c r="E26" s="347"/>
      <c r="F26" s="347"/>
      <c r="G26" s="347"/>
      <c r="H26" s="347"/>
      <c r="I26" s="104"/>
      <c r="J26" s="104"/>
    </row>
    <row r="27" spans="1:10" ht="36.75" customHeight="1">
      <c r="A27" s="68"/>
      <c r="C27" s="347" t="s">
        <v>298</v>
      </c>
      <c r="D27" s="347"/>
      <c r="E27" s="347"/>
      <c r="F27" s="347"/>
      <c r="G27" s="347"/>
      <c r="H27" s="347"/>
      <c r="I27" s="104"/>
      <c r="J27" s="104"/>
    </row>
    <row r="28" ht="22.5" customHeight="1">
      <c r="A28" s="68"/>
    </row>
    <row r="29" spans="1:3" ht="15.75">
      <c r="A29" s="67">
        <v>7</v>
      </c>
      <c r="B29" s="67"/>
      <c r="C29" s="67" t="s">
        <v>136</v>
      </c>
    </row>
    <row r="30" spans="3:10" ht="39.75" customHeight="1">
      <c r="C30" s="324" t="s">
        <v>275</v>
      </c>
      <c r="D30" s="324"/>
      <c r="E30" s="324"/>
      <c r="F30" s="324"/>
      <c r="G30" s="324"/>
      <c r="H30" s="324"/>
      <c r="I30" s="324"/>
      <c r="J30" s="324"/>
    </row>
    <row r="31" spans="1:10" ht="18.75" customHeight="1">
      <c r="A31" s="105"/>
      <c r="C31" s="324"/>
      <c r="D31" s="324"/>
      <c r="E31" s="324"/>
      <c r="F31" s="324"/>
      <c r="G31" s="324"/>
      <c r="H31" s="324"/>
      <c r="I31" s="324"/>
      <c r="J31" s="324"/>
    </row>
    <row r="32" spans="1:10" ht="18.75" customHeight="1">
      <c r="A32" s="105"/>
      <c r="C32" s="324"/>
      <c r="D32" s="324"/>
      <c r="E32" s="324"/>
      <c r="F32" s="324"/>
      <c r="G32" s="324"/>
      <c r="H32" s="324"/>
      <c r="I32" s="324"/>
      <c r="J32" s="324"/>
    </row>
    <row r="33" spans="3:10" ht="17.25" customHeight="1">
      <c r="C33" s="30"/>
      <c r="D33" s="30"/>
      <c r="E33" s="30"/>
      <c r="F33" s="30"/>
      <c r="G33" s="30"/>
      <c r="H33" s="30"/>
      <c r="I33" s="30"/>
      <c r="J33" s="30"/>
    </row>
    <row r="34" spans="1:10" ht="17.25" customHeight="1">
      <c r="A34" s="331" t="s">
        <v>2</v>
      </c>
      <c r="B34" s="346"/>
      <c r="C34" s="346"/>
      <c r="D34" s="346"/>
      <c r="E34" s="346"/>
      <c r="F34" s="346"/>
      <c r="G34" s="346"/>
      <c r="H34" s="346"/>
      <c r="I34" s="30"/>
      <c r="J34" s="30"/>
    </row>
    <row r="35" spans="3:10" ht="17.25" customHeight="1">
      <c r="C35" s="30"/>
      <c r="D35" s="30"/>
      <c r="E35" s="30"/>
      <c r="F35" s="30"/>
      <c r="G35" s="30"/>
      <c r="H35" s="30"/>
      <c r="I35" s="30"/>
      <c r="J35" s="30"/>
    </row>
    <row r="36" spans="3:10" ht="17.25" customHeight="1">
      <c r="C36" s="30"/>
      <c r="D36" s="30"/>
      <c r="E36" s="30"/>
      <c r="F36" s="30"/>
      <c r="G36" s="30"/>
      <c r="H36" s="30"/>
      <c r="I36" s="30"/>
      <c r="J36" s="30"/>
    </row>
    <row r="37" spans="1:10" ht="18" customHeight="1">
      <c r="A37" s="103">
        <v>8</v>
      </c>
      <c r="B37" s="67"/>
      <c r="C37" s="325" t="s">
        <v>146</v>
      </c>
      <c r="D37" s="325"/>
      <c r="E37" s="325"/>
      <c r="F37" s="325"/>
      <c r="G37" s="325"/>
      <c r="H37" s="325"/>
      <c r="I37" s="325"/>
      <c r="J37" s="325"/>
    </row>
    <row r="38" spans="1:10" ht="50.25" customHeight="1">
      <c r="A38" s="105"/>
      <c r="C38" s="157"/>
      <c r="D38" s="158"/>
      <c r="E38" s="159"/>
      <c r="F38" s="216" t="s">
        <v>147</v>
      </c>
      <c r="G38" s="216" t="s">
        <v>170</v>
      </c>
      <c r="H38" s="30"/>
      <c r="I38" s="30"/>
      <c r="J38" s="30"/>
    </row>
    <row r="39" spans="1:10" ht="22.5" customHeight="1">
      <c r="A39" s="105"/>
      <c r="C39" s="84"/>
      <c r="D39" s="106"/>
      <c r="E39" s="106"/>
      <c r="F39" s="107"/>
      <c r="G39" s="217"/>
      <c r="H39" s="30"/>
      <c r="I39" s="30"/>
      <c r="J39" s="30"/>
    </row>
    <row r="40" spans="1:10" ht="22.5" customHeight="1">
      <c r="A40" s="105"/>
      <c r="C40" s="84" t="s">
        <v>58</v>
      </c>
      <c r="D40" s="85"/>
      <c r="E40" s="160"/>
      <c r="F40" s="218">
        <v>397275</v>
      </c>
      <c r="G40" s="218">
        <v>30046</v>
      </c>
      <c r="H40" s="30"/>
      <c r="I40" s="30"/>
      <c r="J40" s="30"/>
    </row>
    <row r="41" spans="1:10" ht="22.5" customHeight="1">
      <c r="A41" s="105"/>
      <c r="C41" s="84" t="s">
        <v>73</v>
      </c>
      <c r="D41" s="85"/>
      <c r="E41" s="160"/>
      <c r="F41" s="218">
        <v>371504</v>
      </c>
      <c r="G41" s="218">
        <v>26969</v>
      </c>
      <c r="H41" s="30"/>
      <c r="I41" s="30"/>
      <c r="J41" s="30"/>
    </row>
    <row r="42" spans="1:10" ht="22.5" customHeight="1">
      <c r="A42" s="105"/>
      <c r="C42" s="84" t="s">
        <v>313</v>
      </c>
      <c r="D42" s="85"/>
      <c r="E42" s="160"/>
      <c r="F42" s="218">
        <v>99970</v>
      </c>
      <c r="G42" s="218">
        <v>19317</v>
      </c>
      <c r="H42" s="30"/>
      <c r="I42" s="30"/>
      <c r="J42" s="30"/>
    </row>
    <row r="43" spans="1:10" ht="22.5" customHeight="1">
      <c r="A43" s="105"/>
      <c r="C43" s="84" t="s">
        <v>59</v>
      </c>
      <c r="D43" s="85"/>
      <c r="E43" s="160"/>
      <c r="F43" s="218">
        <v>4525</v>
      </c>
      <c r="G43" s="219">
        <v>53509</v>
      </c>
      <c r="H43" s="30"/>
      <c r="I43" s="30"/>
      <c r="J43" s="30"/>
    </row>
    <row r="44" spans="1:10" ht="9" customHeight="1">
      <c r="A44" s="105"/>
      <c r="C44" s="84"/>
      <c r="D44" s="85"/>
      <c r="E44" s="160"/>
      <c r="F44" s="218"/>
      <c r="G44" s="218"/>
      <c r="H44" s="30"/>
      <c r="I44" s="30"/>
      <c r="J44" s="30"/>
    </row>
    <row r="45" spans="1:10" ht="22.5" customHeight="1">
      <c r="A45" s="105"/>
      <c r="C45" s="84"/>
      <c r="D45" s="85"/>
      <c r="E45" s="160"/>
      <c r="F45" s="220">
        <v>873274</v>
      </c>
      <c r="G45" s="220">
        <v>129841</v>
      </c>
      <c r="H45" s="30"/>
      <c r="I45" s="30"/>
      <c r="J45" s="30"/>
    </row>
    <row r="46" spans="1:10" ht="18.75" customHeight="1">
      <c r="A46" s="105"/>
      <c r="C46" s="340" t="s">
        <v>148</v>
      </c>
      <c r="D46" s="341"/>
      <c r="E46" s="342"/>
      <c r="F46" s="221">
        <v>-59055</v>
      </c>
      <c r="G46" s="222">
        <v>0</v>
      </c>
      <c r="H46" s="30"/>
      <c r="I46" s="30"/>
      <c r="J46" s="30"/>
    </row>
    <row r="47" spans="1:10" ht="7.5" customHeight="1">
      <c r="A47" s="105"/>
      <c r="C47" s="143"/>
      <c r="D47" s="108"/>
      <c r="E47" s="144"/>
      <c r="F47" s="223"/>
      <c r="G47" s="223"/>
      <c r="H47" s="30"/>
      <c r="I47" s="30"/>
      <c r="J47" s="30"/>
    </row>
    <row r="48" spans="1:10" ht="18.75" customHeight="1">
      <c r="A48" s="105"/>
      <c r="C48" s="143"/>
      <c r="D48" s="108"/>
      <c r="E48" s="144"/>
      <c r="F48" s="220">
        <v>814219</v>
      </c>
      <c r="G48" s="220">
        <v>129841</v>
      </c>
      <c r="H48" s="30"/>
      <c r="I48" s="30"/>
      <c r="J48" s="30"/>
    </row>
    <row r="49" spans="1:10" ht="18.75" customHeight="1">
      <c r="A49" s="105"/>
      <c r="C49" s="340" t="s">
        <v>149</v>
      </c>
      <c r="D49" s="341"/>
      <c r="E49" s="342"/>
      <c r="F49" s="224">
        <v>0</v>
      </c>
      <c r="G49" s="224">
        <v>0</v>
      </c>
      <c r="H49" s="30"/>
      <c r="I49" s="30"/>
      <c r="J49" s="30"/>
    </row>
    <row r="50" spans="1:10" ht="7.5" customHeight="1">
      <c r="A50" s="105"/>
      <c r="C50" s="143"/>
      <c r="D50" s="108"/>
      <c r="E50" s="144"/>
      <c r="F50" s="225"/>
      <c r="G50" s="225"/>
      <c r="H50" s="30"/>
      <c r="I50" s="30"/>
      <c r="J50" s="30"/>
    </row>
    <row r="51" spans="1:10" ht="18.75" customHeight="1">
      <c r="A51" s="105"/>
      <c r="C51" s="340"/>
      <c r="D51" s="341"/>
      <c r="E51" s="342"/>
      <c r="F51" s="226"/>
      <c r="G51" s="227"/>
      <c r="H51" s="30"/>
      <c r="I51" s="30"/>
      <c r="J51" s="30"/>
    </row>
    <row r="52" spans="1:10" ht="18.75" customHeight="1">
      <c r="A52" s="105"/>
      <c r="C52" s="161"/>
      <c r="D52" s="109"/>
      <c r="E52" s="162"/>
      <c r="F52" s="228">
        <v>814219</v>
      </c>
      <c r="G52" s="229">
        <v>129841</v>
      </c>
      <c r="H52" s="30"/>
      <c r="I52" s="30"/>
      <c r="J52" s="30"/>
    </row>
    <row r="53" spans="1:10" ht="18.75" customHeight="1">
      <c r="A53" s="105"/>
      <c r="C53" s="108"/>
      <c r="D53" s="108"/>
      <c r="E53" s="108"/>
      <c r="F53" s="110"/>
      <c r="G53" s="110"/>
      <c r="H53" s="30"/>
      <c r="I53" s="30"/>
      <c r="J53" s="30"/>
    </row>
    <row r="54" spans="1:10" ht="18.75" customHeight="1">
      <c r="A54" s="105"/>
      <c r="C54" s="343"/>
      <c r="D54" s="343"/>
      <c r="E54" s="343"/>
      <c r="F54" s="343"/>
      <c r="G54" s="343"/>
      <c r="H54" s="30"/>
      <c r="I54" s="30"/>
      <c r="J54" s="30"/>
    </row>
    <row r="55" spans="1:10" ht="18.75" customHeight="1">
      <c r="A55" s="105"/>
      <c r="C55" s="108"/>
      <c r="D55" s="108"/>
      <c r="E55" s="108"/>
      <c r="F55" s="108"/>
      <c r="G55" s="30"/>
      <c r="H55" s="30"/>
      <c r="I55" s="30"/>
      <c r="J55" s="30"/>
    </row>
    <row r="56" spans="1:3" ht="15.75">
      <c r="A56" s="67">
        <v>9</v>
      </c>
      <c r="B56" s="67"/>
      <c r="C56" s="67" t="s">
        <v>77</v>
      </c>
    </row>
    <row r="57" spans="3:10" ht="36.75" customHeight="1">
      <c r="C57" s="304" t="s">
        <v>305</v>
      </c>
      <c r="D57" s="304"/>
      <c r="E57" s="304"/>
      <c r="F57" s="304"/>
      <c r="G57" s="304"/>
      <c r="H57" s="304"/>
      <c r="I57" s="304"/>
      <c r="J57" s="304"/>
    </row>
    <row r="58" ht="15.75" hidden="1"/>
    <row r="59" spans="3:9" ht="15.75" customHeight="1" hidden="1">
      <c r="C59" s="111"/>
      <c r="D59" s="96"/>
      <c r="E59" s="111" t="s">
        <v>22</v>
      </c>
      <c r="F59" s="111" t="s">
        <v>23</v>
      </c>
      <c r="G59" s="111" t="s">
        <v>24</v>
      </c>
      <c r="H59" s="344"/>
      <c r="I59" s="345"/>
    </row>
    <row r="60" spans="3:9" ht="15.75" customHeight="1" hidden="1">
      <c r="C60" s="112"/>
      <c r="D60" s="113" t="s">
        <v>21</v>
      </c>
      <c r="E60" s="112" t="s">
        <v>69</v>
      </c>
      <c r="F60" s="112" t="s">
        <v>69</v>
      </c>
      <c r="G60" s="112" t="s">
        <v>69</v>
      </c>
      <c r="H60" s="336" t="s">
        <v>25</v>
      </c>
      <c r="I60" s="337"/>
    </row>
    <row r="61" spans="3:9" ht="15.75" customHeight="1" hidden="1">
      <c r="C61" s="112" t="s">
        <v>26</v>
      </c>
      <c r="D61" s="113" t="s">
        <v>27</v>
      </c>
      <c r="E61" s="112" t="s">
        <v>71</v>
      </c>
      <c r="F61" s="112" t="s">
        <v>71</v>
      </c>
      <c r="G61" s="112" t="s">
        <v>71</v>
      </c>
      <c r="H61" s="336" t="s">
        <v>28</v>
      </c>
      <c r="I61" s="337"/>
    </row>
    <row r="62" spans="3:9" ht="18.75" customHeight="1" hidden="1">
      <c r="C62" s="115"/>
      <c r="D62" s="98" t="s">
        <v>70</v>
      </c>
      <c r="E62" s="115" t="s">
        <v>29</v>
      </c>
      <c r="F62" s="115" t="s">
        <v>29</v>
      </c>
      <c r="G62" s="115" t="s">
        <v>29</v>
      </c>
      <c r="H62" s="338" t="s">
        <v>29</v>
      </c>
      <c r="I62" s="339"/>
    </row>
    <row r="63" spans="3:9" ht="7.5" customHeight="1" hidden="1">
      <c r="C63" s="107"/>
      <c r="D63" s="84"/>
      <c r="E63" s="116"/>
      <c r="F63" s="116"/>
      <c r="G63" s="116"/>
      <c r="H63" s="84"/>
      <c r="I63" s="86"/>
    </row>
    <row r="64" spans="3:9" ht="15.75" customHeight="1" hidden="1">
      <c r="C64" s="107" t="s">
        <v>89</v>
      </c>
      <c r="D64" s="117">
        <v>24000</v>
      </c>
      <c r="E64" s="118">
        <v>1.42</v>
      </c>
      <c r="F64" s="118">
        <v>1.58</v>
      </c>
      <c r="G64" s="118">
        <v>1.4892</v>
      </c>
      <c r="H64" s="117">
        <v>35740</v>
      </c>
      <c r="I64" s="86"/>
    </row>
    <row r="65" spans="3:9" ht="15.75" customHeight="1" hidden="1">
      <c r="C65" s="107" t="s">
        <v>90</v>
      </c>
      <c r="D65" s="117">
        <v>17000</v>
      </c>
      <c r="E65" s="118">
        <v>1.51</v>
      </c>
      <c r="F65" s="118">
        <v>1.58</v>
      </c>
      <c r="G65" s="118">
        <v>1.5306</v>
      </c>
      <c r="H65" s="117">
        <v>26021</v>
      </c>
      <c r="I65" s="86"/>
    </row>
    <row r="66" spans="3:9" ht="7.5" customHeight="1" hidden="1">
      <c r="C66" s="119"/>
      <c r="D66" s="89"/>
      <c r="E66" s="120"/>
      <c r="F66" s="120"/>
      <c r="G66" s="120"/>
      <c r="H66" s="89"/>
      <c r="I66" s="121"/>
    </row>
    <row r="67" spans="3:10" ht="30" customHeight="1">
      <c r="C67" s="304" t="s">
        <v>306</v>
      </c>
      <c r="D67" s="304"/>
      <c r="E67" s="304"/>
      <c r="F67" s="304"/>
      <c r="G67" s="304"/>
      <c r="H67" s="304"/>
      <c r="I67" s="304"/>
      <c r="J67" s="304"/>
    </row>
    <row r="68" spans="3:9" ht="15.75" customHeight="1">
      <c r="C68" s="85"/>
      <c r="D68" s="106"/>
      <c r="E68" s="106"/>
      <c r="F68" s="106"/>
      <c r="G68" s="106"/>
      <c r="H68" s="106"/>
      <c r="I68" s="85"/>
    </row>
    <row r="69" spans="1:3" ht="25.5" customHeight="1">
      <c r="A69" s="67">
        <v>10</v>
      </c>
      <c r="B69" s="67"/>
      <c r="C69" s="101" t="s">
        <v>206</v>
      </c>
    </row>
    <row r="70" spans="1:8" ht="36.75" customHeight="1">
      <c r="A70" s="122"/>
      <c r="B70" s="102"/>
      <c r="C70" s="304" t="s">
        <v>243</v>
      </c>
      <c r="D70" s="304"/>
      <c r="E70" s="304"/>
      <c r="F70" s="304"/>
      <c r="G70" s="304"/>
      <c r="H70" s="304"/>
    </row>
    <row r="71" spans="2:8" ht="18" customHeight="1">
      <c r="B71" s="102"/>
      <c r="C71" s="70"/>
      <c r="D71" s="70"/>
      <c r="E71" s="70"/>
      <c r="F71" s="70"/>
      <c r="G71" s="70"/>
      <c r="H71" s="70"/>
    </row>
    <row r="72" spans="1:3" ht="18" customHeight="1">
      <c r="A72" s="67">
        <v>11</v>
      </c>
      <c r="B72" s="67"/>
      <c r="C72" s="67" t="s">
        <v>150</v>
      </c>
    </row>
    <row r="73" spans="3:10" ht="42" customHeight="1">
      <c r="C73" s="324" t="s">
        <v>323</v>
      </c>
      <c r="D73" s="324"/>
      <c r="E73" s="324"/>
      <c r="F73" s="324"/>
      <c r="G73" s="324"/>
      <c r="H73" s="324"/>
      <c r="I73" s="324"/>
      <c r="J73" s="324"/>
    </row>
    <row r="74" spans="3:10" ht="18" customHeight="1">
      <c r="C74" s="30"/>
      <c r="D74" s="30"/>
      <c r="E74" s="30"/>
      <c r="F74" s="30"/>
      <c r="G74" s="30"/>
      <c r="H74" s="30"/>
      <c r="I74" s="30"/>
      <c r="J74" s="30"/>
    </row>
    <row r="75" spans="3:10" ht="18" customHeight="1">
      <c r="C75" s="30"/>
      <c r="D75" s="30"/>
      <c r="E75" s="30"/>
      <c r="F75" s="30"/>
      <c r="G75" s="30"/>
      <c r="H75" s="30"/>
      <c r="I75" s="30"/>
      <c r="J75" s="30"/>
    </row>
    <row r="76" spans="1:3" ht="18" customHeight="1">
      <c r="A76" s="67">
        <v>12</v>
      </c>
      <c r="B76" s="67"/>
      <c r="C76" s="67" t="s">
        <v>151</v>
      </c>
    </row>
    <row r="77" spans="3:10" ht="18" customHeight="1">
      <c r="C77" s="324" t="s">
        <v>238</v>
      </c>
      <c r="D77" s="324"/>
      <c r="E77" s="324"/>
      <c r="F77" s="324"/>
      <c r="G77" s="324"/>
      <c r="H77" s="324"/>
      <c r="I77" s="324"/>
      <c r="J77" s="324"/>
    </row>
    <row r="78" spans="2:8" ht="18" customHeight="1">
      <c r="B78" s="102"/>
      <c r="C78" s="70"/>
      <c r="D78" s="70"/>
      <c r="E78" s="70"/>
      <c r="F78" s="70"/>
      <c r="G78" s="70"/>
      <c r="H78" s="70"/>
    </row>
    <row r="79" spans="1:10" ht="14.25" customHeight="1">
      <c r="A79" s="331" t="s">
        <v>327</v>
      </c>
      <c r="B79" s="331"/>
      <c r="C79" s="331"/>
      <c r="D79" s="331"/>
      <c r="E79" s="331"/>
      <c r="F79" s="331"/>
      <c r="G79" s="331"/>
      <c r="H79" s="331"/>
      <c r="I79" s="23"/>
      <c r="J79" s="23"/>
    </row>
    <row r="80" spans="2:10" ht="14.25" customHeight="1">
      <c r="B80" s="102"/>
      <c r="C80" s="23"/>
      <c r="D80" s="23"/>
      <c r="E80" s="23"/>
      <c r="F80" s="23"/>
      <c r="G80" s="23"/>
      <c r="H80" s="23"/>
      <c r="I80" s="23"/>
      <c r="J80" s="23"/>
    </row>
    <row r="81" spans="3:10" ht="18" customHeight="1">
      <c r="C81" s="30"/>
      <c r="D81" s="30"/>
      <c r="E81" s="30"/>
      <c r="F81" s="30"/>
      <c r="G81" s="30"/>
      <c r="H81" s="30"/>
      <c r="I81" s="30"/>
      <c r="J81" s="30"/>
    </row>
    <row r="82" spans="1:3" ht="18" customHeight="1">
      <c r="A82" s="67">
        <v>13</v>
      </c>
      <c r="B82" s="67"/>
      <c r="C82" s="67" t="s">
        <v>152</v>
      </c>
    </row>
    <row r="83" spans="3:10" ht="18" customHeight="1">
      <c r="C83" s="324" t="s">
        <v>276</v>
      </c>
      <c r="D83" s="324"/>
      <c r="E83" s="324"/>
      <c r="F83" s="324"/>
      <c r="G83" s="324"/>
      <c r="H83" s="324"/>
      <c r="I83" s="324"/>
      <c r="J83" s="324"/>
    </row>
    <row r="84" spans="3:10" ht="18" customHeight="1">
      <c r="C84" s="30"/>
      <c r="D84" s="30"/>
      <c r="E84" s="30"/>
      <c r="F84" s="30"/>
      <c r="G84" s="30"/>
      <c r="H84" s="187" t="s">
        <v>11</v>
      </c>
      <c r="I84" s="30"/>
      <c r="J84" s="30"/>
    </row>
    <row r="85" spans="3:10" ht="18" customHeight="1">
      <c r="C85" s="30"/>
      <c r="D85" s="30"/>
      <c r="E85" s="30"/>
      <c r="F85" s="30"/>
      <c r="G85" s="30"/>
      <c r="H85" s="30"/>
      <c r="I85" s="30"/>
      <c r="J85" s="30"/>
    </row>
    <row r="86" spans="3:10" ht="18" customHeight="1">
      <c r="C86" s="335"/>
      <c r="D86" s="335"/>
      <c r="E86" s="335"/>
      <c r="F86" s="335"/>
      <c r="G86" s="335"/>
      <c r="H86" s="335"/>
      <c r="I86" s="335"/>
      <c r="J86" s="335"/>
    </row>
    <row r="87" spans="3:10" ht="18" customHeight="1">
      <c r="C87" s="324" t="s">
        <v>153</v>
      </c>
      <c r="D87" s="324"/>
      <c r="E87" s="324"/>
      <c r="F87" s="324"/>
      <c r="G87" s="187"/>
      <c r="H87" s="230">
        <v>656</v>
      </c>
      <c r="I87" s="187"/>
      <c r="J87" s="187"/>
    </row>
    <row r="88" spans="3:10" ht="18" customHeight="1">
      <c r="C88" s="324" t="s">
        <v>154</v>
      </c>
      <c r="D88" s="324"/>
      <c r="E88" s="324"/>
      <c r="F88" s="324"/>
      <c r="G88" s="187"/>
      <c r="H88" s="230">
        <v>24237</v>
      </c>
      <c r="I88" s="187"/>
      <c r="J88" s="187"/>
    </row>
    <row r="89" spans="3:10" ht="18" customHeight="1">
      <c r="C89" s="187"/>
      <c r="D89" s="187"/>
      <c r="E89" s="187"/>
      <c r="F89" s="187"/>
      <c r="G89" s="187"/>
      <c r="H89" s="231"/>
      <c r="I89" s="187"/>
      <c r="J89" s="187"/>
    </row>
    <row r="90" spans="3:10" ht="18" customHeight="1" thickBot="1">
      <c r="C90" s="187"/>
      <c r="D90" s="187"/>
      <c r="E90" s="187"/>
      <c r="F90" s="187"/>
      <c r="G90" s="187"/>
      <c r="H90" s="232">
        <v>24893</v>
      </c>
      <c r="I90" s="187"/>
      <c r="J90" s="187"/>
    </row>
    <row r="91" ht="18" customHeight="1" thickTop="1"/>
    <row r="92" spans="1:3" ht="18" customHeight="1">
      <c r="A92" s="67">
        <v>14</v>
      </c>
      <c r="B92" s="67"/>
      <c r="C92" s="67" t="s">
        <v>155</v>
      </c>
    </row>
    <row r="93" ht="18" customHeight="1"/>
    <row r="94" ht="18" customHeight="1">
      <c r="H94" s="48" t="s">
        <v>11</v>
      </c>
    </row>
    <row r="95" spans="3:8" ht="18" customHeight="1">
      <c r="C95" s="76" t="s">
        <v>244</v>
      </c>
      <c r="D95" s="77"/>
      <c r="E95" s="78"/>
      <c r="F95" s="78"/>
      <c r="G95" s="78"/>
      <c r="H95" s="163">
        <v>6089</v>
      </c>
    </row>
    <row r="96" spans="3:7" ht="18" customHeight="1">
      <c r="C96" s="76" t="s">
        <v>245</v>
      </c>
      <c r="D96" s="77"/>
      <c r="E96" s="78"/>
      <c r="F96" s="78"/>
      <c r="G96" s="78"/>
    </row>
    <row r="97" spans="3:8" ht="18" customHeight="1">
      <c r="C97" s="76" t="s">
        <v>247</v>
      </c>
      <c r="D97" s="77"/>
      <c r="E97" s="78"/>
      <c r="F97" s="78"/>
      <c r="G97" s="78"/>
      <c r="H97" s="163">
        <v>156686</v>
      </c>
    </row>
    <row r="98" spans="3:8" ht="18" customHeight="1">
      <c r="C98" s="76" t="s">
        <v>283</v>
      </c>
      <c r="D98" s="77"/>
      <c r="E98" s="78"/>
      <c r="F98" s="78"/>
      <c r="G98" s="78"/>
      <c r="H98" s="233">
        <v>2969</v>
      </c>
    </row>
    <row r="99" spans="3:10" ht="18" customHeight="1">
      <c r="C99" s="30" t="s">
        <v>246</v>
      </c>
      <c r="D99" s="30"/>
      <c r="E99" s="30"/>
      <c r="F99" s="30"/>
      <c r="G99" s="30"/>
      <c r="H99" s="201">
        <v>4554</v>
      </c>
      <c r="I99" s="30"/>
      <c r="J99" s="30"/>
    </row>
    <row r="100" spans="3:10" ht="18" customHeight="1">
      <c r="C100" s="30" t="s">
        <v>248</v>
      </c>
      <c r="D100" s="30"/>
      <c r="E100" s="30"/>
      <c r="F100" s="30"/>
      <c r="G100" s="30"/>
      <c r="H100" s="201">
        <v>5793</v>
      </c>
      <c r="I100" s="30"/>
      <c r="J100" s="30"/>
    </row>
    <row r="101" spans="3:10" ht="18" customHeight="1">
      <c r="C101" s="30" t="s">
        <v>249</v>
      </c>
      <c r="D101" s="30"/>
      <c r="E101" s="30"/>
      <c r="F101" s="30"/>
      <c r="G101" s="30"/>
      <c r="H101" s="201">
        <v>5297</v>
      </c>
      <c r="I101" s="30"/>
      <c r="J101" s="30"/>
    </row>
    <row r="102" spans="3:10" ht="18" customHeight="1">
      <c r="C102" s="30" t="s">
        <v>250</v>
      </c>
      <c r="D102" s="30"/>
      <c r="E102" s="30"/>
      <c r="F102" s="30"/>
      <c r="G102" s="30"/>
      <c r="H102" s="201">
        <v>1178</v>
      </c>
      <c r="I102" s="30"/>
      <c r="J102" s="30"/>
    </row>
    <row r="103" spans="3:10" ht="18" customHeight="1">
      <c r="C103" s="30"/>
      <c r="D103" s="30"/>
      <c r="E103" s="30"/>
      <c r="F103" s="30"/>
      <c r="G103" s="30"/>
      <c r="H103" s="30"/>
      <c r="I103" s="30"/>
      <c r="J103" s="30"/>
    </row>
    <row r="104" spans="1:10" ht="18" customHeight="1">
      <c r="A104" s="67">
        <v>15</v>
      </c>
      <c r="B104" s="67"/>
      <c r="C104" s="325" t="s">
        <v>12</v>
      </c>
      <c r="D104" s="325"/>
      <c r="E104" s="325"/>
      <c r="F104" s="325"/>
      <c r="G104" s="325"/>
      <c r="H104" s="325"/>
      <c r="I104" s="325"/>
      <c r="J104" s="325"/>
    </row>
    <row r="105" spans="3:10" ht="18" customHeight="1">
      <c r="C105" s="324" t="s">
        <v>197</v>
      </c>
      <c r="D105" s="324"/>
      <c r="E105" s="324"/>
      <c r="F105" s="324"/>
      <c r="G105" s="324"/>
      <c r="H105" s="324"/>
      <c r="I105" s="324"/>
      <c r="J105" s="324"/>
    </row>
    <row r="106" spans="3:10" ht="18" customHeight="1">
      <c r="C106" s="30"/>
      <c r="D106" s="30"/>
      <c r="E106" s="30"/>
      <c r="F106" s="30"/>
      <c r="G106" s="30"/>
      <c r="H106" s="30"/>
      <c r="I106" s="30"/>
      <c r="J106" s="30"/>
    </row>
    <row r="107" spans="3:10" ht="18" customHeight="1">
      <c r="C107" s="30"/>
      <c r="D107" s="30"/>
      <c r="E107" s="30"/>
      <c r="F107" s="30"/>
      <c r="G107" s="187" t="s">
        <v>278</v>
      </c>
      <c r="H107" s="187" t="s">
        <v>85</v>
      </c>
      <c r="I107" s="30"/>
      <c r="J107" s="30"/>
    </row>
    <row r="108" spans="3:10" ht="18" customHeight="1">
      <c r="C108" s="30"/>
      <c r="D108" s="30"/>
      <c r="E108" s="30"/>
      <c r="F108" s="30"/>
      <c r="G108" s="187">
        <v>2005</v>
      </c>
      <c r="H108" s="187">
        <v>2005</v>
      </c>
      <c r="I108" s="30"/>
      <c r="J108" s="30"/>
    </row>
    <row r="109" spans="3:10" ht="18" customHeight="1">
      <c r="C109" s="30"/>
      <c r="D109" s="30"/>
      <c r="E109" s="30"/>
      <c r="F109" s="30"/>
      <c r="G109" s="48" t="s">
        <v>11</v>
      </c>
      <c r="H109" s="48" t="s">
        <v>11</v>
      </c>
      <c r="I109" s="30"/>
      <c r="J109" s="30"/>
    </row>
    <row r="110" spans="3:10" ht="18" customHeight="1">
      <c r="C110" s="30"/>
      <c r="D110" s="30"/>
      <c r="E110" s="30"/>
      <c r="F110" s="30"/>
      <c r="G110" s="187"/>
      <c r="H110" s="187"/>
      <c r="I110" s="30"/>
      <c r="J110" s="30"/>
    </row>
    <row r="111" spans="3:10" ht="18" customHeight="1">
      <c r="C111" s="30" t="s">
        <v>12</v>
      </c>
      <c r="D111" s="30"/>
      <c r="E111" s="30"/>
      <c r="F111" s="30"/>
      <c r="G111" s="48"/>
      <c r="H111" s="234"/>
      <c r="I111" s="30"/>
      <c r="J111" s="30"/>
    </row>
    <row r="112" spans="3:10" ht="18" customHeight="1">
      <c r="C112" s="324" t="s">
        <v>88</v>
      </c>
      <c r="D112" s="324"/>
      <c r="E112" s="324"/>
      <c r="F112" s="324"/>
      <c r="G112" s="184">
        <v>8408</v>
      </c>
      <c r="H112" s="235">
        <v>24030</v>
      </c>
      <c r="I112" s="30"/>
      <c r="J112" s="30"/>
    </row>
    <row r="113" spans="3:10" ht="18" customHeight="1">
      <c r="C113" s="324" t="s">
        <v>92</v>
      </c>
      <c r="D113" s="324"/>
      <c r="E113" s="324"/>
      <c r="F113" s="324"/>
      <c r="G113" s="68"/>
      <c r="H113" s="235"/>
      <c r="I113" s="30"/>
      <c r="J113" s="30"/>
    </row>
    <row r="114" spans="3:10" ht="18" customHeight="1">
      <c r="C114" s="114" t="s">
        <v>74</v>
      </c>
      <c r="D114" s="30"/>
      <c r="E114" s="30"/>
      <c r="F114" s="30"/>
      <c r="G114" s="236"/>
      <c r="H114" s="235"/>
      <c r="I114" s="30"/>
      <c r="J114" s="30"/>
    </row>
    <row r="115" spans="3:10" ht="18" customHeight="1">
      <c r="C115" s="324" t="s">
        <v>209</v>
      </c>
      <c r="D115" s="324"/>
      <c r="E115" s="324"/>
      <c r="F115" s="324"/>
      <c r="G115" s="184">
        <v>-403</v>
      </c>
      <c r="H115" s="237">
        <v>-7</v>
      </c>
      <c r="I115" s="30"/>
      <c r="J115" s="30"/>
    </row>
    <row r="116" spans="3:10" ht="18" customHeight="1">
      <c r="C116" s="302" t="s">
        <v>92</v>
      </c>
      <c r="D116" s="302"/>
      <c r="E116" s="302"/>
      <c r="F116" s="302"/>
      <c r="G116" s="238"/>
      <c r="H116" s="239"/>
      <c r="I116" s="30"/>
      <c r="J116" s="30"/>
    </row>
    <row r="117" spans="3:10" ht="18" customHeight="1">
      <c r="C117" s="114" t="s">
        <v>94</v>
      </c>
      <c r="D117" s="114"/>
      <c r="E117" s="114"/>
      <c r="F117" s="114"/>
      <c r="G117" s="240">
        <v>0</v>
      </c>
      <c r="H117" s="235">
        <v>14</v>
      </c>
      <c r="I117" s="30"/>
      <c r="J117" s="30"/>
    </row>
    <row r="118" spans="3:10" ht="18" customHeight="1">
      <c r="C118" s="30"/>
      <c r="D118" s="30"/>
      <c r="E118" s="30"/>
      <c r="F118" s="30"/>
      <c r="G118" s="241"/>
      <c r="H118" s="235"/>
      <c r="I118" s="30"/>
      <c r="J118" s="30"/>
    </row>
    <row r="119" spans="3:10" ht="18" customHeight="1" thickBot="1">
      <c r="C119" s="30"/>
      <c r="D119" s="30"/>
      <c r="E119" s="30"/>
      <c r="F119" s="242"/>
      <c r="G119" s="243">
        <v>8005</v>
      </c>
      <c r="H119" s="243">
        <v>24037</v>
      </c>
      <c r="I119" s="30"/>
      <c r="J119" s="30"/>
    </row>
    <row r="120" spans="3:10" ht="18" customHeight="1" thickTop="1">
      <c r="C120" s="30"/>
      <c r="D120" s="30"/>
      <c r="E120" s="30"/>
      <c r="F120" s="30"/>
      <c r="G120" s="244"/>
      <c r="H120" s="245"/>
      <c r="I120" s="30"/>
      <c r="J120" s="30"/>
    </row>
    <row r="121" spans="3:10" ht="38.25" customHeight="1">
      <c r="C121" s="304" t="s">
        <v>260</v>
      </c>
      <c r="D121" s="304"/>
      <c r="E121" s="304"/>
      <c r="F121" s="304"/>
      <c r="G121" s="304"/>
      <c r="H121" s="304"/>
      <c r="I121" s="30"/>
      <c r="J121" s="30"/>
    </row>
    <row r="122" spans="3:10" ht="18" customHeight="1">
      <c r="C122" s="30"/>
      <c r="D122" s="30"/>
      <c r="E122" s="30"/>
      <c r="F122" s="30"/>
      <c r="G122" s="30"/>
      <c r="H122" s="30"/>
      <c r="I122" s="30"/>
      <c r="J122" s="30"/>
    </row>
    <row r="123" spans="3:10" ht="18" customHeight="1">
      <c r="C123" s="30"/>
      <c r="D123" s="30"/>
      <c r="E123" s="30"/>
      <c r="F123" s="30"/>
      <c r="G123" s="30"/>
      <c r="H123" s="30"/>
      <c r="I123" s="30"/>
      <c r="J123" s="30"/>
    </row>
    <row r="124" spans="1:10" ht="18" customHeight="1">
      <c r="A124" s="331" t="s">
        <v>169</v>
      </c>
      <c r="B124" s="331"/>
      <c r="C124" s="331"/>
      <c r="D124" s="331"/>
      <c r="E124" s="331"/>
      <c r="F124" s="331"/>
      <c r="G124" s="331"/>
      <c r="H124" s="331"/>
      <c r="I124" s="30"/>
      <c r="J124" s="30"/>
    </row>
    <row r="125" spans="3:10" ht="18" customHeight="1">
      <c r="C125" s="30"/>
      <c r="D125" s="30"/>
      <c r="E125" s="30"/>
      <c r="F125" s="30"/>
      <c r="G125" s="30"/>
      <c r="H125" s="30"/>
      <c r="I125" s="30"/>
      <c r="J125" s="30"/>
    </row>
    <row r="126" spans="3:10" ht="18" customHeight="1">
      <c r="C126" s="30"/>
      <c r="D126" s="30"/>
      <c r="E126" s="30"/>
      <c r="F126" s="30"/>
      <c r="G126" s="30"/>
      <c r="H126" s="30"/>
      <c r="I126" s="30"/>
      <c r="J126" s="30"/>
    </row>
    <row r="127" spans="1:3" ht="18" customHeight="1">
      <c r="A127" s="67">
        <v>16</v>
      </c>
      <c r="B127" s="67"/>
      <c r="C127" s="67" t="s">
        <v>93</v>
      </c>
    </row>
    <row r="128" spans="1:10" ht="18" customHeight="1">
      <c r="A128" s="103"/>
      <c r="B128" s="103"/>
      <c r="C128" s="303" t="s">
        <v>95</v>
      </c>
      <c r="D128" s="303"/>
      <c r="E128" s="303"/>
      <c r="F128" s="303"/>
      <c r="G128" s="303"/>
      <c r="H128" s="303"/>
      <c r="I128" s="303"/>
      <c r="J128" s="303"/>
    </row>
    <row r="129" spans="3:10" ht="18" customHeight="1">
      <c r="C129" s="324"/>
      <c r="D129" s="324"/>
      <c r="E129" s="324"/>
      <c r="F129" s="324"/>
      <c r="G129" s="324"/>
      <c r="H129" s="324"/>
      <c r="I129" s="324"/>
      <c r="J129" s="324"/>
    </row>
    <row r="130" spans="3:10" ht="18" customHeight="1">
      <c r="C130" s="23"/>
      <c r="D130" s="23"/>
      <c r="E130" s="23"/>
      <c r="F130" s="23"/>
      <c r="G130" s="48" t="s">
        <v>259</v>
      </c>
      <c r="H130" s="48" t="s">
        <v>85</v>
      </c>
      <c r="I130" s="30"/>
      <c r="J130" s="30"/>
    </row>
    <row r="131" spans="3:10" ht="18" customHeight="1">
      <c r="C131" s="23"/>
      <c r="D131" s="23"/>
      <c r="E131" s="23"/>
      <c r="F131" s="23"/>
      <c r="G131" s="48">
        <v>2005</v>
      </c>
      <c r="H131" s="48">
        <v>2005</v>
      </c>
      <c r="I131" s="30"/>
      <c r="J131" s="30"/>
    </row>
    <row r="132" spans="3:10" ht="18" customHeight="1">
      <c r="C132" s="23"/>
      <c r="D132" s="23"/>
      <c r="E132" s="23"/>
      <c r="F132" s="23"/>
      <c r="G132" s="48" t="s">
        <v>11</v>
      </c>
      <c r="H132" s="48" t="s">
        <v>11</v>
      </c>
      <c r="I132" s="30"/>
      <c r="J132" s="30"/>
    </row>
    <row r="133" spans="3:10" ht="18" customHeight="1">
      <c r="C133" s="23"/>
      <c r="D133" s="23"/>
      <c r="E133" s="23"/>
      <c r="F133" s="23"/>
      <c r="G133" s="187"/>
      <c r="H133" s="187"/>
      <c r="I133" s="30"/>
      <c r="J133" s="30"/>
    </row>
    <row r="134" spans="3:10" ht="18" customHeight="1">
      <c r="C134" s="31" t="s">
        <v>96</v>
      </c>
      <c r="D134" s="23"/>
      <c r="E134" s="23"/>
      <c r="F134" s="23"/>
      <c r="G134" s="236">
        <v>0</v>
      </c>
      <c r="H134" s="236">
        <v>0</v>
      </c>
      <c r="I134" s="30"/>
      <c r="J134" s="30"/>
    </row>
    <row r="135" spans="3:10" ht="18" customHeight="1">
      <c r="C135" s="31" t="s">
        <v>97</v>
      </c>
      <c r="D135" s="23"/>
      <c r="E135" s="23"/>
      <c r="F135" s="23"/>
      <c r="G135" s="246">
        <v>0</v>
      </c>
      <c r="H135" s="236">
        <v>0</v>
      </c>
      <c r="I135" s="30"/>
      <c r="J135" s="30"/>
    </row>
    <row r="136" spans="3:10" ht="18" customHeight="1" thickBot="1">
      <c r="C136" s="23"/>
      <c r="D136" s="23"/>
      <c r="E136" s="23"/>
      <c r="F136" s="23"/>
      <c r="G136" s="247"/>
      <c r="H136" s="247"/>
      <c r="I136" s="30"/>
      <c r="J136" s="30"/>
    </row>
    <row r="137" spans="3:10" ht="18" customHeight="1" thickTop="1">
      <c r="C137" s="23"/>
      <c r="D137" s="23"/>
      <c r="E137" s="23"/>
      <c r="F137" s="23"/>
      <c r="G137" s="85"/>
      <c r="H137" s="85"/>
      <c r="I137" s="30"/>
      <c r="J137" s="30"/>
    </row>
    <row r="138" spans="3:10" ht="18" customHeight="1">
      <c r="C138" s="23"/>
      <c r="D138" s="23"/>
      <c r="E138" s="23"/>
      <c r="F138" s="23"/>
      <c r="G138" s="85"/>
      <c r="H138" s="85"/>
      <c r="I138" s="30"/>
      <c r="J138" s="30"/>
    </row>
    <row r="139" spans="1:3" ht="18" customHeight="1">
      <c r="A139" s="67">
        <v>17</v>
      </c>
      <c r="C139" s="67" t="s">
        <v>16</v>
      </c>
    </row>
    <row r="140" spans="1:10" ht="18" customHeight="1">
      <c r="A140" s="68" t="s">
        <v>17</v>
      </c>
      <c r="C140" s="334" t="s">
        <v>86</v>
      </c>
      <c r="D140" s="334"/>
      <c r="E140" s="334"/>
      <c r="F140" s="334"/>
      <c r="G140" s="334"/>
      <c r="H140" s="334"/>
      <c r="I140" s="334"/>
      <c r="J140" s="334"/>
    </row>
    <row r="141" spans="1:10" ht="18" customHeight="1">
      <c r="A141" s="68"/>
      <c r="C141" s="70"/>
      <c r="D141" s="70"/>
      <c r="E141" s="70"/>
      <c r="F141" s="70"/>
      <c r="G141" s="70"/>
      <c r="H141" s="48"/>
      <c r="I141" s="70"/>
      <c r="J141" s="70"/>
    </row>
    <row r="142" spans="1:10" ht="18" customHeight="1">
      <c r="A142" s="68"/>
      <c r="G142" s="48" t="s">
        <v>278</v>
      </c>
      <c r="H142" s="48" t="s">
        <v>85</v>
      </c>
      <c r="I142" s="70"/>
      <c r="J142" s="70"/>
    </row>
    <row r="143" spans="1:10" ht="18" customHeight="1">
      <c r="A143" s="68"/>
      <c r="G143" s="48">
        <v>2005</v>
      </c>
      <c r="H143" s="48">
        <v>2005</v>
      </c>
      <c r="I143" s="70"/>
      <c r="J143" s="70"/>
    </row>
    <row r="144" spans="1:10" ht="18" customHeight="1">
      <c r="A144" s="68"/>
      <c r="G144" s="48" t="s">
        <v>11</v>
      </c>
      <c r="H144" s="48" t="s">
        <v>11</v>
      </c>
      <c r="I144" s="70"/>
      <c r="J144" s="70"/>
    </row>
    <row r="145" spans="1:10" ht="18" customHeight="1">
      <c r="A145" s="68"/>
      <c r="H145" s="48"/>
      <c r="I145" s="70"/>
      <c r="J145" s="70"/>
    </row>
    <row r="146" spans="1:10" ht="18" customHeight="1">
      <c r="A146" s="68"/>
      <c r="C146" s="31" t="s">
        <v>18</v>
      </c>
      <c r="G146" s="248">
        <v>0</v>
      </c>
      <c r="H146" s="248">
        <v>0</v>
      </c>
      <c r="I146" s="70"/>
      <c r="J146" s="70"/>
    </row>
    <row r="147" spans="1:10" ht="18" customHeight="1">
      <c r="A147" s="68"/>
      <c r="C147" s="31" t="s">
        <v>87</v>
      </c>
      <c r="G147" s="249">
        <v>8510</v>
      </c>
      <c r="H147" s="249">
        <v>75871</v>
      </c>
      <c r="I147" s="70"/>
      <c r="J147" s="70"/>
    </row>
    <row r="148" spans="1:10" ht="18" customHeight="1">
      <c r="A148" s="68"/>
      <c r="C148" s="31" t="s">
        <v>261</v>
      </c>
      <c r="F148" s="250"/>
      <c r="G148" s="251">
        <v>6886</v>
      </c>
      <c r="H148" s="252">
        <v>56092</v>
      </c>
      <c r="I148" s="70"/>
      <c r="J148" s="70"/>
    </row>
    <row r="149" spans="7:8" ht="18" customHeight="1" thickBot="1">
      <c r="G149" s="253"/>
      <c r="H149" s="253"/>
    </row>
    <row r="150" spans="7:8" ht="18" customHeight="1" thickTop="1">
      <c r="G150" s="85"/>
      <c r="H150" s="123"/>
    </row>
    <row r="151" spans="1:3" ht="18" customHeight="1">
      <c r="A151" s="68" t="s">
        <v>19</v>
      </c>
      <c r="C151" s="31" t="s">
        <v>279</v>
      </c>
    </row>
    <row r="152" ht="18" customHeight="1">
      <c r="A152" s="68"/>
    </row>
    <row r="153" spans="1:8" ht="18" customHeight="1">
      <c r="A153" s="68"/>
      <c r="H153" s="48" t="s">
        <v>11</v>
      </c>
    </row>
    <row r="154" spans="1:8" ht="18" customHeight="1">
      <c r="A154" s="68"/>
      <c r="H154" s="48"/>
    </row>
    <row r="155" spans="1:8" ht="18" customHeight="1">
      <c r="A155" s="68"/>
      <c r="C155" s="31" t="s">
        <v>20</v>
      </c>
      <c r="H155" s="184">
        <v>34788</v>
      </c>
    </row>
    <row r="156" spans="1:8" ht="18" customHeight="1">
      <c r="A156" s="68"/>
      <c r="C156" s="31" t="s">
        <v>60</v>
      </c>
      <c r="H156" s="185">
        <v>0</v>
      </c>
    </row>
    <row r="157" spans="1:8" ht="18" customHeight="1">
      <c r="A157" s="68"/>
      <c r="H157" s="184"/>
    </row>
    <row r="158" spans="1:8" ht="18" customHeight="1">
      <c r="A158" s="68"/>
      <c r="C158" s="31" t="s">
        <v>61</v>
      </c>
      <c r="H158" s="186">
        <v>34788</v>
      </c>
    </row>
    <row r="159" spans="1:8" ht="18" customHeight="1">
      <c r="A159" s="68"/>
      <c r="H159" s="188"/>
    </row>
    <row r="160" spans="1:8" ht="18" customHeight="1">
      <c r="A160" s="68"/>
      <c r="C160" s="31" t="s">
        <v>210</v>
      </c>
      <c r="H160" s="189">
        <v>0</v>
      </c>
    </row>
    <row r="161" spans="1:8" ht="18" customHeight="1">
      <c r="A161" s="68"/>
      <c r="H161" s="188">
        <v>34788</v>
      </c>
    </row>
    <row r="162" spans="1:8" ht="18" customHeight="1">
      <c r="A162" s="68"/>
      <c r="C162" s="31" t="s">
        <v>236</v>
      </c>
      <c r="H162" s="188">
        <v>40118</v>
      </c>
    </row>
    <row r="163" spans="1:8" ht="18" customHeight="1" thickBot="1">
      <c r="A163" s="68"/>
      <c r="G163" s="24"/>
      <c r="H163" s="190">
        <v>74906</v>
      </c>
    </row>
    <row r="164" spans="1:8" ht="18" customHeight="1" thickTop="1">
      <c r="A164" s="68"/>
      <c r="H164" s="68"/>
    </row>
    <row r="165" spans="3:8" ht="18" customHeight="1" thickBot="1">
      <c r="C165" s="31" t="s">
        <v>239</v>
      </c>
      <c r="H165" s="191">
        <v>127505</v>
      </c>
    </row>
    <row r="166" spans="5:8" ht="18" customHeight="1" thickTop="1">
      <c r="E166" s="31" t="s">
        <v>65</v>
      </c>
      <c r="H166" s="44"/>
    </row>
    <row r="167" ht="18" customHeight="1">
      <c r="H167" s="44"/>
    </row>
    <row r="168" spans="1:8" ht="18" customHeight="1">
      <c r="A168" s="331" t="s">
        <v>3</v>
      </c>
      <c r="B168" s="331"/>
      <c r="C168" s="331"/>
      <c r="D168" s="331"/>
      <c r="E168" s="331"/>
      <c r="F168" s="331"/>
      <c r="G168" s="331"/>
      <c r="H168" s="331"/>
    </row>
    <row r="169" ht="18" customHeight="1">
      <c r="H169" s="44"/>
    </row>
    <row r="170" ht="18" customHeight="1">
      <c r="H170" s="44"/>
    </row>
    <row r="171" spans="1:10" ht="36" customHeight="1">
      <c r="A171" s="124">
        <v>18</v>
      </c>
      <c r="B171" s="125"/>
      <c r="C171" s="325" t="s">
        <v>62</v>
      </c>
      <c r="D171" s="325"/>
      <c r="E171" s="325"/>
      <c r="F171" s="325"/>
      <c r="G171" s="325"/>
      <c r="H171" s="325"/>
      <c r="I171" s="325"/>
      <c r="J171" s="325"/>
    </row>
    <row r="172" spans="1:10" ht="131.25" customHeight="1">
      <c r="A172" s="122" t="s">
        <v>17</v>
      </c>
      <c r="C172" s="324" t="s">
        <v>328</v>
      </c>
      <c r="D172" s="324"/>
      <c r="E172" s="324"/>
      <c r="F172" s="324"/>
      <c r="G172" s="324"/>
      <c r="H172" s="324"/>
      <c r="I172" s="324"/>
      <c r="J172" s="324"/>
    </row>
    <row r="173" spans="1:8" ht="27" customHeight="1">
      <c r="A173" s="68"/>
      <c r="C173" s="302" t="s">
        <v>198</v>
      </c>
      <c r="D173" s="302"/>
      <c r="E173" s="302"/>
      <c r="F173" s="302"/>
      <c r="G173" s="302"/>
      <c r="H173" s="302"/>
    </row>
    <row r="174" spans="1:8" ht="27" customHeight="1">
      <c r="A174" s="68"/>
      <c r="C174" s="302" t="s">
        <v>205</v>
      </c>
      <c r="D174" s="302"/>
      <c r="E174" s="302"/>
      <c r="F174" s="302"/>
      <c r="G174" s="302"/>
      <c r="H174" s="302"/>
    </row>
    <row r="175" spans="1:8" ht="42.75" customHeight="1">
      <c r="A175" s="68"/>
      <c r="C175" s="114"/>
      <c r="D175" s="114"/>
      <c r="E175" s="114"/>
      <c r="F175" s="254" t="s">
        <v>199</v>
      </c>
      <c r="G175" s="255" t="s">
        <v>280</v>
      </c>
      <c r="H175" s="254" t="s">
        <v>200</v>
      </c>
    </row>
    <row r="176" spans="1:8" ht="69" customHeight="1">
      <c r="A176" s="68"/>
      <c r="C176" s="303" t="s">
        <v>201</v>
      </c>
      <c r="D176" s="303"/>
      <c r="E176" s="114"/>
      <c r="F176" s="256">
        <v>70000000</v>
      </c>
      <c r="G176" s="256">
        <v>19299954.76</v>
      </c>
      <c r="H176" s="256">
        <v>50700045.239999995</v>
      </c>
    </row>
    <row r="177" spans="1:8" ht="38.25" customHeight="1">
      <c r="A177" s="68"/>
      <c r="C177" s="333" t="s">
        <v>203</v>
      </c>
      <c r="D177" s="333"/>
      <c r="E177" s="114"/>
      <c r="F177" s="257">
        <v>82360000</v>
      </c>
      <c r="G177" s="257">
        <v>82360000</v>
      </c>
      <c r="H177" s="258" t="s">
        <v>202</v>
      </c>
    </row>
    <row r="178" spans="1:8" ht="41.25" customHeight="1">
      <c r="A178" s="68"/>
      <c r="C178" s="333" t="s">
        <v>204</v>
      </c>
      <c r="D178" s="333"/>
      <c r="E178" s="114"/>
      <c r="F178" s="257">
        <v>47640000</v>
      </c>
      <c r="G178" s="257">
        <v>47640000</v>
      </c>
      <c r="H178" s="258" t="s">
        <v>202</v>
      </c>
    </row>
    <row r="179" spans="1:8" ht="21" customHeight="1" thickBot="1">
      <c r="A179" s="68"/>
      <c r="C179" s="204"/>
      <c r="D179" s="204"/>
      <c r="E179" s="114"/>
      <c r="F179" s="259">
        <v>200000000</v>
      </c>
      <c r="G179" s="259">
        <v>149299954.76</v>
      </c>
      <c r="H179" s="259">
        <v>50700045.239999995</v>
      </c>
    </row>
    <row r="180" spans="1:8" ht="21" customHeight="1" thickTop="1">
      <c r="A180" s="68"/>
      <c r="C180" s="114"/>
      <c r="D180" s="114"/>
      <c r="E180" s="114"/>
      <c r="F180" s="114"/>
      <c r="G180" s="114"/>
      <c r="H180" s="114"/>
    </row>
    <row r="181" spans="3:8" ht="50.25" customHeight="1" hidden="1">
      <c r="C181" s="324"/>
      <c r="D181" s="324"/>
      <c r="E181" s="324"/>
      <c r="F181" s="324"/>
      <c r="G181" s="324"/>
      <c r="H181" s="324"/>
    </row>
    <row r="182" spans="1:8" ht="15.75" customHeight="1">
      <c r="A182" s="295" t="s">
        <v>19</v>
      </c>
      <c r="C182" s="332" t="s">
        <v>302</v>
      </c>
      <c r="D182" s="332"/>
      <c r="E182" s="332"/>
      <c r="F182" s="332"/>
      <c r="G182" s="332"/>
      <c r="H182" s="332"/>
    </row>
    <row r="183" spans="3:8" ht="15.75" customHeight="1">
      <c r="C183" s="205" t="s">
        <v>303</v>
      </c>
      <c r="D183" s="205"/>
      <c r="E183" s="205"/>
      <c r="F183" s="205"/>
      <c r="G183" s="205"/>
      <c r="H183" s="205"/>
    </row>
    <row r="184" spans="3:8" ht="18" customHeight="1">
      <c r="C184" s="324"/>
      <c r="D184" s="324"/>
      <c r="E184" s="324"/>
      <c r="F184" s="324"/>
      <c r="G184" s="324"/>
      <c r="H184" s="324"/>
    </row>
    <row r="185" spans="1:3" ht="18" customHeight="1">
      <c r="A185" s="67">
        <v>19</v>
      </c>
      <c r="B185" s="67"/>
      <c r="C185" s="67" t="s">
        <v>30</v>
      </c>
    </row>
    <row r="186" spans="3:15" ht="18" customHeight="1">
      <c r="C186" s="303" t="s">
        <v>300</v>
      </c>
      <c r="D186" s="303"/>
      <c r="E186" s="303"/>
      <c r="F186" s="303"/>
      <c r="G186" s="303"/>
      <c r="H186" s="303"/>
      <c r="I186" s="303"/>
      <c r="J186" s="303"/>
      <c r="K186" s="104"/>
      <c r="O186" s="126"/>
    </row>
    <row r="187" spans="3:15" ht="0.75" customHeight="1" hidden="1">
      <c r="C187" s="303"/>
      <c r="D187" s="303"/>
      <c r="E187" s="303"/>
      <c r="F187" s="303"/>
      <c r="G187" s="303"/>
      <c r="H187" s="303"/>
      <c r="I187" s="303"/>
      <c r="J187" s="303"/>
      <c r="K187" s="104" t="s">
        <v>5</v>
      </c>
      <c r="O187" s="126"/>
    </row>
    <row r="188" spans="3:15" ht="5.25" customHeight="1">
      <c r="C188" s="23"/>
      <c r="D188" s="23"/>
      <c r="E188" s="23"/>
      <c r="F188" s="23"/>
      <c r="G188" s="23"/>
      <c r="H188" s="23"/>
      <c r="I188" s="23"/>
      <c r="J188" s="23"/>
      <c r="K188" s="104"/>
      <c r="O188" s="126"/>
    </row>
    <row r="189" spans="8:15" ht="14.25" customHeight="1">
      <c r="H189" s="48" t="s">
        <v>11</v>
      </c>
      <c r="I189" s="23"/>
      <c r="J189" s="23"/>
      <c r="O189" s="126"/>
    </row>
    <row r="190" spans="3:15" ht="14.25" customHeight="1">
      <c r="C190" s="67" t="s">
        <v>64</v>
      </c>
      <c r="H190" s="69"/>
      <c r="I190" s="23"/>
      <c r="J190" s="23"/>
      <c r="K190" s="104"/>
      <c r="O190" s="126"/>
    </row>
    <row r="191" spans="3:15" ht="14.25" customHeight="1">
      <c r="C191" s="31" t="s">
        <v>31</v>
      </c>
      <c r="H191" s="69">
        <v>1979</v>
      </c>
      <c r="I191" s="23"/>
      <c r="J191" s="23"/>
      <c r="K191" s="104"/>
      <c r="O191" s="126"/>
    </row>
    <row r="192" spans="3:15" ht="14.25" customHeight="1">
      <c r="C192" s="31" t="s">
        <v>32</v>
      </c>
      <c r="H192" s="69">
        <v>86908</v>
      </c>
      <c r="I192" s="23"/>
      <c r="J192" s="23"/>
      <c r="O192" s="126"/>
    </row>
    <row r="193" spans="3:15" ht="14.25" customHeight="1">
      <c r="C193" s="31" t="s">
        <v>211</v>
      </c>
      <c r="H193" s="69">
        <v>20000</v>
      </c>
      <c r="I193" s="23"/>
      <c r="J193" s="23"/>
      <c r="O193" s="126"/>
    </row>
    <row r="194" spans="3:15" ht="14.25" customHeight="1">
      <c r="C194" s="31" t="s">
        <v>292</v>
      </c>
      <c r="H194" s="69">
        <v>827</v>
      </c>
      <c r="I194" s="23"/>
      <c r="J194" s="23"/>
      <c r="O194" s="126"/>
    </row>
    <row r="195" spans="8:15" ht="14.25" customHeight="1" thickBot="1">
      <c r="H195" s="183">
        <v>109714</v>
      </c>
      <c r="I195" s="23"/>
      <c r="J195" s="23"/>
      <c r="O195" s="126"/>
    </row>
    <row r="196" spans="8:15" ht="14.25" customHeight="1" thickTop="1">
      <c r="H196" s="69"/>
      <c r="I196" s="23"/>
      <c r="J196" s="23"/>
      <c r="O196" s="126"/>
    </row>
    <row r="197" spans="1:15" ht="14.25" customHeight="1">
      <c r="A197" s="67"/>
      <c r="C197" s="67"/>
      <c r="H197" s="69"/>
      <c r="I197" s="23"/>
      <c r="J197" s="23"/>
      <c r="O197" s="126"/>
    </row>
    <row r="198" spans="1:15" ht="14.25" customHeight="1">
      <c r="A198" s="331" t="s">
        <v>4</v>
      </c>
      <c r="B198" s="331"/>
      <c r="C198" s="331"/>
      <c r="D198" s="331"/>
      <c r="E198" s="331"/>
      <c r="F198" s="331"/>
      <c r="G198" s="331"/>
      <c r="H198" s="331"/>
      <c r="I198" s="23"/>
      <c r="J198" s="23"/>
      <c r="O198" s="126"/>
    </row>
    <row r="199" spans="8:15" ht="14.25" customHeight="1">
      <c r="H199" s="44"/>
      <c r="I199" s="23"/>
      <c r="J199" s="23"/>
      <c r="O199" s="126"/>
    </row>
    <row r="200" spans="8:15" ht="14.25" customHeight="1">
      <c r="H200" s="44"/>
      <c r="I200" s="23"/>
      <c r="J200" s="23"/>
      <c r="O200" s="126"/>
    </row>
    <row r="201" spans="1:3" ht="15.75" customHeight="1">
      <c r="A201" s="67">
        <v>20</v>
      </c>
      <c r="B201" s="67"/>
      <c r="C201" s="67" t="s">
        <v>33</v>
      </c>
    </row>
    <row r="202" spans="3:10" ht="39.75" customHeight="1">
      <c r="C202" s="304" t="s">
        <v>293</v>
      </c>
      <c r="D202" s="304"/>
      <c r="E202" s="304"/>
      <c r="F202" s="304"/>
      <c r="G202" s="304"/>
      <c r="H202" s="304"/>
      <c r="I202" s="304"/>
      <c r="J202" s="304"/>
    </row>
    <row r="203" spans="3:10" ht="13.5" customHeight="1">
      <c r="C203" s="30"/>
      <c r="D203" s="30"/>
      <c r="E203" s="30"/>
      <c r="F203" s="30"/>
      <c r="G203" s="30"/>
      <c r="H203" s="30"/>
      <c r="I203" s="30"/>
      <c r="J203" s="30"/>
    </row>
    <row r="204" spans="9:10" ht="13.5" customHeight="1">
      <c r="I204" s="30"/>
      <c r="J204" s="30"/>
    </row>
    <row r="205" spans="1:3" ht="15.75" customHeight="1">
      <c r="A205" s="67">
        <v>21</v>
      </c>
      <c r="B205" s="67"/>
      <c r="C205" s="67" t="s">
        <v>156</v>
      </c>
    </row>
    <row r="206" spans="3:8" ht="39.75" customHeight="1">
      <c r="C206" s="304" t="s">
        <v>329</v>
      </c>
      <c r="D206" s="304"/>
      <c r="E206" s="304"/>
      <c r="F206" s="304"/>
      <c r="G206" s="304"/>
      <c r="H206" s="304"/>
    </row>
    <row r="207" spans="9:10" ht="15" customHeight="1">
      <c r="I207" s="30"/>
      <c r="J207" s="30"/>
    </row>
    <row r="208" ht="15.75" customHeight="1"/>
    <row r="209" spans="1:8" ht="15.75" customHeight="1">
      <c r="A209" s="103">
        <v>22</v>
      </c>
      <c r="C209" s="325" t="s">
        <v>63</v>
      </c>
      <c r="D209" s="325"/>
      <c r="E209" s="325"/>
      <c r="F209" s="325"/>
      <c r="G209" s="325"/>
      <c r="H209" s="325"/>
    </row>
    <row r="210" spans="1:8" ht="15.75" customHeight="1">
      <c r="A210" s="103"/>
      <c r="C210" s="99"/>
      <c r="D210" s="99"/>
      <c r="E210" s="99"/>
      <c r="F210" s="99"/>
      <c r="G210" s="99"/>
      <c r="H210" s="99"/>
    </row>
    <row r="211" spans="1:8" ht="15.75" customHeight="1">
      <c r="A211" s="103"/>
      <c r="C211" s="99"/>
      <c r="D211" s="99"/>
      <c r="E211" s="99"/>
      <c r="F211" s="99"/>
      <c r="G211" s="99"/>
      <c r="H211" s="99"/>
    </row>
    <row r="212" spans="1:8" ht="15.75" customHeight="1">
      <c r="A212" s="103"/>
      <c r="C212" s="145"/>
      <c r="D212" s="329"/>
      <c r="E212" s="330"/>
      <c r="F212" s="146" t="s">
        <v>255</v>
      </c>
      <c r="G212" s="99"/>
      <c r="H212" s="99"/>
    </row>
    <row r="213" spans="1:8" ht="15.75" customHeight="1">
      <c r="A213" s="103"/>
      <c r="C213" s="147"/>
      <c r="D213" s="148" t="s">
        <v>288</v>
      </c>
      <c r="E213" s="149" t="s">
        <v>289</v>
      </c>
      <c r="F213" s="150" t="s">
        <v>257</v>
      </c>
      <c r="G213" s="99"/>
      <c r="H213" s="99"/>
    </row>
    <row r="214" spans="1:8" ht="15.75" customHeight="1">
      <c r="A214" s="103"/>
      <c r="C214" s="151"/>
      <c r="D214" s="152" t="s">
        <v>253</v>
      </c>
      <c r="E214" s="153" t="s">
        <v>253</v>
      </c>
      <c r="F214" s="154" t="s">
        <v>256</v>
      </c>
      <c r="G214" s="99"/>
      <c r="H214" s="99"/>
    </row>
    <row r="215" spans="1:8" ht="25.5" customHeight="1" thickBot="1">
      <c r="A215" s="103"/>
      <c r="C215" s="155" t="s">
        <v>254</v>
      </c>
      <c r="D215" s="194">
        <v>203139</v>
      </c>
      <c r="E215" s="195">
        <v>198943</v>
      </c>
      <c r="F215" s="164">
        <v>2.1091468410549754</v>
      </c>
      <c r="G215" s="99"/>
      <c r="H215" s="99"/>
    </row>
    <row r="216" spans="1:8" ht="27.75" customHeight="1" thickTop="1">
      <c r="A216" s="103"/>
      <c r="C216" s="155" t="s">
        <v>295</v>
      </c>
      <c r="D216" s="193">
        <v>22043</v>
      </c>
      <c r="E216" s="196">
        <v>18602</v>
      </c>
      <c r="F216" s="170">
        <v>18.498010966562735</v>
      </c>
      <c r="G216" s="99"/>
      <c r="H216" s="99"/>
    </row>
    <row r="217" spans="1:13" ht="26.25" customHeight="1">
      <c r="A217" s="103"/>
      <c r="C217" s="155" t="s">
        <v>294</v>
      </c>
      <c r="D217" s="193">
        <v>6886</v>
      </c>
      <c r="E217" s="193">
        <v>50399</v>
      </c>
      <c r="F217" s="170">
        <v>-86.33703049663683</v>
      </c>
      <c r="G217" s="99"/>
      <c r="H217" s="99"/>
      <c r="M217" s="192"/>
    </row>
    <row r="218" spans="1:8" ht="30.75" customHeight="1">
      <c r="A218" s="103"/>
      <c r="C218" s="156" t="s">
        <v>99</v>
      </c>
      <c r="D218" s="197">
        <v>28929</v>
      </c>
      <c r="E218" s="197">
        <v>69001</v>
      </c>
      <c r="F218" s="165">
        <v>-58.074520659120886</v>
      </c>
      <c r="G218" s="99"/>
      <c r="H218" s="99"/>
    </row>
    <row r="219" spans="1:8" ht="15.75" customHeight="1">
      <c r="A219" s="103"/>
      <c r="C219" s="166"/>
      <c r="D219" s="167"/>
      <c r="E219" s="167"/>
      <c r="F219" s="168"/>
      <c r="G219" s="99"/>
      <c r="H219" s="99"/>
    </row>
    <row r="220" spans="1:8" ht="43.5" customHeight="1">
      <c r="A220" s="103"/>
      <c r="C220" s="304" t="s">
        <v>326</v>
      </c>
      <c r="D220" s="304"/>
      <c r="E220" s="304"/>
      <c r="F220" s="304"/>
      <c r="G220" s="304"/>
      <c r="H220" s="304"/>
    </row>
    <row r="221" spans="1:8" ht="15.75" customHeight="1">
      <c r="A221" s="103"/>
      <c r="C221" s="166"/>
      <c r="D221" s="167"/>
      <c r="E221" s="167"/>
      <c r="F221" s="168"/>
      <c r="G221" s="99"/>
      <c r="H221" s="99"/>
    </row>
    <row r="222" spans="1:10" ht="14.25" customHeight="1">
      <c r="A222" s="127"/>
      <c r="C222" s="23"/>
      <c r="D222" s="23"/>
      <c r="E222" s="23"/>
      <c r="F222" s="23"/>
      <c r="G222" s="23"/>
      <c r="H222" s="23"/>
      <c r="I222" s="30"/>
      <c r="J222" s="30"/>
    </row>
    <row r="223" spans="1:10" ht="15" customHeight="1">
      <c r="A223" s="103">
        <v>23</v>
      </c>
      <c r="C223" s="325" t="s">
        <v>34</v>
      </c>
      <c r="D223" s="325"/>
      <c r="E223" s="325"/>
      <c r="F223" s="325"/>
      <c r="G223" s="325"/>
      <c r="H223" s="325"/>
      <c r="I223" s="30"/>
      <c r="J223" s="30"/>
    </row>
    <row r="224" spans="1:10" ht="15" customHeight="1">
      <c r="A224" s="103"/>
      <c r="C224" s="99"/>
      <c r="D224" s="99"/>
      <c r="E224" s="99"/>
      <c r="F224" s="99"/>
      <c r="G224" s="99"/>
      <c r="H224" s="99"/>
      <c r="I224" s="30"/>
      <c r="J224" s="30"/>
    </row>
    <row r="225" spans="1:10" ht="15" customHeight="1">
      <c r="A225" s="103"/>
      <c r="C225" s="145"/>
      <c r="D225" s="329" t="s">
        <v>290</v>
      </c>
      <c r="E225" s="330"/>
      <c r="F225" s="146" t="s">
        <v>255</v>
      </c>
      <c r="G225" s="99"/>
      <c r="H225" s="99"/>
      <c r="I225" s="30"/>
      <c r="J225" s="30"/>
    </row>
    <row r="226" spans="1:10" ht="15.75" customHeight="1">
      <c r="A226" s="103"/>
      <c r="C226" s="147"/>
      <c r="D226" s="148">
        <v>2005</v>
      </c>
      <c r="E226" s="149">
        <v>2004</v>
      </c>
      <c r="F226" s="150" t="s">
        <v>282</v>
      </c>
      <c r="G226" s="99"/>
      <c r="H226" s="99"/>
      <c r="I226" s="30"/>
      <c r="J226" s="30"/>
    </row>
    <row r="227" spans="1:10" ht="15.75" customHeight="1">
      <c r="A227" s="103"/>
      <c r="C227" s="151"/>
      <c r="D227" s="152" t="s">
        <v>253</v>
      </c>
      <c r="E227" s="153" t="s">
        <v>253</v>
      </c>
      <c r="F227" s="154" t="s">
        <v>256</v>
      </c>
      <c r="G227" s="99"/>
      <c r="H227" s="99"/>
      <c r="I227" s="30"/>
      <c r="J227" s="30"/>
    </row>
    <row r="228" spans="1:10" ht="28.5" customHeight="1" thickBot="1">
      <c r="A228" s="103"/>
      <c r="C228" s="155" t="s">
        <v>254</v>
      </c>
      <c r="D228" s="194">
        <v>814219</v>
      </c>
      <c r="E228" s="195">
        <v>696941</v>
      </c>
      <c r="F228" s="169">
        <v>16.82753633377861</v>
      </c>
      <c r="G228" s="99"/>
      <c r="H228" s="99"/>
      <c r="I228" s="30"/>
      <c r="J228" s="30"/>
    </row>
    <row r="229" spans="1:10" ht="30" customHeight="1" thickTop="1">
      <c r="A229" s="103"/>
      <c r="C229" s="155" t="s">
        <v>295</v>
      </c>
      <c r="D229" s="193">
        <v>69584</v>
      </c>
      <c r="E229" s="193">
        <v>42333</v>
      </c>
      <c r="F229" s="170">
        <v>64.37294781848676</v>
      </c>
      <c r="G229" s="99"/>
      <c r="H229" s="99"/>
      <c r="I229" s="30"/>
      <c r="J229" s="30"/>
    </row>
    <row r="230" spans="1:13" ht="30" customHeight="1">
      <c r="A230" s="103"/>
      <c r="C230" s="155" t="s">
        <v>294</v>
      </c>
      <c r="D230" s="193">
        <v>56092</v>
      </c>
      <c r="E230" s="193">
        <v>144335</v>
      </c>
      <c r="F230" s="170">
        <v>-61.13763120518239</v>
      </c>
      <c r="G230" s="99"/>
      <c r="H230" s="99"/>
      <c r="I230" s="30"/>
      <c r="J230" s="30"/>
      <c r="M230" s="192"/>
    </row>
    <row r="231" spans="1:10" ht="30.75" customHeight="1">
      <c r="A231" s="103"/>
      <c r="C231" s="156" t="s">
        <v>99</v>
      </c>
      <c r="D231" s="197">
        <v>125676</v>
      </c>
      <c r="E231" s="197">
        <v>186668</v>
      </c>
      <c r="F231" s="165">
        <v>-32.674052328197654</v>
      </c>
      <c r="G231" s="99"/>
      <c r="H231" s="99"/>
      <c r="I231" s="30"/>
      <c r="J231" s="30"/>
    </row>
    <row r="232" spans="1:10" ht="13.5" customHeight="1">
      <c r="A232" s="103"/>
      <c r="C232" s="166"/>
      <c r="D232" s="167"/>
      <c r="E232" s="167"/>
      <c r="F232" s="168"/>
      <c r="G232" s="99"/>
      <c r="H232" s="99"/>
      <c r="I232" s="30"/>
      <c r="J232" s="30"/>
    </row>
    <row r="233" spans="1:11" ht="51.75" customHeight="1">
      <c r="A233" s="127"/>
      <c r="C233" s="304" t="s">
        <v>325</v>
      </c>
      <c r="D233" s="304"/>
      <c r="E233" s="304"/>
      <c r="F233" s="304"/>
      <c r="G233" s="304"/>
      <c r="H233" s="304"/>
      <c r="I233" s="99"/>
      <c r="J233" s="99"/>
      <c r="K233" s="104"/>
    </row>
    <row r="234" spans="1:10" ht="15" customHeight="1">
      <c r="A234" s="127"/>
      <c r="C234" s="30"/>
      <c r="D234" s="30"/>
      <c r="E234" s="30"/>
      <c r="F234" s="30"/>
      <c r="G234" s="30"/>
      <c r="H234" s="30"/>
      <c r="I234" s="30"/>
      <c r="J234" s="30"/>
    </row>
    <row r="235" spans="1:10" ht="15" customHeight="1">
      <c r="A235" s="103">
        <v>24</v>
      </c>
      <c r="C235" s="325" t="s">
        <v>91</v>
      </c>
      <c r="D235" s="325"/>
      <c r="E235" s="325"/>
      <c r="F235" s="325"/>
      <c r="G235" s="325"/>
      <c r="H235" s="325"/>
      <c r="I235" s="30"/>
      <c r="J235" s="30"/>
    </row>
    <row r="236" spans="3:10" ht="22.5" customHeight="1">
      <c r="C236" s="304" t="s">
        <v>296</v>
      </c>
      <c r="D236" s="304"/>
      <c r="E236" s="304"/>
      <c r="F236" s="304"/>
      <c r="G236" s="304"/>
      <c r="H236" s="304"/>
      <c r="I236" s="30"/>
      <c r="J236" s="30"/>
    </row>
    <row r="237" spans="1:10" ht="27" customHeight="1" hidden="1">
      <c r="A237" s="127"/>
      <c r="I237" s="30"/>
      <c r="J237" s="30"/>
    </row>
    <row r="238" spans="1:10" ht="15" customHeight="1" hidden="1">
      <c r="A238" s="127"/>
      <c r="C238" s="30"/>
      <c r="D238" s="30"/>
      <c r="E238" s="30"/>
      <c r="F238" s="30"/>
      <c r="G238" s="30"/>
      <c r="H238" s="30"/>
      <c r="I238" s="30"/>
      <c r="J238" s="30"/>
    </row>
    <row r="239" spans="9:10" ht="15" customHeight="1" hidden="1">
      <c r="I239" s="30"/>
      <c r="J239" s="30"/>
    </row>
    <row r="240" spans="9:10" ht="38.25" customHeight="1" hidden="1">
      <c r="I240" s="30"/>
      <c r="J240" s="30"/>
    </row>
    <row r="241" spans="1:10" ht="16.5" customHeight="1" hidden="1">
      <c r="A241" s="127"/>
      <c r="C241" s="324"/>
      <c r="D241" s="324"/>
      <c r="E241" s="324"/>
      <c r="F241" s="324"/>
      <c r="G241" s="324"/>
      <c r="H241" s="324"/>
      <c r="I241" s="30"/>
      <c r="J241" s="30"/>
    </row>
    <row r="242" spans="1:10" ht="16.5" customHeight="1">
      <c r="A242" s="127"/>
      <c r="C242" s="30"/>
      <c r="D242" s="30"/>
      <c r="E242" s="30"/>
      <c r="F242" s="30"/>
      <c r="G242" s="30"/>
      <c r="H242" s="30"/>
      <c r="I242" s="30"/>
      <c r="J242" s="30"/>
    </row>
    <row r="243" spans="1:10" ht="16.5" customHeight="1">
      <c r="A243" s="301" t="s">
        <v>232</v>
      </c>
      <c r="B243" s="301"/>
      <c r="C243" s="301"/>
      <c r="D243" s="301"/>
      <c r="E243" s="301"/>
      <c r="F243" s="301"/>
      <c r="G243" s="301"/>
      <c r="H243" s="301"/>
      <c r="I243" s="30"/>
      <c r="J243" s="30"/>
    </row>
    <row r="244" spans="1:10" ht="16.5" customHeight="1">
      <c r="A244" s="182"/>
      <c r="B244" s="182"/>
      <c r="C244" s="182"/>
      <c r="D244" s="182"/>
      <c r="E244" s="182"/>
      <c r="F244" s="182"/>
      <c r="G244" s="182"/>
      <c r="H244" s="182"/>
      <c r="I244" s="30"/>
      <c r="J244" s="30"/>
    </row>
    <row r="245" spans="1:10" ht="16.5" customHeight="1">
      <c r="A245" s="103">
        <v>25</v>
      </c>
      <c r="C245" s="325" t="s">
        <v>35</v>
      </c>
      <c r="D245" s="325"/>
      <c r="E245" s="325"/>
      <c r="F245" s="325"/>
      <c r="G245" s="325"/>
      <c r="H245" s="325"/>
      <c r="I245" s="30"/>
      <c r="J245" s="30"/>
    </row>
    <row r="246" spans="1:10" ht="16.5" customHeight="1">
      <c r="A246" s="127"/>
      <c r="C246" s="303" t="s">
        <v>36</v>
      </c>
      <c r="D246" s="303"/>
      <c r="E246" s="303"/>
      <c r="F246" s="303"/>
      <c r="G246" s="303"/>
      <c r="H246" s="303"/>
      <c r="I246" s="30"/>
      <c r="J246" s="30"/>
    </row>
    <row r="247" spans="1:10" ht="16.5" customHeight="1">
      <c r="A247" s="182"/>
      <c r="B247" s="182"/>
      <c r="C247" s="182"/>
      <c r="D247" s="182"/>
      <c r="E247" s="182"/>
      <c r="F247" s="182"/>
      <c r="G247" s="182"/>
      <c r="H247" s="182"/>
      <c r="I247" s="30"/>
      <c r="J247" s="30"/>
    </row>
    <row r="248" spans="1:10" ht="16.5" customHeight="1">
      <c r="A248" s="182"/>
      <c r="B248" s="182"/>
      <c r="C248" s="182"/>
      <c r="D248" s="182"/>
      <c r="E248" s="182"/>
      <c r="F248" s="182"/>
      <c r="G248" s="182"/>
      <c r="H248" s="182"/>
      <c r="I248" s="30"/>
      <c r="J248" s="30"/>
    </row>
    <row r="249" spans="1:10" ht="16.5" customHeight="1">
      <c r="A249" s="182"/>
      <c r="B249" s="182"/>
      <c r="C249" s="182"/>
      <c r="D249" s="182"/>
      <c r="E249" s="182"/>
      <c r="F249" s="182"/>
      <c r="G249" s="182"/>
      <c r="H249" s="182"/>
      <c r="I249" s="30"/>
      <c r="J249" s="30"/>
    </row>
    <row r="250" spans="1:10" ht="16.5" customHeight="1">
      <c r="A250" s="127"/>
      <c r="C250" s="30"/>
      <c r="D250" s="30"/>
      <c r="E250" s="30"/>
      <c r="F250" s="30"/>
      <c r="G250" s="30"/>
      <c r="H250" s="30"/>
      <c r="I250" s="30"/>
      <c r="J250" s="30"/>
    </row>
    <row r="251" spans="1:10" s="126" customFormat="1" ht="12.75" customHeight="1">
      <c r="A251" s="31"/>
      <c r="B251" s="31"/>
      <c r="C251" s="31"/>
      <c r="D251" s="31"/>
      <c r="E251" s="31"/>
      <c r="F251" s="31"/>
      <c r="G251" s="31"/>
      <c r="H251" s="31"/>
      <c r="I251" s="30"/>
      <c r="J251" s="30"/>
    </row>
    <row r="252" spans="1:10" ht="15" customHeight="1">
      <c r="A252" s="103">
        <v>26</v>
      </c>
      <c r="C252" s="325" t="s">
        <v>157</v>
      </c>
      <c r="D252" s="325"/>
      <c r="E252" s="325"/>
      <c r="F252" s="325"/>
      <c r="G252" s="325"/>
      <c r="H252" s="325"/>
      <c r="I252" s="30"/>
      <c r="J252" s="30"/>
    </row>
    <row r="253" spans="1:10" ht="15" customHeight="1">
      <c r="A253" s="127"/>
      <c r="C253" s="324"/>
      <c r="D253" s="324"/>
      <c r="E253" s="324"/>
      <c r="F253" s="324"/>
      <c r="G253" s="324"/>
      <c r="H253" s="324"/>
      <c r="I253" s="30"/>
      <c r="J253" s="30"/>
    </row>
    <row r="254" spans="1:10" ht="15" customHeight="1">
      <c r="A254" s="127"/>
      <c r="C254" s="302"/>
      <c r="D254" s="302"/>
      <c r="E254" s="302"/>
      <c r="F254" s="302"/>
      <c r="G254" s="198" t="s">
        <v>281</v>
      </c>
      <c r="H254" s="198" t="s">
        <v>85</v>
      </c>
      <c r="I254" s="30"/>
      <c r="J254" s="30"/>
    </row>
    <row r="255" spans="1:10" ht="15" customHeight="1">
      <c r="A255" s="127"/>
      <c r="C255" s="324"/>
      <c r="D255" s="324"/>
      <c r="E255" s="324"/>
      <c r="F255" s="324"/>
      <c r="G255" s="187">
        <v>2005</v>
      </c>
      <c r="H255" s="187">
        <v>2005</v>
      </c>
      <c r="I255" s="30"/>
      <c r="J255" s="30"/>
    </row>
    <row r="256" spans="1:10" ht="15" customHeight="1">
      <c r="A256" s="127"/>
      <c r="C256" s="324"/>
      <c r="D256" s="324"/>
      <c r="E256" s="324"/>
      <c r="F256" s="324"/>
      <c r="G256" s="30"/>
      <c r="H256" s="30"/>
      <c r="I256" s="30"/>
      <c r="J256" s="30"/>
    </row>
    <row r="257" spans="1:10" ht="15" customHeight="1">
      <c r="A257" s="127"/>
      <c r="C257" s="324" t="s">
        <v>158</v>
      </c>
      <c r="D257" s="324"/>
      <c r="E257" s="324"/>
      <c r="F257" s="324"/>
      <c r="G257" s="30"/>
      <c r="H257" s="30"/>
      <c r="I257" s="30"/>
      <c r="J257" s="30"/>
    </row>
    <row r="258" spans="1:10" ht="15" customHeight="1">
      <c r="A258" s="127"/>
      <c r="C258" s="324"/>
      <c r="D258" s="324"/>
      <c r="E258" s="324"/>
      <c r="F258" s="324"/>
      <c r="G258" s="30"/>
      <c r="H258" s="30"/>
      <c r="I258" s="30"/>
      <c r="J258" s="30"/>
    </row>
    <row r="259" spans="1:10" ht="15" customHeight="1">
      <c r="A259" s="127"/>
      <c r="C259" s="324" t="s">
        <v>159</v>
      </c>
      <c r="D259" s="324"/>
      <c r="E259" s="324"/>
      <c r="F259" s="324"/>
      <c r="G259" s="199">
        <v>15895</v>
      </c>
      <c r="H259" s="199">
        <v>89945</v>
      </c>
      <c r="I259" s="30"/>
      <c r="J259" s="30"/>
    </row>
    <row r="260" spans="1:10" ht="15" customHeight="1">
      <c r="A260" s="127"/>
      <c r="C260" s="324"/>
      <c r="D260" s="324"/>
      <c r="E260" s="324"/>
      <c r="F260" s="324"/>
      <c r="G260" s="30"/>
      <c r="H260" s="30"/>
      <c r="I260" s="30"/>
      <c r="J260" s="30"/>
    </row>
    <row r="261" spans="1:10" ht="15" customHeight="1">
      <c r="A261" s="127"/>
      <c r="C261" s="324" t="s">
        <v>160</v>
      </c>
      <c r="D261" s="324"/>
      <c r="E261" s="324"/>
      <c r="F261" s="324"/>
      <c r="G261" s="200">
        <v>372007</v>
      </c>
      <c r="H261" s="201">
        <v>372007</v>
      </c>
      <c r="I261" s="30"/>
      <c r="J261" s="30"/>
    </row>
    <row r="262" spans="1:10" ht="15" customHeight="1">
      <c r="A262" s="127"/>
      <c r="C262" s="324" t="s">
        <v>251</v>
      </c>
      <c r="D262" s="324"/>
      <c r="E262" s="324"/>
      <c r="F262" s="324"/>
      <c r="G262" s="202">
        <v>2778</v>
      </c>
      <c r="H262" s="202">
        <v>2778</v>
      </c>
      <c r="I262" s="30"/>
      <c r="J262" s="30"/>
    </row>
    <row r="263" spans="1:10" ht="15" customHeight="1">
      <c r="A263" s="127"/>
      <c r="C263" s="324"/>
      <c r="D263" s="324"/>
      <c r="E263" s="324"/>
      <c r="F263" s="324"/>
      <c r="G263" s="203"/>
      <c r="H263" s="109"/>
      <c r="I263" s="30"/>
      <c r="J263" s="30"/>
    </row>
    <row r="264" spans="1:10" ht="28.5" customHeight="1">
      <c r="A264" s="127"/>
      <c r="C264" s="324" t="s">
        <v>161</v>
      </c>
      <c r="D264" s="324"/>
      <c r="E264" s="324"/>
      <c r="F264" s="324"/>
      <c r="G264" s="206">
        <v>374785</v>
      </c>
      <c r="H264" s="207">
        <v>374785</v>
      </c>
      <c r="I264" s="30"/>
      <c r="J264" s="30"/>
    </row>
    <row r="265" spans="1:10" ht="14.25" customHeight="1" hidden="1">
      <c r="A265" s="127"/>
      <c r="C265" s="324"/>
      <c r="D265" s="324"/>
      <c r="E265" s="324"/>
      <c r="F265" s="324"/>
      <c r="G265" s="208"/>
      <c r="H265" s="209"/>
      <c r="I265" s="30"/>
      <c r="J265" s="30"/>
    </row>
    <row r="266" spans="1:10" ht="6" customHeight="1">
      <c r="A266" s="127"/>
      <c r="C266" s="324"/>
      <c r="D266" s="324"/>
      <c r="E266" s="324"/>
      <c r="F266" s="324"/>
      <c r="G266" s="108"/>
      <c r="H266" s="108"/>
      <c r="I266" s="30"/>
      <c r="J266" s="30"/>
    </row>
    <row r="267" spans="1:10" ht="15" customHeight="1">
      <c r="A267" s="127"/>
      <c r="C267" s="324" t="s">
        <v>105</v>
      </c>
      <c r="D267" s="324"/>
      <c r="E267" s="324"/>
      <c r="F267" s="324"/>
      <c r="G267" s="210">
        <v>4.2410982296516675</v>
      </c>
      <c r="H267" s="210">
        <v>23.999092813212908</v>
      </c>
      <c r="I267" s="30"/>
      <c r="J267" s="30"/>
    </row>
    <row r="268" spans="1:10" ht="15" customHeight="1" thickBot="1">
      <c r="A268" s="127"/>
      <c r="C268" s="324"/>
      <c r="D268" s="324"/>
      <c r="E268" s="324"/>
      <c r="F268" s="324"/>
      <c r="G268" s="211"/>
      <c r="H268" s="211"/>
      <c r="I268" s="30"/>
      <c r="J268" s="30"/>
    </row>
    <row r="269" spans="1:10" ht="12.75" customHeight="1" thickTop="1">
      <c r="A269" s="127"/>
      <c r="C269" s="30"/>
      <c r="D269" s="30"/>
      <c r="E269" s="30"/>
      <c r="F269" s="30"/>
      <c r="G269" s="108"/>
      <c r="H269" s="108"/>
      <c r="I269" s="30"/>
      <c r="J269" s="30"/>
    </row>
    <row r="270" spans="1:10" ht="13.5" customHeight="1">
      <c r="A270" s="127"/>
      <c r="C270" s="324" t="s">
        <v>162</v>
      </c>
      <c r="D270" s="324"/>
      <c r="E270" s="324"/>
      <c r="F270" s="324"/>
      <c r="G270" s="108"/>
      <c r="H270" s="108"/>
      <c r="I270" s="30"/>
      <c r="J270" s="30"/>
    </row>
    <row r="271" spans="1:10" ht="15" customHeight="1">
      <c r="A271" s="301"/>
      <c r="B271" s="301"/>
      <c r="C271" s="301"/>
      <c r="D271" s="301"/>
      <c r="E271" s="301"/>
      <c r="F271" s="301"/>
      <c r="G271" s="301"/>
      <c r="H271" s="301"/>
      <c r="I271" s="30"/>
      <c r="J271" s="30"/>
    </row>
    <row r="272" spans="1:10" ht="15" customHeight="1">
      <c r="A272" s="127"/>
      <c r="C272" s="324" t="s">
        <v>159</v>
      </c>
      <c r="D272" s="324"/>
      <c r="E272" s="324"/>
      <c r="F272" s="324"/>
      <c r="G272" s="212">
        <v>15895</v>
      </c>
      <c r="H272" s="212">
        <v>89945</v>
      </c>
      <c r="I272" s="30"/>
      <c r="J272" s="30"/>
    </row>
    <row r="273" spans="1:10" ht="15" customHeight="1">
      <c r="A273" s="127"/>
      <c r="C273" s="324" t="s">
        <v>164</v>
      </c>
      <c r="D273" s="324"/>
      <c r="E273" s="324"/>
      <c r="F273" s="324"/>
      <c r="G273" s="213">
        <v>1985</v>
      </c>
      <c r="H273" s="213">
        <v>7942</v>
      </c>
      <c r="I273" s="30"/>
      <c r="J273" s="30"/>
    </row>
    <row r="274" spans="1:10" ht="15" customHeight="1">
      <c r="A274" s="127"/>
      <c r="C274" s="324"/>
      <c r="D274" s="324"/>
      <c r="E274" s="324"/>
      <c r="F274" s="324"/>
      <c r="G274" s="109"/>
      <c r="H274" s="109"/>
      <c r="I274" s="30"/>
      <c r="J274" s="30"/>
    </row>
    <row r="275" spans="1:10" ht="31.5" customHeight="1">
      <c r="A275" s="127"/>
      <c r="C275" s="324" t="s">
        <v>163</v>
      </c>
      <c r="D275" s="324"/>
      <c r="E275" s="324"/>
      <c r="F275" s="324"/>
      <c r="G275" s="207">
        <v>17880</v>
      </c>
      <c r="H275" s="207">
        <v>97887</v>
      </c>
      <c r="I275" s="30"/>
      <c r="J275" s="30"/>
    </row>
    <row r="276" spans="1:10" ht="0.75" customHeight="1" hidden="1">
      <c r="A276" s="127"/>
      <c r="C276" s="324"/>
      <c r="D276" s="324"/>
      <c r="E276" s="324"/>
      <c r="F276" s="324"/>
      <c r="G276" s="109"/>
      <c r="H276" s="109"/>
      <c r="I276" s="30"/>
      <c r="J276" s="30"/>
    </row>
    <row r="277" spans="1:10" ht="15.75" customHeight="1">
      <c r="A277" s="127"/>
      <c r="C277" s="324"/>
      <c r="D277" s="324"/>
      <c r="E277" s="324"/>
      <c r="F277" s="324"/>
      <c r="G277" s="108"/>
      <c r="H277" s="108"/>
      <c r="I277" s="30"/>
      <c r="J277" s="30"/>
    </row>
    <row r="278" spans="1:10" ht="15" customHeight="1">
      <c r="A278" s="127"/>
      <c r="C278" s="324" t="s">
        <v>165</v>
      </c>
      <c r="D278" s="324"/>
      <c r="E278" s="324"/>
      <c r="F278" s="324"/>
      <c r="G278" s="212">
        <v>374785</v>
      </c>
      <c r="H278" s="213">
        <v>374785</v>
      </c>
      <c r="I278" s="30"/>
      <c r="J278" s="30"/>
    </row>
    <row r="279" spans="1:10" ht="15" customHeight="1">
      <c r="A279" s="127"/>
      <c r="C279" s="300" t="s">
        <v>194</v>
      </c>
      <c r="D279" s="300"/>
      <c r="E279" s="300"/>
      <c r="F279" s="300"/>
      <c r="G279" s="212">
        <v>88979</v>
      </c>
      <c r="H279" s="213">
        <v>88979</v>
      </c>
      <c r="I279" s="30"/>
      <c r="J279" s="30"/>
    </row>
    <row r="280" spans="1:10" ht="15" customHeight="1">
      <c r="A280" s="127"/>
      <c r="C280" s="324" t="s">
        <v>195</v>
      </c>
      <c r="D280" s="324"/>
      <c r="E280" s="324"/>
      <c r="F280" s="324"/>
      <c r="G280" s="212">
        <v>74107</v>
      </c>
      <c r="H280" s="213">
        <v>74107</v>
      </c>
      <c r="I280" s="30"/>
      <c r="J280" s="30"/>
    </row>
    <row r="281" spans="1:10" ht="15" customHeight="1">
      <c r="A281" s="127"/>
      <c r="C281" s="31" t="s">
        <v>196</v>
      </c>
      <c r="G281" s="208">
        <v>3237</v>
      </c>
      <c r="H281" s="209">
        <v>3237</v>
      </c>
      <c r="I281" s="30"/>
      <c r="J281" s="30"/>
    </row>
    <row r="282" spans="1:10" ht="21.75" customHeight="1">
      <c r="A282" s="127"/>
      <c r="C282" s="324" t="s">
        <v>166</v>
      </c>
      <c r="D282" s="324"/>
      <c r="E282" s="324"/>
      <c r="F282" s="324"/>
      <c r="G282" s="212">
        <v>541108</v>
      </c>
      <c r="H282" s="212">
        <v>541108</v>
      </c>
      <c r="I282" s="30"/>
      <c r="J282" s="30"/>
    </row>
    <row r="283" spans="1:10" ht="15" customHeight="1">
      <c r="A283" s="127"/>
      <c r="C283" s="324"/>
      <c r="D283" s="324"/>
      <c r="E283" s="324"/>
      <c r="F283" s="324"/>
      <c r="G283" s="109"/>
      <c r="H283" s="109"/>
      <c r="I283" s="30"/>
      <c r="J283" s="30"/>
    </row>
    <row r="284" spans="1:10" ht="4.5" customHeight="1">
      <c r="A284" s="127"/>
      <c r="C284" s="324"/>
      <c r="D284" s="324"/>
      <c r="E284" s="324"/>
      <c r="F284" s="324"/>
      <c r="G284" s="108"/>
      <c r="H284" s="108"/>
      <c r="I284" s="30"/>
      <c r="J284" s="30"/>
    </row>
    <row r="285" spans="1:10" ht="15" customHeight="1">
      <c r="A285" s="127"/>
      <c r="C285" s="324" t="s">
        <v>106</v>
      </c>
      <c r="D285" s="324"/>
      <c r="E285" s="324"/>
      <c r="F285" s="324"/>
      <c r="G285" s="214">
        <v>3.3043311131973656</v>
      </c>
      <c r="H285" s="215">
        <v>18.09010400881155</v>
      </c>
      <c r="I285" s="30"/>
      <c r="J285" s="30"/>
    </row>
    <row r="286" spans="1:10" ht="15" customHeight="1" thickBot="1">
      <c r="A286" s="127"/>
      <c r="C286" s="324"/>
      <c r="D286" s="324"/>
      <c r="E286" s="324"/>
      <c r="F286" s="324"/>
      <c r="G286" s="211"/>
      <c r="H286" s="211"/>
      <c r="I286" s="30"/>
      <c r="J286" s="30"/>
    </row>
    <row r="287" spans="1:10" ht="12.75" customHeight="1" thickTop="1">
      <c r="A287" s="127"/>
      <c r="C287" s="30"/>
      <c r="D287" s="30"/>
      <c r="E287" s="30"/>
      <c r="F287" s="30"/>
      <c r="G287" s="108"/>
      <c r="H287" s="108"/>
      <c r="I287" s="30"/>
      <c r="J287" s="30"/>
    </row>
    <row r="288" spans="1:10" ht="12.75" customHeight="1">
      <c r="A288" s="127"/>
      <c r="C288" s="30"/>
      <c r="D288" s="30"/>
      <c r="E288" s="30"/>
      <c r="F288" s="30"/>
      <c r="G288" s="108"/>
      <c r="H288" s="108"/>
      <c r="I288" s="30"/>
      <c r="J288" s="30"/>
    </row>
    <row r="289" spans="1:10" ht="12.75" customHeight="1">
      <c r="A289" s="127"/>
      <c r="C289" s="298" t="s">
        <v>252</v>
      </c>
      <c r="D289" s="299"/>
      <c r="E289" s="299"/>
      <c r="F289" s="299"/>
      <c r="G289" s="299"/>
      <c r="H289" s="299"/>
      <c r="I289" s="30"/>
      <c r="J289" s="30"/>
    </row>
    <row r="290" spans="1:10" ht="12.75" customHeight="1">
      <c r="A290" s="127"/>
      <c r="C290" s="30"/>
      <c r="D290" s="30"/>
      <c r="E290" s="30"/>
      <c r="F290" s="30"/>
      <c r="G290" s="108"/>
      <c r="H290" s="108"/>
      <c r="I290" s="30"/>
      <c r="J290" s="30"/>
    </row>
    <row r="291" spans="1:10" ht="15" customHeight="1">
      <c r="A291" s="127"/>
      <c r="C291" s="30"/>
      <c r="D291" s="30"/>
      <c r="E291" s="30"/>
      <c r="F291" s="30"/>
      <c r="G291" s="108"/>
      <c r="H291" s="108"/>
      <c r="I291" s="30"/>
      <c r="J291" s="30"/>
    </row>
    <row r="292" spans="1:10" ht="15.75" customHeight="1">
      <c r="A292" s="128">
        <v>27</v>
      </c>
      <c r="B292" s="129"/>
      <c r="C292" s="99" t="s">
        <v>179</v>
      </c>
      <c r="D292" s="30"/>
      <c r="E292" s="30"/>
      <c r="F292" s="30"/>
      <c r="G292" s="30"/>
      <c r="H292" s="30"/>
      <c r="I292" s="30"/>
      <c r="J292" s="30"/>
    </row>
    <row r="293" spans="1:10" ht="73.5" customHeight="1">
      <c r="A293" s="97"/>
      <c r="B293" s="97"/>
      <c r="C293" s="326" t="s">
        <v>330</v>
      </c>
      <c r="D293" s="327"/>
      <c r="E293" s="327"/>
      <c r="F293" s="327"/>
      <c r="G293" s="327"/>
      <c r="H293" s="327"/>
      <c r="I293" s="327"/>
      <c r="J293" s="30"/>
    </row>
    <row r="294" spans="1:10" ht="24.75" customHeight="1">
      <c r="A294" s="97"/>
      <c r="B294" s="97"/>
      <c r="C294" s="326" t="s">
        <v>299</v>
      </c>
      <c r="D294" s="327"/>
      <c r="E294" s="327"/>
      <c r="F294" s="327"/>
      <c r="G294" s="327"/>
      <c r="H294" s="327"/>
      <c r="I294" s="327"/>
      <c r="J294" s="30"/>
    </row>
    <row r="295" spans="1:10" ht="33.75" customHeight="1">
      <c r="A295" s="97"/>
      <c r="C295" s="326" t="s">
        <v>304</v>
      </c>
      <c r="D295" s="327"/>
      <c r="E295" s="327"/>
      <c r="F295" s="327"/>
      <c r="G295" s="327"/>
      <c r="H295" s="327"/>
      <c r="I295" s="327"/>
      <c r="J295" s="30"/>
    </row>
    <row r="296" spans="1:10" ht="31.5" customHeight="1">
      <c r="A296" s="97"/>
      <c r="B296" s="130"/>
      <c r="C296" s="326" t="s">
        <v>331</v>
      </c>
      <c r="D296" s="327"/>
      <c r="E296" s="327"/>
      <c r="F296" s="327"/>
      <c r="G296" s="327"/>
      <c r="H296" s="327"/>
      <c r="I296" s="327"/>
      <c r="J296" s="30"/>
    </row>
    <row r="297" spans="1:10" ht="41.25" customHeight="1">
      <c r="A297" s="97"/>
      <c r="B297" s="130"/>
      <c r="C297" s="326" t="s">
        <v>332</v>
      </c>
      <c r="D297" s="327"/>
      <c r="E297" s="327"/>
      <c r="F297" s="327"/>
      <c r="G297" s="327"/>
      <c r="H297" s="327"/>
      <c r="I297" s="327"/>
      <c r="J297" s="30"/>
    </row>
    <row r="298" spans="1:10" ht="21.75" customHeight="1">
      <c r="A298" s="97"/>
      <c r="B298" s="130"/>
      <c r="C298" s="293"/>
      <c r="D298" s="293"/>
      <c r="E298" s="293"/>
      <c r="F298" s="293"/>
      <c r="G298" s="293"/>
      <c r="H298" s="293"/>
      <c r="I298" s="30"/>
      <c r="J298" s="30"/>
    </row>
    <row r="299" spans="1:10" ht="24.75" customHeight="1">
      <c r="A299" s="97"/>
      <c r="B299" s="97"/>
      <c r="C299" s="294"/>
      <c r="D299" s="95"/>
      <c r="E299" s="95"/>
      <c r="F299" s="95"/>
      <c r="G299" s="95"/>
      <c r="H299" s="95"/>
      <c r="I299" s="30"/>
      <c r="J299" s="30"/>
    </row>
    <row r="300" spans="1:10" ht="10.5" customHeight="1">
      <c r="A300" s="97"/>
      <c r="B300" s="97"/>
      <c r="C300" s="94"/>
      <c r="D300" s="95"/>
      <c r="E300" s="95"/>
      <c r="F300" s="95"/>
      <c r="G300" s="95"/>
      <c r="H300" s="95"/>
      <c r="I300" s="30"/>
      <c r="J300" s="30"/>
    </row>
    <row r="301" spans="1:10" ht="12.75" customHeight="1">
      <c r="A301" s="97"/>
      <c r="B301" s="97"/>
      <c r="C301" s="94"/>
      <c r="D301" s="95"/>
      <c r="E301" s="95"/>
      <c r="F301" s="95"/>
      <c r="G301" s="95"/>
      <c r="H301" s="95"/>
      <c r="I301" s="30"/>
      <c r="J301" s="30"/>
    </row>
    <row r="302" spans="3:10" ht="16.5" customHeight="1">
      <c r="C302" s="31" t="s">
        <v>37</v>
      </c>
      <c r="E302" s="95"/>
      <c r="F302" s="95"/>
      <c r="G302" s="95"/>
      <c r="H302" s="95"/>
      <c r="I302" s="30"/>
      <c r="J302" s="30"/>
    </row>
    <row r="303" spans="5:10" ht="16.5" customHeight="1">
      <c r="E303" s="95"/>
      <c r="F303" s="95"/>
      <c r="G303" s="95"/>
      <c r="H303" s="95"/>
      <c r="I303" s="30"/>
      <c r="J303" s="30"/>
    </row>
    <row r="304" spans="5:10" ht="16.5" customHeight="1">
      <c r="E304" s="95"/>
      <c r="F304" s="95"/>
      <c r="G304" s="95"/>
      <c r="H304" s="95"/>
      <c r="I304" s="30"/>
      <c r="J304" s="30"/>
    </row>
    <row r="305" spans="5:10" ht="16.5" customHeight="1">
      <c r="E305" s="95"/>
      <c r="F305" s="95"/>
      <c r="G305" s="95"/>
      <c r="H305" s="95"/>
      <c r="I305" s="30"/>
      <c r="J305" s="30"/>
    </row>
    <row r="306" spans="3:10" ht="15.75" customHeight="1">
      <c r="C306" s="67" t="s">
        <v>212</v>
      </c>
      <c r="E306" s="95"/>
      <c r="F306" s="95"/>
      <c r="G306" s="95"/>
      <c r="H306" s="95"/>
      <c r="I306" s="30"/>
      <c r="J306" s="30"/>
    </row>
    <row r="307" spans="3:10" ht="13.5" customHeight="1">
      <c r="C307" s="31" t="s">
        <v>38</v>
      </c>
      <c r="E307" s="95"/>
      <c r="F307" s="95"/>
      <c r="G307" s="95"/>
      <c r="H307" s="95"/>
      <c r="I307" s="30"/>
      <c r="J307" s="30"/>
    </row>
    <row r="308" spans="3:10" ht="18" customHeight="1">
      <c r="C308" s="131" t="s">
        <v>297</v>
      </c>
      <c r="D308" s="132"/>
      <c r="E308" s="95"/>
      <c r="F308" s="95"/>
      <c r="G308" s="95"/>
      <c r="H308" s="95"/>
      <c r="I308" s="30"/>
      <c r="J308" s="30"/>
    </row>
    <row r="309" spans="1:10" ht="12.75" customHeight="1">
      <c r="A309" s="328"/>
      <c r="B309" s="328"/>
      <c r="C309" s="328"/>
      <c r="D309" s="328"/>
      <c r="E309" s="328"/>
      <c r="F309" s="328"/>
      <c r="G309" s="328"/>
      <c r="H309" s="328"/>
      <c r="I309" s="30"/>
      <c r="J309" s="30"/>
    </row>
    <row r="310" spans="1:10" ht="12.75" customHeight="1">
      <c r="A310" s="97"/>
      <c r="B310" s="97"/>
      <c r="C310" s="94"/>
      <c r="D310" s="95"/>
      <c r="E310" s="95"/>
      <c r="F310" s="95"/>
      <c r="G310" s="95"/>
      <c r="H310" s="95"/>
      <c r="I310" s="30"/>
      <c r="J310" s="30"/>
    </row>
    <row r="311" spans="1:10" ht="15" customHeight="1">
      <c r="A311" s="133"/>
      <c r="B311" s="126"/>
      <c r="C311" s="324"/>
      <c r="D311" s="324"/>
      <c r="E311" s="324"/>
      <c r="F311" s="324"/>
      <c r="G311" s="324"/>
      <c r="H311" s="324"/>
      <c r="I311" s="30"/>
      <c r="J311" s="30"/>
    </row>
    <row r="312" spans="1:10" ht="17.25" customHeight="1">
      <c r="A312" s="128"/>
      <c r="B312" s="126"/>
      <c r="C312" s="99"/>
      <c r="D312" s="30"/>
      <c r="E312" s="30"/>
      <c r="F312" s="30"/>
      <c r="G312" s="30"/>
      <c r="H312" s="30"/>
      <c r="I312" s="30"/>
      <c r="J312" s="30"/>
    </row>
    <row r="313" spans="1:10" ht="10.5" customHeight="1">
      <c r="A313" s="133"/>
      <c r="B313" s="126"/>
      <c r="C313" s="324"/>
      <c r="D313" s="324"/>
      <c r="E313" s="324"/>
      <c r="F313" s="324"/>
      <c r="G313" s="324"/>
      <c r="H313" s="324"/>
      <c r="I313" s="30"/>
      <c r="J313" s="30"/>
    </row>
    <row r="314" spans="1:10" ht="15" customHeight="1">
      <c r="A314" s="127"/>
      <c r="C314" s="30"/>
      <c r="D314" s="30"/>
      <c r="E314" s="30"/>
      <c r="F314" s="30"/>
      <c r="G314" s="30"/>
      <c r="H314" s="30"/>
      <c r="I314" s="30"/>
      <c r="J314" s="30"/>
    </row>
    <row r="315" spans="1:10" ht="12.75" customHeight="1">
      <c r="A315" s="127"/>
      <c r="C315" s="30"/>
      <c r="D315" s="30"/>
      <c r="E315" s="30"/>
      <c r="F315" s="30"/>
      <c r="G315" s="30"/>
      <c r="H315" s="30"/>
      <c r="I315" s="30"/>
      <c r="J315" s="30"/>
    </row>
    <row r="316" spans="1:10" ht="14.25" customHeight="1">
      <c r="A316" s="127"/>
      <c r="C316" s="30"/>
      <c r="D316" s="30"/>
      <c r="E316" s="30"/>
      <c r="F316" s="30"/>
      <c r="G316" s="30"/>
      <c r="H316" s="30"/>
      <c r="I316" s="30"/>
      <c r="J316" s="30"/>
    </row>
    <row r="317" spans="1:10" ht="13.5" customHeight="1">
      <c r="A317" s="127"/>
      <c r="C317" s="30"/>
      <c r="D317" s="30"/>
      <c r="E317" s="30"/>
      <c r="F317" s="30"/>
      <c r="G317" s="30"/>
      <c r="H317" s="30"/>
      <c r="I317" s="30"/>
      <c r="J317" s="30"/>
    </row>
    <row r="318" spans="1:10" ht="13.5" customHeight="1">
      <c r="A318" s="127"/>
      <c r="C318" s="30"/>
      <c r="D318" s="30"/>
      <c r="E318" s="30"/>
      <c r="F318" s="30"/>
      <c r="G318" s="30"/>
      <c r="H318" s="30"/>
      <c r="I318" s="30"/>
      <c r="J318" s="30"/>
    </row>
    <row r="319" spans="1:10" ht="14.25" customHeight="1">
      <c r="A319" s="127"/>
      <c r="C319" s="30"/>
      <c r="D319" s="30"/>
      <c r="E319" s="30"/>
      <c r="F319" s="30"/>
      <c r="G319" s="30"/>
      <c r="H319" s="30"/>
      <c r="I319" s="30"/>
      <c r="J319" s="30"/>
    </row>
    <row r="320" spans="1:10" ht="15.75" customHeight="1">
      <c r="A320" s="127"/>
      <c r="C320" s="30"/>
      <c r="D320" s="30"/>
      <c r="E320" s="30"/>
      <c r="F320" s="30"/>
      <c r="G320" s="30"/>
      <c r="H320" s="30"/>
      <c r="I320" s="30"/>
      <c r="J320" s="30"/>
    </row>
    <row r="321" spans="1:10" ht="18.75" customHeight="1">
      <c r="A321" s="127"/>
      <c r="C321" s="30"/>
      <c r="D321" s="30"/>
      <c r="E321" s="30"/>
      <c r="F321" s="30"/>
      <c r="G321" s="30"/>
      <c r="H321" s="30"/>
      <c r="I321" s="30"/>
      <c r="J321" s="30"/>
    </row>
    <row r="322" spans="1:10" ht="18" customHeight="1">
      <c r="A322" s="127"/>
      <c r="C322" s="30"/>
      <c r="D322" s="30"/>
      <c r="E322" s="30"/>
      <c r="F322" s="30"/>
      <c r="G322" s="30"/>
      <c r="H322" s="30"/>
      <c r="I322" s="30"/>
      <c r="J322" s="30"/>
    </row>
    <row r="323" spans="1:10" ht="6" customHeight="1">
      <c r="A323" s="127"/>
      <c r="C323" s="30"/>
      <c r="D323" s="30"/>
      <c r="E323" s="30"/>
      <c r="F323" s="30"/>
      <c r="G323" s="30"/>
      <c r="H323" s="30"/>
      <c r="I323" s="30"/>
      <c r="J323" s="30"/>
    </row>
    <row r="324" spans="1:10" ht="15" customHeight="1">
      <c r="A324" s="134"/>
      <c r="C324" s="325"/>
      <c r="D324" s="325"/>
      <c r="E324" s="325"/>
      <c r="F324" s="325"/>
      <c r="G324" s="325"/>
      <c r="H324" s="325"/>
      <c r="I324" s="30"/>
      <c r="J324" s="30"/>
    </row>
    <row r="325" spans="1:10" ht="15" customHeight="1">
      <c r="A325" s="127"/>
      <c r="C325" s="324"/>
      <c r="D325" s="324"/>
      <c r="E325" s="324"/>
      <c r="F325" s="324"/>
      <c r="G325" s="324"/>
      <c r="H325" s="324"/>
      <c r="I325" s="30"/>
      <c r="J325" s="30"/>
    </row>
    <row r="326" spans="1:10" ht="15" customHeight="1">
      <c r="A326" s="127"/>
      <c r="C326" s="324"/>
      <c r="D326" s="324"/>
      <c r="E326" s="324"/>
      <c r="F326" s="324"/>
      <c r="G326" s="324"/>
      <c r="H326" s="324"/>
      <c r="I326" s="30"/>
      <c r="J326" s="30"/>
    </row>
    <row r="327" spans="1:10" ht="15" customHeight="1">
      <c r="A327" s="127"/>
      <c r="C327" s="30"/>
      <c r="D327" s="30"/>
      <c r="E327" s="30"/>
      <c r="F327" s="30"/>
      <c r="G327" s="30"/>
      <c r="H327" s="30"/>
      <c r="I327" s="30"/>
      <c r="J327" s="30"/>
    </row>
    <row r="328" spans="9:10" ht="0.75" customHeight="1">
      <c r="I328" s="30"/>
      <c r="J328" s="30"/>
    </row>
    <row r="329" ht="22.5" customHeight="1"/>
  </sheetData>
  <mergeCells count="120">
    <mergeCell ref="A1:J1"/>
    <mergeCell ref="C8:J8"/>
    <mergeCell ref="C9:H9"/>
    <mergeCell ref="C11:E11"/>
    <mergeCell ref="C12:H12"/>
    <mergeCell ref="C15:J15"/>
    <mergeCell ref="C18:H18"/>
    <mergeCell ref="C19:H19"/>
    <mergeCell ref="C20:H20"/>
    <mergeCell ref="C22:J22"/>
    <mergeCell ref="C25:J25"/>
    <mergeCell ref="C26:H26"/>
    <mergeCell ref="C27:H27"/>
    <mergeCell ref="C30:J30"/>
    <mergeCell ref="C31:J31"/>
    <mergeCell ref="C32:J32"/>
    <mergeCell ref="A34:H34"/>
    <mergeCell ref="C37:J37"/>
    <mergeCell ref="C46:E46"/>
    <mergeCell ref="C49:E49"/>
    <mergeCell ref="C51:E51"/>
    <mergeCell ref="C54:G54"/>
    <mergeCell ref="C57:J57"/>
    <mergeCell ref="H59:I59"/>
    <mergeCell ref="H60:I60"/>
    <mergeCell ref="H61:I61"/>
    <mergeCell ref="H62:I62"/>
    <mergeCell ref="C67:J67"/>
    <mergeCell ref="C70:H70"/>
    <mergeCell ref="C73:J73"/>
    <mergeCell ref="C77:J77"/>
    <mergeCell ref="A79:H79"/>
    <mergeCell ref="C83:J83"/>
    <mergeCell ref="C86:J86"/>
    <mergeCell ref="C87:F87"/>
    <mergeCell ref="C88:F88"/>
    <mergeCell ref="C104:J104"/>
    <mergeCell ref="C105:J105"/>
    <mergeCell ref="C112:F112"/>
    <mergeCell ref="C113:F113"/>
    <mergeCell ref="C115:F115"/>
    <mergeCell ref="C116:F116"/>
    <mergeCell ref="C121:H121"/>
    <mergeCell ref="A124:H124"/>
    <mergeCell ref="C128:J128"/>
    <mergeCell ref="C129:J129"/>
    <mergeCell ref="C140:J140"/>
    <mergeCell ref="A168:H168"/>
    <mergeCell ref="C171:J171"/>
    <mergeCell ref="C172:J172"/>
    <mergeCell ref="C173:H173"/>
    <mergeCell ref="C174:H174"/>
    <mergeCell ref="C176:D176"/>
    <mergeCell ref="C177:D177"/>
    <mergeCell ref="C178:D178"/>
    <mergeCell ref="C181:H181"/>
    <mergeCell ref="C182:H182"/>
    <mergeCell ref="C184:H184"/>
    <mergeCell ref="C186:J186"/>
    <mergeCell ref="C187:J187"/>
    <mergeCell ref="A198:H198"/>
    <mergeCell ref="C202:J202"/>
    <mergeCell ref="C206:H206"/>
    <mergeCell ref="C209:H209"/>
    <mergeCell ref="D212:E212"/>
    <mergeCell ref="C220:H220"/>
    <mergeCell ref="C223:H223"/>
    <mergeCell ref="D225:E225"/>
    <mergeCell ref="C233:H233"/>
    <mergeCell ref="C235:H235"/>
    <mergeCell ref="C236:H236"/>
    <mergeCell ref="C241:H241"/>
    <mergeCell ref="A243:H243"/>
    <mergeCell ref="C245:H245"/>
    <mergeCell ref="C246:H246"/>
    <mergeCell ref="C252:H252"/>
    <mergeCell ref="C253:H253"/>
    <mergeCell ref="C254:F254"/>
    <mergeCell ref="C255:F255"/>
    <mergeCell ref="C256:F256"/>
    <mergeCell ref="C257:F257"/>
    <mergeCell ref="C258:F258"/>
    <mergeCell ref="C259:F259"/>
    <mergeCell ref="C260:F260"/>
    <mergeCell ref="C261:F261"/>
    <mergeCell ref="C262:F262"/>
    <mergeCell ref="C263:F263"/>
    <mergeCell ref="C264:F264"/>
    <mergeCell ref="C265:F265"/>
    <mergeCell ref="C266:F266"/>
    <mergeCell ref="C267:F267"/>
    <mergeCell ref="C268:F268"/>
    <mergeCell ref="C270:F270"/>
    <mergeCell ref="A271:H271"/>
    <mergeCell ref="C272:F272"/>
    <mergeCell ref="C273:F273"/>
    <mergeCell ref="C274:F274"/>
    <mergeCell ref="C275:F275"/>
    <mergeCell ref="C276:F276"/>
    <mergeCell ref="C277:F277"/>
    <mergeCell ref="C278:F278"/>
    <mergeCell ref="C279:F279"/>
    <mergeCell ref="C280:F280"/>
    <mergeCell ref="C282:F282"/>
    <mergeCell ref="C283:F283"/>
    <mergeCell ref="C284:F284"/>
    <mergeCell ref="C285:F285"/>
    <mergeCell ref="C286:F286"/>
    <mergeCell ref="C289:H289"/>
    <mergeCell ref="C293:I293"/>
    <mergeCell ref="C294:I294"/>
    <mergeCell ref="C295:I295"/>
    <mergeCell ref="C296:I296"/>
    <mergeCell ref="C297:I297"/>
    <mergeCell ref="A309:H309"/>
    <mergeCell ref="C311:H311"/>
    <mergeCell ref="C313:H313"/>
    <mergeCell ref="C324:H324"/>
    <mergeCell ref="C325:H325"/>
    <mergeCell ref="C326:H3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Cheri Toh</cp:lastModifiedBy>
  <cp:lastPrinted>2006-02-28T10:14:49Z</cp:lastPrinted>
  <dcterms:created xsi:type="dcterms:W3CDTF">1999-10-13T04:05:52Z</dcterms:created>
  <dcterms:modified xsi:type="dcterms:W3CDTF">2006-03-02T09:27:00Z</dcterms:modified>
  <cp:category/>
  <cp:version/>
  <cp:contentType/>
  <cp:contentStatus/>
</cp:coreProperties>
</file>