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actjansept2000" sheetId="1" r:id="rId1"/>
  </sheets>
  <definedNames>
    <definedName name="_xlnm.Print_Area" localSheetId="0">'actjansept2000'!$A$1:$G$74</definedName>
    <definedName name="_xlnm.Print_Titles" localSheetId="0">'actjansept2000'!$1:$14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<sst xmlns="http://schemas.openxmlformats.org/spreadsheetml/2006/main" count="114" uniqueCount="91">
  <si>
    <t>CARLSBERG BREWERY MALAYSIA BERHAD</t>
  </si>
  <si>
    <t>(Company No.:  9210-K)</t>
  </si>
  <si>
    <t>CONSOLIDATED INCOME STATEMENT</t>
  </si>
  <si>
    <t xml:space="preserve">                     INDIVIDUAL PERIOD</t>
  </si>
  <si>
    <t xml:space="preserve">                   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</si>
  <si>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</si>
  <si>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</si>
  <si>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</si>
  <si>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</si>
  <si>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</si>
  <si>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</si>
  <si>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</si>
  <si>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 xml:space="preserve"> </t>
  </si>
  <si>
    <t>1.</t>
  </si>
  <si>
    <t>(a)</t>
  </si>
  <si>
    <t>(b)</t>
  </si>
  <si>
    <t>Investment income</t>
  </si>
  <si>
    <t>(c)</t>
  </si>
  <si>
    <t>Other income including interest income</t>
  </si>
  <si>
    <t>2.</t>
  </si>
  <si>
    <t>Operating profit/(loss) before interest on</t>
  </si>
  <si>
    <t>borrowings, depreciation and amortisation,</t>
  </si>
  <si>
    <t>exceptional items,income tax,minority interests</t>
  </si>
  <si>
    <t>and extraordinary items</t>
  </si>
  <si>
    <t>Less interest on borrowings</t>
  </si>
  <si>
    <t>Exceptional items</t>
  </si>
  <si>
    <t>(d)</t>
  </si>
  <si>
    <t>(e)</t>
  </si>
  <si>
    <t>Operating profit/(loss) after interest on</t>
  </si>
  <si>
    <t>borrowings, depreciation and amortisation and</t>
  </si>
  <si>
    <t>exceptional items but before income tax,</t>
  </si>
  <si>
    <t>minority interests and extraordinary items</t>
  </si>
  <si>
    <t>(f)</t>
  </si>
  <si>
    <t>Share in the results of associated companies</t>
  </si>
  <si>
    <t>(g)</t>
  </si>
  <si>
    <t>Profit/(loss) before taxation, minority interests</t>
  </si>
  <si>
    <t>(h)</t>
  </si>
  <si>
    <t>Taxation</t>
  </si>
  <si>
    <t>(i)</t>
  </si>
  <si>
    <t>Profit/(loss) after taxation before deducting</t>
  </si>
  <si>
    <t>minority interests</t>
  </si>
  <si>
    <t>(ii)</t>
  </si>
  <si>
    <t>Less minority interests</t>
  </si>
  <si>
    <t>(j)</t>
  </si>
  <si>
    <t>Profit/(loss) after taxation attributable to</t>
  </si>
  <si>
    <t>members of the company</t>
  </si>
  <si>
    <t>(k)(i)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</si>
  <si>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</si>
  <si>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</si>
  <si>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</si>
  <si>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</si>
  <si>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</si>
  <si>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 company</t>
  </si>
  <si>
    <t>3.</t>
  </si>
  <si>
    <t>Earnings per share based on 2(j) above after</t>
  </si>
  <si>
    <t>deducting any provision for preference</t>
  </si>
  <si>
    <t>dividends, if any:</t>
  </si>
  <si>
    <t>Basic (based on ordinary shares - sen)</t>
  </si>
  <si>
    <t>Fully diluted (based on ordinary shares - sen)</t>
  </si>
  <si>
    <t>Dividend per share (sen)</t>
  </si>
  <si>
    <t>Dividend Description</t>
  </si>
  <si>
    <t>5.</t>
  </si>
  <si>
    <t>Net tangible assets per share (RM)</t>
  </si>
  <si>
    <t>*</t>
  </si>
  <si>
    <t xml:space="preserve">   AS AT END OF CURRENT QUARTER</t>
  </si>
  <si>
    <t xml:space="preserve">   AS AT PRECEDING FINANCIAL YEAR END</t>
  </si>
  <si>
    <t>Net tangible assets per</t>
  </si>
  <si>
    <t>share (RM)</t>
  </si>
  <si>
    <t>Less depreciation and amortisation</t>
  </si>
  <si>
    <t xml:space="preserve">For the period ended 30 September 1999/2000, it is calculated based on total ordinary shares of 151,835,000 (net of share buyback of 1,165,000 </t>
  </si>
  <si>
    <t>ordinary shares).</t>
  </si>
  <si>
    <t>31.12.00</t>
  </si>
  <si>
    <t>31.12.99</t>
  </si>
  <si>
    <t>1.1.2000 - 31.12.2000</t>
  </si>
  <si>
    <t>1.1.1999 - 31.12.1999</t>
  </si>
  <si>
    <t>INTERIM , FINAL &amp; SPECIAL</t>
  </si>
  <si>
    <t>FINAL &amp; SPECIAL</t>
  </si>
  <si>
    <t>**</t>
  </si>
  <si>
    <t>FINAL &amp; SPECIAL PROPOSED</t>
  </si>
  <si>
    <t>INTERIM, FINAL &amp; SPECIAL PROPOSED</t>
  </si>
  <si>
    <t xml:space="preserve">(i) </t>
  </si>
  <si>
    <t>UNAUDITED 4TH QUARTER REPORT ON CONSOLIDATED RESULTS FOR THE FINANCIAL QUARTER ENDED 31 DECEMBER 2000</t>
  </si>
  <si>
    <t>Revenue</t>
  </si>
  <si>
    <t>5**</t>
  </si>
  <si>
    <t>Remarks:</t>
  </si>
  <si>
    <t>(a) (i)</t>
  </si>
  <si>
    <t>For the period 31 December 2000, it is calculated based on total ordinary shares of 151,835,000 (net of shares buyback of 1,165,000 ordinary shares).</t>
  </si>
  <si>
    <t>In 1999, it was calculated based on the weighted number of shares in issue during the year.</t>
  </si>
  <si>
    <t>(a) (ii)</t>
  </si>
  <si>
    <t>Calculated based on the weighted average number of ordinary shares as set out in the Malaysian Accounting Standards Board (MASB) 13.</t>
  </si>
  <si>
    <t>For NTA, it is calculated based on 151,835,000 ordinary shares (net of shares buyback)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</si>
</sst>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_);\(#,##0.0000\)"/>
    <numFmt numFmtId="166" formatCode="#,##0.0_);\(#,##0.0\)"/>
    <numFmt numFmtId="167" formatCode="0000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5" fillId="0" borderId="1" xfId="0" applyNumberFormat="1" applyFont="1" applyAlignment="1">
      <alignment horizontal="left"/>
    </xf>
    <xf numFmtId="0" fontId="5" fillId="0" borderId="2" xfId="0" applyFont="1" applyAlignment="1">
      <alignment/>
    </xf>
    <xf numFmtId="0" fontId="5" fillId="0" borderId="1" xfId="0" applyFont="1" applyAlignment="1">
      <alignment/>
    </xf>
    <xf numFmtId="0" fontId="4" fillId="0" borderId="1" xfId="0" applyFont="1" applyAlignment="1">
      <alignment/>
    </xf>
    <xf numFmtId="0" fontId="1" fillId="0" borderId="2" xfId="0" applyFont="1" applyAlignment="1">
      <alignment/>
    </xf>
    <xf numFmtId="0" fontId="0" fillId="0" borderId="3" xfId="0" applyFont="1" applyAlignment="1">
      <alignment/>
    </xf>
    <xf numFmtId="1" fontId="5" fillId="0" borderId="3" xfId="0" applyNumberFormat="1" applyFont="1" applyAlignment="1">
      <alignment horizontal="left"/>
    </xf>
    <xf numFmtId="0" fontId="5" fillId="0" borderId="3" xfId="0" applyFont="1" applyAlignment="1">
      <alignment/>
    </xf>
    <xf numFmtId="0" fontId="4" fillId="0" borderId="1" xfId="0" applyFont="1" applyAlignment="1">
      <alignment horizontal="center"/>
    </xf>
    <xf numFmtId="0" fontId="4" fillId="0" borderId="3" xfId="0" applyFont="1" applyAlignment="1">
      <alignment horizontal="center"/>
    </xf>
    <xf numFmtId="0" fontId="4" fillId="0" borderId="3" xfId="0" applyFont="1" applyAlignment="1">
      <alignment/>
    </xf>
    <xf numFmtId="0" fontId="0" fillId="0" borderId="1" xfId="0" applyNumberFormat="1" applyFont="1" applyAlignment="1">
      <alignment horizontal="left"/>
    </xf>
    <xf numFmtId="0" fontId="0" fillId="0" borderId="2" xfId="0" applyFont="1" applyAlignment="1">
      <alignment horizontal="left"/>
    </xf>
    <xf numFmtId="3" fontId="4" fillId="0" borderId="1" xfId="0" applyNumberFormat="1" applyFont="1" applyAlignment="1">
      <alignment horizontal="center"/>
    </xf>
    <xf numFmtId="0" fontId="0" fillId="0" borderId="3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4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0" fontId="0" fillId="0" borderId="4" xfId="0" applyNumberFormat="1" applyFont="1" applyAlignment="1">
      <alignment horizontal="left"/>
    </xf>
    <xf numFmtId="0" fontId="0" fillId="0" borderId="5" xfId="0" applyFont="1" applyAlignment="1">
      <alignment horizontal="left"/>
    </xf>
    <xf numFmtId="0" fontId="0" fillId="0" borderId="4" xfId="0" applyFont="1" applyAlignment="1">
      <alignment/>
    </xf>
    <xf numFmtId="3" fontId="0" fillId="0" borderId="4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3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0" fontId="4" fillId="0" borderId="4" xfId="0" applyFont="1" applyAlignment="1">
      <alignment/>
    </xf>
    <xf numFmtId="3" fontId="4" fillId="0" borderId="4" xfId="0" applyNumberFormat="1" applyFont="1" applyAlignment="1">
      <alignment horizontal="center"/>
    </xf>
    <xf numFmtId="0" fontId="0" fillId="0" borderId="1" xfId="0" applyFont="1" applyAlignment="1">
      <alignment/>
    </xf>
    <xf numFmtId="3" fontId="0" fillId="0" borderId="1" xfId="0" applyNumberFormat="1" applyFont="1" applyAlignment="1">
      <alignment horizontal="center"/>
    </xf>
    <xf numFmtId="0" fontId="0" fillId="0" borderId="2" xfId="0" applyFont="1" applyAlignment="1">
      <alignment/>
    </xf>
    <xf numFmtId="3" fontId="4" fillId="0" borderId="5" xfId="0" applyNumberFormat="1" applyFont="1" applyAlignment="1">
      <alignment horizontal="center"/>
    </xf>
    <xf numFmtId="3" fontId="0" fillId="0" borderId="5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3" xfId="0" applyNumberFormat="1" applyFont="1" applyAlignment="1">
      <alignment/>
    </xf>
    <xf numFmtId="164" fontId="4" fillId="0" borderId="3" xfId="0" applyNumberFormat="1" applyFont="1" applyAlignment="1">
      <alignment horizontal="center"/>
    </xf>
    <xf numFmtId="164" fontId="0" fillId="0" borderId="3" xfId="0" applyNumberFormat="1" applyFont="1" applyAlignment="1">
      <alignment horizontal="center"/>
    </xf>
    <xf numFmtId="0" fontId="4" fillId="0" borderId="2" xfId="0" applyFont="1" applyAlignment="1">
      <alignment/>
    </xf>
    <xf numFmtId="3" fontId="4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4" fontId="4" fillId="0" borderId="1" xfId="0" applyNumberFormat="1" applyFont="1" applyAlignment="1">
      <alignment horizontal="center"/>
    </xf>
    <xf numFmtId="0" fontId="5" fillId="0" borderId="2" xfId="0" applyNumberFormat="1" applyFont="1" applyAlignment="1">
      <alignment horizontal="left"/>
    </xf>
    <xf numFmtId="0" fontId="5" fillId="0" borderId="2" xfId="0" applyFont="1" applyAlignment="1">
      <alignment horizontal="left"/>
    </xf>
    <xf numFmtId="3" fontId="1" fillId="0" borderId="2" xfId="0" applyNumberFormat="1" applyFont="1" applyAlignment="1">
      <alignment/>
    </xf>
    <xf numFmtId="3" fontId="5" fillId="0" borderId="2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1" xfId="0" applyNumberFormat="1" applyFont="1" applyAlignment="1">
      <alignment/>
    </xf>
    <xf numFmtId="3" fontId="1" fillId="0" borderId="3" xfId="0" applyNumberFormat="1" applyFont="1" applyAlignment="1">
      <alignment/>
    </xf>
    <xf numFmtId="3" fontId="1" fillId="0" borderId="3" xfId="0" applyNumberFormat="1" applyFont="1" applyAlignment="1">
      <alignment horizontal="center"/>
    </xf>
    <xf numFmtId="0" fontId="1" fillId="0" borderId="1" xfId="0" applyFont="1" applyAlignment="1">
      <alignment/>
    </xf>
    <xf numFmtId="3" fontId="5" fillId="0" borderId="1" xfId="0" applyNumberFormat="1" applyFont="1" applyAlignment="1">
      <alignment/>
    </xf>
    <xf numFmtId="0" fontId="1" fillId="0" borderId="3" xfId="0" applyFont="1" applyAlignment="1">
      <alignment/>
    </xf>
    <xf numFmtId="3" fontId="5" fillId="0" borderId="3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9" fontId="5" fillId="0" borderId="2" xfId="0" applyNumberFormat="1" applyFont="1" applyAlignment="1">
      <alignment/>
    </xf>
    <xf numFmtId="39" fontId="5" fillId="0" borderId="1" xfId="0" applyNumberFormat="1" applyFont="1" applyAlignment="1">
      <alignment/>
    </xf>
    <xf numFmtId="164" fontId="7" fillId="0" borderId="1" xfId="0" applyNumberFormat="1" applyFont="1" applyAlignment="1">
      <alignment horizontal="center"/>
    </xf>
    <xf numFmtId="39" fontId="4" fillId="0" borderId="1" xfId="0" applyNumberFormat="1" applyFont="1" applyAlignment="1">
      <alignment horizontal="center"/>
    </xf>
    <xf numFmtId="39" fontId="4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164" fontId="8" fillId="0" borderId="1" xfId="0" applyNumberFormat="1" applyFont="1" applyAlignment="1">
      <alignment horizontal="center"/>
    </xf>
    <xf numFmtId="39" fontId="0" fillId="0" borderId="1" xfId="0" applyNumberFormat="1" applyFont="1" applyAlignment="1">
      <alignment horizontal="center"/>
    </xf>
    <xf numFmtId="39" fontId="0" fillId="0" borderId="6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9" fontId="5" fillId="0" borderId="8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showOutlineSymbols="0" zoomScale="87" zoomScaleNormal="87" workbookViewId="0" topLeftCell="A51">
      <selection activeCell="C74" sqref="C74"/>
    </sheetView>
  </sheetViews>
  <sheetFormatPr defaultColWidth="8.88671875" defaultRowHeight="15"/>
  <cols>
    <col min="1" max="1" width="3.77734375" style="1" customWidth="1"/>
    <col min="2" max="2" width="4.77734375" style="1" customWidth="1"/>
    <col min="3" max="3" width="41.77734375" style="1" customWidth="1"/>
    <col min="4" max="7" width="18.77734375" style="1" customWidth="1"/>
    <col min="8" max="8" width="1.5625" style="1" customWidth="1"/>
    <col min="9" max="16384" width="8.77734375" style="1" customWidth="1"/>
  </cols>
  <sheetData>
    <row r="1" spans="1:256" ht="15.75">
      <c r="A1" s="2" t="s">
        <v>0</v>
      </c>
      <c r="B1" s="3"/>
      <c r="C1" s="3"/>
      <c r="D1" s="4"/>
      <c r="E1" s="5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5">
      <c r="A2" s="7" t="s">
        <v>1</v>
      </c>
      <c r="B2" s="3"/>
      <c r="C2" s="4"/>
      <c r="D2" s="4"/>
      <c r="E2" s="3"/>
      <c r="F2" s="3"/>
      <c r="G2" s="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9.75" customHeight="1">
      <c r="A3" s="3"/>
      <c r="B3" s="3"/>
      <c r="C3" s="3"/>
      <c r="D3" s="3"/>
      <c r="E3" s="3"/>
      <c r="F3" s="3"/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.75">
      <c r="A4" s="2" t="s">
        <v>81</v>
      </c>
      <c r="B4" s="3"/>
      <c r="C4" s="4"/>
      <c r="D4" s="3"/>
      <c r="E4" s="3"/>
      <c r="F4" s="3"/>
      <c r="G4" s="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">
      <c r="A5" s="5"/>
      <c r="B5" s="3"/>
      <c r="C5" s="3"/>
      <c r="D5" s="3"/>
      <c r="E5" s="3"/>
      <c r="F5" s="3"/>
      <c r="G5" s="3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2" t="s">
        <v>2</v>
      </c>
      <c r="B6" s="3"/>
      <c r="C6" s="3"/>
      <c r="D6" s="3"/>
      <c r="E6" s="3"/>
      <c r="F6" s="3"/>
      <c r="G6" s="3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6.75" customHeight="1">
      <c r="A7" s="8"/>
      <c r="B7" s="9"/>
      <c r="C7" s="9"/>
      <c r="D7" s="9"/>
      <c r="E7" s="9"/>
      <c r="F7" s="9"/>
      <c r="G7" s="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5">
      <c r="A8" s="9"/>
      <c r="B8" s="9"/>
      <c r="C8" s="9"/>
      <c r="D8" s="9"/>
      <c r="E8" s="9"/>
      <c r="F8" s="9"/>
      <c r="G8" s="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5.75">
      <c r="A9" s="10"/>
      <c r="B9" s="11"/>
      <c r="C9" s="12"/>
      <c r="D9" s="13" t="s">
        <v>3</v>
      </c>
      <c r="E9" s="14"/>
      <c r="F9" s="13" t="s">
        <v>4</v>
      </c>
      <c r="G9" s="70"/>
      <c r="H9" s="68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5.75">
      <c r="A10" s="16"/>
      <c r="B10" s="9"/>
      <c r="C10" s="17"/>
      <c r="D10" s="18" t="s">
        <v>5</v>
      </c>
      <c r="E10" s="18" t="s">
        <v>6</v>
      </c>
      <c r="F10" s="18" t="s">
        <v>5</v>
      </c>
      <c r="G10" s="71" t="s">
        <v>6</v>
      </c>
      <c r="H10" s="6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5.75">
      <c r="A11" s="16"/>
      <c r="B11" s="9"/>
      <c r="C11" s="17"/>
      <c r="D11" s="19" t="s">
        <v>7</v>
      </c>
      <c r="E11" s="19" t="s">
        <v>8</v>
      </c>
      <c r="F11" s="19" t="s">
        <v>9</v>
      </c>
      <c r="G11" s="72" t="s">
        <v>8</v>
      </c>
      <c r="H11" s="6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5.75">
      <c r="A12" s="16"/>
      <c r="B12" s="9"/>
      <c r="C12" s="17"/>
      <c r="D12" s="20"/>
      <c r="E12" s="19" t="s">
        <v>7</v>
      </c>
      <c r="F12" s="20"/>
      <c r="G12" s="72" t="s">
        <v>10</v>
      </c>
      <c r="H12" s="68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5.75">
      <c r="A13" s="16"/>
      <c r="B13" s="9"/>
      <c r="C13" s="17"/>
      <c r="D13" s="19" t="s">
        <v>71</v>
      </c>
      <c r="E13" s="19" t="s">
        <v>72</v>
      </c>
      <c r="F13" s="19" t="s">
        <v>73</v>
      </c>
      <c r="G13" s="72" t="s">
        <v>74</v>
      </c>
      <c r="H13" s="6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5.75">
      <c r="A14" s="16"/>
      <c r="B14" s="9"/>
      <c r="C14" s="17"/>
      <c r="D14" s="19" t="s">
        <v>11</v>
      </c>
      <c r="E14" s="19" t="s">
        <v>11</v>
      </c>
      <c r="F14" s="19" t="s">
        <v>11</v>
      </c>
      <c r="G14" s="72" t="s">
        <v>11</v>
      </c>
      <c r="H14" s="6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6.5" customHeight="1">
      <c r="A15" s="21"/>
      <c r="B15" s="22"/>
      <c r="C15" s="13" t="s">
        <v>12</v>
      </c>
      <c r="D15" s="23" t="s">
        <v>12</v>
      </c>
      <c r="E15" s="23"/>
      <c r="F15" s="23" t="str">
        <f>D15</f>
        <v> </v>
      </c>
      <c r="G15" s="73" t="s">
        <v>12</v>
      </c>
      <c r="H15" s="6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6.5" customHeight="1">
      <c r="A16" s="21" t="s">
        <v>13</v>
      </c>
      <c r="B16" s="22" t="s">
        <v>14</v>
      </c>
      <c r="C16" s="13" t="s">
        <v>82</v>
      </c>
      <c r="D16" s="23">
        <f>929194-77210-683478+56818</f>
        <v>225324</v>
      </c>
      <c r="E16" s="23">
        <v>203463</v>
      </c>
      <c r="F16" s="23">
        <f>929194-77210</f>
        <v>851984</v>
      </c>
      <c r="G16" s="73">
        <f>842330-70918</f>
        <v>771412</v>
      </c>
      <c r="H16" s="6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3.75" customHeight="1" thickBot="1">
      <c r="A17" s="24"/>
      <c r="B17" s="25"/>
      <c r="C17" s="20"/>
      <c r="D17" s="26"/>
      <c r="E17" s="27"/>
      <c r="F17" s="27"/>
      <c r="G17" s="74"/>
      <c r="H17" s="68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30" customHeight="1" thickTop="1">
      <c r="A18" s="28"/>
      <c r="B18" s="29" t="s">
        <v>15</v>
      </c>
      <c r="C18" s="30" t="s">
        <v>16</v>
      </c>
      <c r="D18" s="31">
        <f>100-75</f>
        <v>25</v>
      </c>
      <c r="E18" s="31">
        <v>25</v>
      </c>
      <c r="F18" s="31">
        <f>+D18+75</f>
        <v>100</v>
      </c>
      <c r="G18" s="75">
        <v>100</v>
      </c>
      <c r="H18" s="68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2" customHeight="1">
      <c r="A19" s="21"/>
      <c r="B19" s="22"/>
      <c r="C19" s="13"/>
      <c r="D19" s="32"/>
      <c r="E19" s="33"/>
      <c r="F19" s="33"/>
      <c r="G19" s="76"/>
      <c r="H19" s="68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5">
      <c r="A20" s="24"/>
      <c r="B20" s="25" t="s">
        <v>17</v>
      </c>
      <c r="C20" s="15" t="s">
        <v>18</v>
      </c>
      <c r="D20" s="34">
        <f>6664+638+1498-5004-574-1478</f>
        <v>1744</v>
      </c>
      <c r="E20" s="34">
        <v>2423</v>
      </c>
      <c r="F20" s="34">
        <f>D20+5004+574+1478</f>
        <v>8800</v>
      </c>
      <c r="G20" s="77">
        <v>13106</v>
      </c>
      <c r="H20" s="6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3" customHeight="1" thickBot="1">
      <c r="A21" s="24"/>
      <c r="B21" s="25"/>
      <c r="C21" s="20"/>
      <c r="D21" s="35"/>
      <c r="E21" s="34"/>
      <c r="F21" s="34"/>
      <c r="G21" s="77"/>
      <c r="H21" s="6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27.75" customHeight="1" thickTop="1">
      <c r="A22" s="28" t="s">
        <v>19</v>
      </c>
      <c r="B22" s="29" t="s">
        <v>14</v>
      </c>
      <c r="C22" s="36" t="s">
        <v>20</v>
      </c>
      <c r="D22" s="37">
        <f>64084-78+2-1-7500-1930-6000-3000</f>
        <v>45577</v>
      </c>
      <c r="E22" s="37">
        <v>33812</v>
      </c>
      <c r="F22" s="37">
        <f>D22+132041</f>
        <v>177618</v>
      </c>
      <c r="G22" s="78">
        <v>161528</v>
      </c>
      <c r="H22" s="6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5.75">
      <c r="A23" s="24"/>
      <c r="B23" s="25"/>
      <c r="C23" s="20" t="s">
        <v>21</v>
      </c>
      <c r="D23" s="35"/>
      <c r="E23" s="34"/>
      <c r="F23" s="34"/>
      <c r="G23" s="77"/>
      <c r="H23" s="6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.75" customHeight="1">
      <c r="A24" s="24"/>
      <c r="B24" s="25"/>
      <c r="C24" s="20" t="s">
        <v>22</v>
      </c>
      <c r="D24" s="35"/>
      <c r="E24" s="34"/>
      <c r="F24" s="34"/>
      <c r="G24" s="77"/>
      <c r="H24" s="6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 customHeight="1">
      <c r="A25" s="24"/>
      <c r="B25" s="25"/>
      <c r="C25" s="20" t="s">
        <v>23</v>
      </c>
      <c r="D25" s="35"/>
      <c r="E25" s="34"/>
      <c r="F25" s="34"/>
      <c r="G25" s="77"/>
      <c r="H25" s="6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9.5" customHeight="1">
      <c r="A26" s="21"/>
      <c r="B26" s="22" t="s">
        <v>15</v>
      </c>
      <c r="C26" s="38" t="s">
        <v>24</v>
      </c>
      <c r="D26" s="39">
        <v>0</v>
      </c>
      <c r="E26" s="39">
        <v>0</v>
      </c>
      <c r="F26" s="39">
        <v>0</v>
      </c>
      <c r="G26" s="67">
        <v>0</v>
      </c>
      <c r="H26" s="6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9.5" customHeight="1">
      <c r="A27" s="21"/>
      <c r="B27" s="22" t="s">
        <v>17</v>
      </c>
      <c r="C27" s="38" t="s">
        <v>68</v>
      </c>
      <c r="D27" s="39">
        <f>25506+455-18780-327</f>
        <v>6854</v>
      </c>
      <c r="E27" s="39">
        <v>6306</v>
      </c>
      <c r="F27" s="39">
        <f>D27+18780+327</f>
        <v>25961</v>
      </c>
      <c r="G27" s="67">
        <v>24370</v>
      </c>
      <c r="H27" s="6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9.5" customHeight="1">
      <c r="A28" s="21"/>
      <c r="B28" s="22" t="s">
        <v>26</v>
      </c>
      <c r="C28" s="38" t="s">
        <v>25</v>
      </c>
      <c r="D28" s="67">
        <v>0</v>
      </c>
      <c r="E28" s="39">
        <v>0</v>
      </c>
      <c r="F28" s="39">
        <v>0</v>
      </c>
      <c r="G28" s="67">
        <v>0</v>
      </c>
      <c r="H28" s="6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ht="3.75" customHeight="1">
      <c r="A29" s="24"/>
      <c r="B29" s="25"/>
      <c r="C29" s="20"/>
      <c r="D29" s="35"/>
      <c r="E29" s="34"/>
      <c r="F29" s="34"/>
      <c r="G29" s="77"/>
      <c r="H29" s="6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</row>
    <row r="30" spans="1:256" ht="21.75" customHeight="1">
      <c r="A30" s="21"/>
      <c r="B30" s="22" t="s">
        <v>27</v>
      </c>
      <c r="C30" s="13" t="s">
        <v>28</v>
      </c>
      <c r="D30" s="23">
        <f>D22-D26-D27-D28</f>
        <v>38723</v>
      </c>
      <c r="E30" s="23">
        <f>E22-E26-E27-E28</f>
        <v>27506</v>
      </c>
      <c r="F30" s="23">
        <f>F22-F26-F27-F28</f>
        <v>151657</v>
      </c>
      <c r="G30" s="73">
        <f>G22-G26-G27-G28</f>
        <v>137158</v>
      </c>
      <c r="H30" s="6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24"/>
      <c r="B31" s="25"/>
      <c r="C31" s="20" t="s">
        <v>29</v>
      </c>
      <c r="D31" s="35"/>
      <c r="E31" s="34"/>
      <c r="F31" s="34"/>
      <c r="G31" s="77"/>
      <c r="H31" s="6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5.75">
      <c r="A32" s="24"/>
      <c r="B32" s="25"/>
      <c r="C32" s="20" t="s">
        <v>30</v>
      </c>
      <c r="D32" s="35"/>
      <c r="E32" s="34"/>
      <c r="F32" s="34"/>
      <c r="G32" s="77"/>
      <c r="H32" s="6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5.75">
      <c r="A33" s="24"/>
      <c r="B33" s="25"/>
      <c r="C33" s="20" t="s">
        <v>31</v>
      </c>
      <c r="D33" s="35"/>
      <c r="E33" s="34"/>
      <c r="F33" s="34"/>
      <c r="G33" s="77"/>
      <c r="H33" s="6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24.75" customHeight="1">
      <c r="A34" s="21"/>
      <c r="B34" s="22" t="s">
        <v>32</v>
      </c>
      <c r="C34" s="38" t="s">
        <v>33</v>
      </c>
      <c r="D34" s="39">
        <v>0</v>
      </c>
      <c r="E34" s="39">
        <v>66</v>
      </c>
      <c r="F34" s="39">
        <f>+D34+551</f>
        <v>551</v>
      </c>
      <c r="G34" s="67">
        <v>777</v>
      </c>
      <c r="H34" s="6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22.5" customHeight="1">
      <c r="A35" s="21"/>
      <c r="B35" s="22" t="s">
        <v>34</v>
      </c>
      <c r="C35" s="13" t="s">
        <v>35</v>
      </c>
      <c r="D35" s="23">
        <f>D30+D34</f>
        <v>38723</v>
      </c>
      <c r="E35" s="23">
        <f>E30+E34</f>
        <v>27572</v>
      </c>
      <c r="F35" s="23">
        <f>F30+F34</f>
        <v>152208</v>
      </c>
      <c r="G35" s="73">
        <f>G30+G34</f>
        <v>137935</v>
      </c>
      <c r="H35" s="6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5.75">
      <c r="A36" s="24"/>
      <c r="B36" s="25"/>
      <c r="C36" s="20" t="s">
        <v>23</v>
      </c>
      <c r="D36" s="35"/>
      <c r="E36" s="34"/>
      <c r="F36" s="34"/>
      <c r="G36" s="77"/>
      <c r="H36" s="6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27" customHeight="1">
      <c r="A37" s="24"/>
      <c r="B37" s="22" t="s">
        <v>36</v>
      </c>
      <c r="C37" s="38" t="s">
        <v>37</v>
      </c>
      <c r="D37" s="39">
        <f>41400+800-29900-500</f>
        <v>11800</v>
      </c>
      <c r="E37" s="39">
        <v>0</v>
      </c>
      <c r="F37" s="39">
        <f>+D37+29900+500</f>
        <v>42200</v>
      </c>
      <c r="G37" s="67">
        <v>0</v>
      </c>
      <c r="H37" s="6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27" customHeight="1">
      <c r="A38" s="21"/>
      <c r="B38" s="22" t="s">
        <v>38</v>
      </c>
      <c r="C38" s="13" t="s">
        <v>39</v>
      </c>
      <c r="D38" s="23">
        <f>D35-D37</f>
        <v>26923</v>
      </c>
      <c r="E38" s="23">
        <f>E35-E37</f>
        <v>27572</v>
      </c>
      <c r="F38" s="23">
        <f>F35-F37</f>
        <v>110008</v>
      </c>
      <c r="G38" s="73">
        <f>G35-G37</f>
        <v>137935</v>
      </c>
      <c r="H38" s="68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5.75">
      <c r="A39" s="24"/>
      <c r="B39" s="25"/>
      <c r="C39" s="20" t="s">
        <v>40</v>
      </c>
      <c r="D39" s="35"/>
      <c r="E39" s="34"/>
      <c r="F39" s="34"/>
      <c r="G39" s="77"/>
      <c r="H39" s="6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9.5" customHeight="1">
      <c r="A40" s="21"/>
      <c r="B40" s="22" t="s">
        <v>41</v>
      </c>
      <c r="C40" s="38" t="s">
        <v>42</v>
      </c>
      <c r="D40" s="39">
        <v>0</v>
      </c>
      <c r="E40" s="39">
        <v>0</v>
      </c>
      <c r="F40" s="39">
        <v>0</v>
      </c>
      <c r="G40" s="67">
        <v>0</v>
      </c>
      <c r="H40" s="68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21.75" customHeight="1">
      <c r="A41" s="21"/>
      <c r="B41" s="22" t="s">
        <v>43</v>
      </c>
      <c r="C41" s="13" t="s">
        <v>44</v>
      </c>
      <c r="D41" s="23">
        <f>D38-D40</f>
        <v>26923</v>
      </c>
      <c r="E41" s="23">
        <f>E38-E40</f>
        <v>27572</v>
      </c>
      <c r="F41" s="23">
        <f>F38-F40</f>
        <v>110008</v>
      </c>
      <c r="G41" s="73">
        <f>G38-G40</f>
        <v>137935</v>
      </c>
      <c r="H41" s="6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5.75">
      <c r="A42" s="24"/>
      <c r="B42" s="25"/>
      <c r="C42" s="20" t="s">
        <v>45</v>
      </c>
      <c r="D42" s="35"/>
      <c r="E42" s="35"/>
      <c r="F42" s="34"/>
      <c r="G42" s="77"/>
      <c r="H42" s="6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21" customHeight="1">
      <c r="A43" s="21"/>
      <c r="B43" s="22" t="s">
        <v>46</v>
      </c>
      <c r="C43" s="38" t="s">
        <v>47</v>
      </c>
      <c r="D43" s="39">
        <v>0</v>
      </c>
      <c r="E43" s="39">
        <v>0</v>
      </c>
      <c r="F43" s="39">
        <v>0</v>
      </c>
      <c r="G43" s="67">
        <v>0</v>
      </c>
      <c r="H43" s="68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22.5" customHeight="1">
      <c r="A44" s="21"/>
      <c r="B44" s="22" t="s">
        <v>41</v>
      </c>
      <c r="C44" s="38" t="s">
        <v>42</v>
      </c>
      <c r="D44" s="39">
        <v>0</v>
      </c>
      <c r="E44" s="39">
        <v>0</v>
      </c>
      <c r="F44" s="39">
        <v>0</v>
      </c>
      <c r="G44" s="67">
        <v>0</v>
      </c>
      <c r="H44" s="68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21" customHeight="1">
      <c r="A45" s="21"/>
      <c r="B45" s="22" t="s">
        <v>48</v>
      </c>
      <c r="C45" s="38" t="s">
        <v>49</v>
      </c>
      <c r="D45" s="39">
        <v>0</v>
      </c>
      <c r="E45" s="39">
        <v>0</v>
      </c>
      <c r="F45" s="39">
        <v>0</v>
      </c>
      <c r="G45" s="67">
        <v>0</v>
      </c>
      <c r="H45" s="6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5.75">
      <c r="A46" s="24"/>
      <c r="B46" s="25"/>
      <c r="C46" s="15" t="s">
        <v>45</v>
      </c>
      <c r="D46" s="35"/>
      <c r="E46" s="34"/>
      <c r="F46" s="34"/>
      <c r="G46" s="77"/>
      <c r="H46" s="6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21" customHeight="1">
      <c r="A47" s="21"/>
      <c r="B47" s="22" t="s">
        <v>50</v>
      </c>
      <c r="C47" s="13" t="s">
        <v>51</v>
      </c>
      <c r="D47" s="23">
        <f>D41-D43-D44-D45</f>
        <v>26923</v>
      </c>
      <c r="E47" s="23">
        <f>E41-E43-E44-E45</f>
        <v>27572</v>
      </c>
      <c r="F47" s="23">
        <f>F41-F43-F44-F45</f>
        <v>110008</v>
      </c>
      <c r="G47" s="73">
        <f>G41-G43-G44-G45</f>
        <v>137935</v>
      </c>
      <c r="H47" s="6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5.75">
      <c r="A48" s="24"/>
      <c r="B48" s="25"/>
      <c r="C48" s="20" t="s">
        <v>52</v>
      </c>
      <c r="D48" s="35"/>
      <c r="E48" s="34"/>
      <c r="F48" s="34"/>
      <c r="G48" s="77"/>
      <c r="H48" s="6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6" customHeight="1" thickBot="1">
      <c r="A49" s="24"/>
      <c r="B49" s="25"/>
      <c r="C49" s="20"/>
      <c r="D49" s="35"/>
      <c r="E49" s="34"/>
      <c r="F49" s="34"/>
      <c r="G49" s="79"/>
      <c r="H49" s="68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28.5" customHeight="1" thickTop="1">
      <c r="A50" s="28" t="s">
        <v>53</v>
      </c>
      <c r="B50" s="29" t="s">
        <v>14</v>
      </c>
      <c r="C50" s="36" t="s">
        <v>54</v>
      </c>
      <c r="D50" s="41"/>
      <c r="E50" s="42"/>
      <c r="F50" s="42"/>
      <c r="G50" s="80"/>
      <c r="H50" s="6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5.75">
      <c r="A51" s="24"/>
      <c r="B51" s="25"/>
      <c r="C51" s="20" t="s">
        <v>55</v>
      </c>
      <c r="D51" s="43"/>
      <c r="E51" s="44"/>
      <c r="F51" s="44"/>
      <c r="G51" s="81"/>
      <c r="H51" s="6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5.75">
      <c r="A52" s="24"/>
      <c r="B52" s="25"/>
      <c r="C52" s="20" t="s">
        <v>56</v>
      </c>
      <c r="D52" s="43"/>
      <c r="E52" s="44"/>
      <c r="F52" s="44"/>
      <c r="G52" s="82"/>
      <c r="H52" s="6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24.75" customHeight="1">
      <c r="A53" s="21"/>
      <c r="B53" s="22" t="s">
        <v>80</v>
      </c>
      <c r="C53" s="13" t="s">
        <v>57</v>
      </c>
      <c r="D53" s="92">
        <f>D41/151835*100</f>
        <v>17.731748279382224</v>
      </c>
      <c r="E53" s="92">
        <f>E41/152000*100</f>
        <v>18.13947368421053</v>
      </c>
      <c r="F53" s="92">
        <f>F41/151835*100</f>
        <v>72.4523331247736</v>
      </c>
      <c r="G53" s="93">
        <f>G41/152000*100</f>
        <v>90.7467105263158</v>
      </c>
      <c r="H53" s="45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9.5" customHeight="1">
      <c r="A54" s="21"/>
      <c r="B54" s="22" t="s">
        <v>41</v>
      </c>
      <c r="C54" s="38" t="s">
        <v>58</v>
      </c>
      <c r="D54" s="96">
        <v>17.7</v>
      </c>
      <c r="E54" s="96">
        <v>18.1</v>
      </c>
      <c r="F54" s="96">
        <v>72.25</v>
      </c>
      <c r="G54" s="97">
        <v>90.56</v>
      </c>
      <c r="H54" s="4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24" customHeight="1">
      <c r="A55" s="21">
        <v>4</v>
      </c>
      <c r="B55" s="22" t="s">
        <v>14</v>
      </c>
      <c r="C55" s="13" t="s">
        <v>59</v>
      </c>
      <c r="D55" s="51">
        <f>(16398+54661)/151835*100</f>
        <v>46.80014489412849</v>
      </c>
      <c r="E55" s="51">
        <f>+(16398+81991)/151835*100</f>
        <v>64.799947311226</v>
      </c>
      <c r="F55" s="51">
        <f>(27330+54661)/151835*100</f>
        <v>54.000065860967496</v>
      </c>
      <c r="G55" s="94">
        <f>109321/151835*100</f>
        <v>71.99986827806501</v>
      </c>
      <c r="H55" s="4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3.75" customHeight="1">
      <c r="A56" s="24"/>
      <c r="B56" s="25"/>
      <c r="C56" s="20"/>
      <c r="D56" s="46"/>
      <c r="E56" s="47"/>
      <c r="F56" s="47"/>
      <c r="G56" s="69"/>
      <c r="H56" s="45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9.5" customHeight="1">
      <c r="A57" s="21"/>
      <c r="B57" s="22" t="s">
        <v>15</v>
      </c>
      <c r="C57" s="38" t="s">
        <v>60</v>
      </c>
      <c r="D57" s="91" t="s">
        <v>78</v>
      </c>
      <c r="E57" s="91" t="s">
        <v>76</v>
      </c>
      <c r="F57" s="95" t="s">
        <v>79</v>
      </c>
      <c r="G57" s="98" t="s">
        <v>75</v>
      </c>
      <c r="H57" s="45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6.5" customHeight="1">
      <c r="A58" s="86"/>
      <c r="B58" s="22"/>
      <c r="C58" s="48"/>
      <c r="D58" s="49"/>
      <c r="E58" s="50"/>
      <c r="F58" s="50"/>
      <c r="G58" s="88"/>
      <c r="H58" s="68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9.5" customHeight="1" hidden="1">
      <c r="A59" s="85" t="s">
        <v>61</v>
      </c>
      <c r="B59" s="22" t="s">
        <v>63</v>
      </c>
      <c r="C59" s="13" t="s">
        <v>62</v>
      </c>
      <c r="D59" s="49"/>
      <c r="E59" s="50"/>
      <c r="F59" s="51">
        <v>3.08</v>
      </c>
      <c r="G59" s="87">
        <v>3.08</v>
      </c>
      <c r="H59" s="1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2.75" customHeight="1" hidden="1">
      <c r="A60" s="52"/>
      <c r="B60" s="53"/>
      <c r="C60" s="14"/>
      <c r="D60" s="54"/>
      <c r="E60" s="55"/>
      <c r="F60" s="55"/>
      <c r="G60" s="5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5" hidden="1">
      <c r="A61" s="56"/>
      <c r="B61" s="25" t="s">
        <v>63</v>
      </c>
      <c r="C61" s="6" t="s">
        <v>69</v>
      </c>
      <c r="D61" s="57"/>
      <c r="E61" s="58"/>
      <c r="F61" s="58"/>
      <c r="G61" s="5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5" hidden="1">
      <c r="A62" s="56"/>
      <c r="B62" s="25" t="s">
        <v>12</v>
      </c>
      <c r="C62" s="6" t="s">
        <v>70</v>
      </c>
      <c r="D62" s="57"/>
      <c r="E62" s="58"/>
      <c r="F62" s="58"/>
      <c r="G62" s="5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5">
      <c r="A63" s="9"/>
      <c r="B63" s="9"/>
      <c r="C63" s="8"/>
      <c r="D63" s="57"/>
      <c r="E63" s="58"/>
      <c r="F63" s="58"/>
      <c r="G63" s="5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5">
      <c r="A64" s="12"/>
      <c r="B64" s="11"/>
      <c r="C64" s="14"/>
      <c r="D64" s="59" t="s">
        <v>64</v>
      </c>
      <c r="E64" s="55"/>
      <c r="F64" s="59" t="s">
        <v>65</v>
      </c>
      <c r="G64" s="99"/>
      <c r="H64" s="1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5">
      <c r="A65" s="17"/>
      <c r="B65" s="9"/>
      <c r="C65" s="8"/>
      <c r="D65" s="60"/>
      <c r="E65" s="58"/>
      <c r="F65" s="61" t="s">
        <v>12</v>
      </c>
      <c r="G65" s="100"/>
      <c r="H65" s="1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5">
      <c r="A66" s="12" t="s">
        <v>83</v>
      </c>
      <c r="B66" s="11"/>
      <c r="C66" s="62" t="s">
        <v>66</v>
      </c>
      <c r="D66" s="59"/>
      <c r="E66" s="89">
        <v>2.79</v>
      </c>
      <c r="F66" s="90"/>
      <c r="G66" s="101">
        <v>2.61</v>
      </c>
      <c r="H66" s="15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5">
      <c r="A67" s="17"/>
      <c r="B67" s="9"/>
      <c r="C67" s="64" t="s">
        <v>67</v>
      </c>
      <c r="D67" s="60"/>
      <c r="E67" s="58"/>
      <c r="F67" s="65"/>
      <c r="G67" s="100"/>
      <c r="H67" s="15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5">
      <c r="A68" s="12"/>
      <c r="B68" s="11"/>
      <c r="C68" s="12"/>
      <c r="D68" s="63"/>
      <c r="E68" s="55"/>
      <c r="F68" s="63"/>
      <c r="G68" s="102"/>
      <c r="H68" s="15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5">
      <c r="A69" s="83"/>
      <c r="B69" s="11"/>
      <c r="C69" s="11" t="s">
        <v>84</v>
      </c>
      <c r="D69" s="55"/>
      <c r="E69" s="55"/>
      <c r="F69" s="55"/>
      <c r="G69" s="84"/>
      <c r="H69" s="6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5">
      <c r="A70" s="6">
        <v>3</v>
      </c>
      <c r="B70" s="104" t="s">
        <v>85</v>
      </c>
      <c r="C70" s="105" t="s">
        <v>86</v>
      </c>
      <c r="D70" s="57"/>
      <c r="E70" s="58"/>
      <c r="F70" s="58"/>
      <c r="G70" s="5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5">
      <c r="A71" s="6"/>
      <c r="B71" s="25"/>
      <c r="C71" s="105" t="s">
        <v>87</v>
      </c>
      <c r="D71" s="57"/>
      <c r="E71" s="58"/>
      <c r="F71" s="58"/>
      <c r="G71" s="5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5">
      <c r="A72" s="6">
        <v>3</v>
      </c>
      <c r="B72" s="103" t="s">
        <v>88</v>
      </c>
      <c r="C72" s="105" t="s">
        <v>89</v>
      </c>
      <c r="D72" s="66"/>
      <c r="E72" s="66"/>
      <c r="F72" s="66"/>
      <c r="G72" s="6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5">
      <c r="A73" s="6"/>
      <c r="B73" s="6" t="s">
        <v>77</v>
      </c>
      <c r="C73" s="105" t="s">
        <v>90</v>
      </c>
      <c r="D73" s="66"/>
      <c r="E73" s="66"/>
      <c r="F73" s="66"/>
      <c r="G73" s="6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5">
      <c r="A74" s="6"/>
      <c r="B74" s="6"/>
      <c r="C74" s="6"/>
      <c r="D74" s="66"/>
      <c r="E74" s="66"/>
      <c r="F74" s="66"/>
      <c r="G74" s="6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5">
      <c r="A75" s="6"/>
      <c r="B75" s="6"/>
      <c r="C75" s="6"/>
      <c r="D75" s="66"/>
      <c r="E75" s="66"/>
      <c r="F75" s="66"/>
      <c r="G75" s="6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5">
      <c r="A76" s="6"/>
      <c r="B76" s="6"/>
      <c r="C76" s="6"/>
      <c r="D76" s="66"/>
      <c r="E76" s="66"/>
      <c r="F76" s="66"/>
      <c r="G76" s="6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5">
      <c r="A77" s="6"/>
      <c r="B77" s="6"/>
      <c r="C77" s="6"/>
      <c r="D77" s="66"/>
      <c r="E77" s="66"/>
      <c r="F77" s="66"/>
      <c r="G77" s="6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5">
      <c r="A78" s="6"/>
      <c r="B78" s="6"/>
      <c r="C78" s="6"/>
      <c r="D78" s="66"/>
      <c r="E78" s="66"/>
      <c r="F78" s="66"/>
      <c r="G78" s="6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5">
      <c r="A79" s="6"/>
      <c r="B79" s="6"/>
      <c r="C79" s="6"/>
      <c r="D79" s="66"/>
      <c r="E79" s="66"/>
      <c r="F79" s="66"/>
      <c r="G79" s="6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5">
      <c r="A80" s="6"/>
      <c r="B80" s="6"/>
      <c r="C80" s="6"/>
      <c r="D80" s="66"/>
      <c r="E80" s="66"/>
      <c r="F80" s="66"/>
      <c r="G80" s="6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5">
      <c r="A81" s="6"/>
      <c r="B81" s="6"/>
      <c r="C81" s="6"/>
      <c r="D81" s="66"/>
      <c r="E81" s="66"/>
      <c r="F81" s="66"/>
      <c r="G81" s="6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5">
      <c r="A82" s="6"/>
      <c r="B82" s="6"/>
      <c r="C82" s="6"/>
      <c r="D82" s="66"/>
      <c r="E82" s="66"/>
      <c r="F82" s="66"/>
      <c r="G82" s="6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5">
      <c r="A83" s="6"/>
      <c r="B83" s="6"/>
      <c r="C83" s="6"/>
      <c r="D83" s="66"/>
      <c r="E83" s="66"/>
      <c r="F83" s="66"/>
      <c r="G83" s="6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5">
      <c r="A84" s="6"/>
      <c r="B84" s="6"/>
      <c r="C84" s="6"/>
      <c r="D84" s="66"/>
      <c r="E84" s="66"/>
      <c r="F84" s="66"/>
      <c r="G84" s="6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5">
      <c r="A85" s="6"/>
      <c r="B85" s="6"/>
      <c r="C85" s="6"/>
      <c r="D85" s="66"/>
      <c r="E85" s="66"/>
      <c r="F85" s="66"/>
      <c r="G85" s="6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5">
      <c r="A86" s="6"/>
      <c r="B86" s="6"/>
      <c r="C86" s="6"/>
      <c r="D86" s="66"/>
      <c r="E86" s="66"/>
      <c r="F86" s="66"/>
      <c r="G86" s="6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5">
      <c r="A87" s="6"/>
      <c r="B87" s="6"/>
      <c r="C87" s="6"/>
      <c r="D87" s="66"/>
      <c r="E87" s="66"/>
      <c r="F87" s="66"/>
      <c r="G87" s="6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5">
      <c r="A88" s="6"/>
      <c r="B88" s="6"/>
      <c r="C88" s="6"/>
      <c r="D88" s="66"/>
      <c r="E88" s="66"/>
      <c r="F88" s="66"/>
      <c r="G88" s="6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5">
      <c r="A89" s="6"/>
      <c r="B89" s="6"/>
      <c r="C89" s="6"/>
      <c r="D89" s="66"/>
      <c r="E89" s="66"/>
      <c r="F89" s="66"/>
      <c r="G89" s="6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5">
      <c r="A90" s="6"/>
      <c r="B90" s="6"/>
      <c r="C90" s="6"/>
      <c r="D90" s="66"/>
      <c r="E90" s="66"/>
      <c r="F90" s="66"/>
      <c r="G90" s="6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</sheetData>
  <printOptions/>
  <pageMargins left="0.5" right="0.5" top="1.17" bottom="0.3" header="0.5" footer="0.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Carlsberg Brewery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User</dc:creator>
  <cp:keywords/>
  <dc:description/>
  <cp:lastModifiedBy>Josee Lee</cp:lastModifiedBy>
  <cp:lastPrinted>2001-04-06T08:49:56Z</cp:lastPrinted>
  <dcterms:created xsi:type="dcterms:W3CDTF">2000-08-01T02:07:52Z</dcterms:created>
  <dcterms:modified xsi:type="dcterms:W3CDTF">2001-04-09T06:14:37Z</dcterms:modified>
  <cp:category/>
  <cp:version/>
  <cp:contentType/>
  <cp:contentStatus/>
</cp:coreProperties>
</file>