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1"/>
  </bookViews>
  <sheets>
    <sheet name="A" sheetId="1" r:id="rId1"/>
    <sheet name="B" sheetId="2" r:id="rId2"/>
  </sheets>
  <definedNames>
    <definedName name="_xlnm.Print_Area">'B'!$A$1:$D$56</definedName>
    <definedName name="_xlnm.Print_Titles">$A$1:$A$1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<sst xmlns="http://schemas.openxmlformats.org/spreadsheetml/2006/main" count="153" uniqueCount="117">
  <si>
    <t>CONSOLIDATED INCOME STATEMENT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</si>
  <si>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</si>
  <si>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</si>
  <si>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</si>
  <si>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</si>
  <si>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</si>
  <si>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</si>
  <si>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</si>
  <si>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</si>
  <si>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</si>
  <si>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(ii)</t>
  </si>
  <si>
    <t>(j)</t>
  </si>
  <si>
    <t>(k)(i)</t>
  </si>
  <si>
    <t>(iii)</t>
  </si>
  <si>
    <t>(l)</t>
  </si>
  <si>
    <t xml:space="preserve">*(i) </t>
  </si>
  <si>
    <t>**</t>
  </si>
  <si>
    <t>*</t>
  </si>
  <si>
    <t>UNAUDITED 3RD QUARTER REPORT ON CONSOLIDATED RESULTS FOR THE FINANCIAL QUARTER ENDED 30 SEPTEMBER 1999.</t>
  </si>
  <si>
    <t>Turnover</t>
  </si>
  <si>
    <t>Investment income</t>
  </si>
  <si>
    <t>Other income including interest income</t>
  </si>
  <si>
    <t>Operating profit/(loss) before interest on</t>
  </si>
  <si>
    <t>borrowings, depreciation and amortisation,</t>
  </si>
  <si>
    <t>exceptional items,income tax,minority interests</t>
  </si>
  <si>
    <t>and extraordinary items</t>
  </si>
  <si>
    <t>Less interest on borrowings</t>
  </si>
  <si>
    <t>Less depreciation and amortisation</t>
  </si>
  <si>
    <t>Exceptional items</t>
  </si>
  <si>
    <t>Operating profit/(loss) after interest on</t>
  </si>
  <si>
    <t>borrowings, depreciation and amortisation and</t>
  </si>
  <si>
    <t>exceptional items but before income tax,</t>
  </si>
  <si>
    <t>minority interests and extraordinary items</t>
  </si>
  <si>
    <t>Share in the results of associated companies</t>
  </si>
  <si>
    <t>Profit/(loss) before taxation, minority interests</t>
  </si>
  <si>
    <t>Taxation</t>
  </si>
  <si>
    <t>Profit/(loss) after taxation before deducting</t>
  </si>
  <si>
    <t>minority interests</t>
  </si>
  <si>
    <t>Less minority interests</t>
  </si>
  <si>
    <t>Profit/(loss) after taxation attributable to</t>
  </si>
  <si>
    <t>members of the company</t>
  </si>
  <si>
    <t>Extraordinary items</t>
  </si>
  <si>
    <t xml:space="preserve">Extraordinary items attributable to </t>
  </si>
  <si>
    <t>Profit/(loss) after taxation and extraordinary</t>
  </si>
  <si>
    <t>items attributable to members of the company</t>
  </si>
  <si>
    <t>Earnings per share based on 2(j) above after</t>
  </si>
  <si>
    <t>deducting any provision for preference</t>
  </si>
  <si>
    <t>dividends, if any:</t>
  </si>
  <si>
    <t>Basic (based on ordinary shares - sen)</t>
  </si>
  <si>
    <t>Fully diluted (based on ordinary shares - sen)</t>
  </si>
  <si>
    <t>Dividend per share (sen)</t>
  </si>
  <si>
    <t>Dividend Description</t>
  </si>
  <si>
    <t>Net tangible assets per share (RM)</t>
  </si>
  <si>
    <t>Adjusted to reflect only Basic EPS net of treasury shares</t>
  </si>
  <si>
    <t>Adjusted to reflect NTA per share net of treasury shares</t>
  </si>
  <si>
    <t>CARLSBERG BREWERY MALAYSIA BERHAD</t>
  </si>
  <si>
    <t xml:space="preserve">                 ( Company no.:  9210 - K)</t>
  </si>
  <si>
    <t xml:space="preserve">                     INDIVIDUAL PERIOD</t>
  </si>
  <si>
    <t>CURRENT YEAR</t>
  </si>
  <si>
    <t>QUARTER</t>
  </si>
  <si>
    <t>30.9.1999</t>
  </si>
  <si>
    <t>RM'000</t>
  </si>
  <si>
    <t>-</t>
  </si>
  <si>
    <t>N/A</t>
  </si>
  <si>
    <t>INTERIM</t>
  </si>
  <si>
    <t>PRECEDING YEAR</t>
  </si>
  <si>
    <t>CORRESPONDING</t>
  </si>
  <si>
    <t>30.9.1998</t>
  </si>
  <si>
    <t xml:space="preserve">                   CUMULATIVE PERIOD</t>
  </si>
  <si>
    <t>TO DATE</t>
  </si>
  <si>
    <t>1.1.1999 - 30.9.1999</t>
  </si>
  <si>
    <t>3.08</t>
  </si>
  <si>
    <t>PERIOD</t>
  </si>
  <si>
    <t>1.1.1998 - 30.9.1998</t>
  </si>
  <si>
    <t>2.51</t>
  </si>
  <si>
    <t>CONSOLIDATED BALANCE SHEET</t>
  </si>
  <si>
    <t>*12</t>
  </si>
  <si>
    <t xml:space="preserve">                                      CARLSBERG BREWERY MALAYSIA BERHAD</t>
  </si>
  <si>
    <t xml:space="preserve">                                                           (Company no. : 9210 -K)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</si>
  <si>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</si>
  <si>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</si>
  <si>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</si>
  <si>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</si>
  <si>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</si>
  <si>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</si>
  <si>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</si>
  <si>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Sundry Debtors</t>
  </si>
  <si>
    <t>Bank &amp; Cash Balances</t>
  </si>
  <si>
    <t>Total Assets</t>
  </si>
  <si>
    <t>Current Liabilities</t>
  </si>
  <si>
    <t>Trade Creditors</t>
  </si>
  <si>
    <t>Other Creditors</t>
  </si>
  <si>
    <t>Provision For Taxation</t>
  </si>
  <si>
    <t>Provision For Dividends</t>
  </si>
  <si>
    <t>Net Current Assets</t>
  </si>
  <si>
    <t>NET ASSETS</t>
  </si>
  <si>
    <t>Shareholders' Funds</t>
  </si>
  <si>
    <t>Share Capital</t>
  </si>
  <si>
    <t>Reserves :</t>
  </si>
  <si>
    <t>Capital Reserve</t>
  </si>
  <si>
    <t>General Reserve</t>
  </si>
  <si>
    <t>Exchange Reserve</t>
  </si>
  <si>
    <t>Retained Profit</t>
  </si>
  <si>
    <t>Less : Cost of treasury shares</t>
  </si>
  <si>
    <t>Total Shareholders' Funds</t>
  </si>
  <si>
    <t>Minority Interests</t>
  </si>
  <si>
    <t>Long Term Borrowings</t>
  </si>
  <si>
    <t>Other Long Term &amp; Deferred Liabilities</t>
  </si>
  <si>
    <t>Net Tangible Assets Per Share (RM)</t>
  </si>
  <si>
    <t>*Adjusted to reflect NTA per share net of treasury shares</t>
  </si>
  <si>
    <t>AS AT END OF</t>
  </si>
  <si>
    <t>CURRENT QUARTER</t>
  </si>
  <si>
    <t>(UNAUDITED)</t>
  </si>
  <si>
    <t>AS AT PRECEDING</t>
  </si>
  <si>
    <t>FINANCIAL YEAR END</t>
  </si>
  <si>
    <t>31.12.98</t>
  </si>
  <si>
    <t>(AUDITED)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</si>
</sst>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u val="single"/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0" fontId="4" fillId="0" borderId="2" xfId="0" applyNumberFormat="1" applyFont="1" applyAlignment="1">
      <alignment/>
    </xf>
    <xf numFmtId="0" fontId="1" fillId="0" borderId="1" xfId="0" applyNumberFormat="1" applyFont="1" applyAlignment="1">
      <alignment/>
    </xf>
    <xf numFmtId="0" fontId="1" fillId="0" borderId="2" xfId="0" applyNumberFormat="1" applyFont="1" applyAlignment="1">
      <alignment/>
    </xf>
    <xf numFmtId="0" fontId="0" fillId="0" borderId="3" xfId="0" applyNumberFormat="1" applyFont="1" applyAlignment="1">
      <alignment/>
    </xf>
    <xf numFmtId="0" fontId="4" fillId="0" borderId="3" xfId="0" applyNumberFormat="1" applyFont="1" applyAlignment="1">
      <alignment/>
    </xf>
    <xf numFmtId="0" fontId="1" fillId="0" borderId="1" xfId="0" applyNumberFormat="1" applyFont="1" applyAlignment="1">
      <alignment horizontal="center"/>
    </xf>
    <xf numFmtId="0" fontId="1" fillId="0" borderId="3" xfId="0" applyNumberFormat="1" applyFont="1" applyAlignment="1">
      <alignment horizontal="center"/>
    </xf>
    <xf numFmtId="0" fontId="1" fillId="0" borderId="3" xfId="0" applyNumberFormat="1" applyFont="1" applyAlignment="1">
      <alignment/>
    </xf>
    <xf numFmtId="0" fontId="4" fillId="0" borderId="2" xfId="0" applyNumberFormat="1" applyFont="1" applyAlignment="1">
      <alignment horizontal="right"/>
    </xf>
    <xf numFmtId="3" fontId="1" fillId="0" borderId="1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3" fontId="1" fillId="0" borderId="3" xfId="0" applyNumberFormat="1" applyFont="1" applyAlignment="1">
      <alignment/>
    </xf>
    <xf numFmtId="3" fontId="4" fillId="0" borderId="3" xfId="0" applyNumberFormat="1" applyFont="1" applyAlignment="1">
      <alignment/>
    </xf>
    <xf numFmtId="0" fontId="4" fillId="0" borderId="4" xfId="0" applyNumberFormat="1" applyFont="1" applyAlignment="1">
      <alignment horizontal="right"/>
    </xf>
    <xf numFmtId="0" fontId="4" fillId="0" borderId="5" xfId="0" applyNumberFormat="1" applyFont="1" applyAlignment="1">
      <alignment/>
    </xf>
    <xf numFmtId="3" fontId="4" fillId="0" borderId="5" xfId="0" applyNumberFormat="1" applyFont="1" applyAlignment="1">
      <alignment horizontal="center"/>
    </xf>
    <xf numFmtId="3" fontId="4" fillId="0" borderId="1" xfId="0" applyNumberFormat="1" applyFont="1" applyAlignment="1">
      <alignment horizontal="center"/>
    </xf>
    <xf numFmtId="3" fontId="1" fillId="0" borderId="3" xfId="0" applyNumberFormat="1" applyFont="1" applyAlignment="1">
      <alignment horizontal="center"/>
    </xf>
    <xf numFmtId="3" fontId="4" fillId="0" borderId="3" xfId="0" applyNumberFormat="1" applyFont="1" applyAlignment="1">
      <alignment horizontal="center"/>
    </xf>
    <xf numFmtId="0" fontId="1" fillId="0" borderId="5" xfId="0" applyNumberFormat="1" applyFont="1" applyAlignment="1">
      <alignment/>
    </xf>
    <xf numFmtId="3" fontId="1" fillId="0" borderId="5" xfId="0" applyNumberFormat="1" applyFont="1" applyAlignment="1">
      <alignment horizontal="center"/>
    </xf>
    <xf numFmtId="0" fontId="0" fillId="0" borderId="2" xfId="0" applyNumberFormat="1" applyFont="1" applyAlignment="1">
      <alignment/>
    </xf>
    <xf numFmtId="3" fontId="1" fillId="0" borderId="4" xfId="0" applyNumberFormat="1" applyFont="1" applyAlignment="1">
      <alignment horizontal="center"/>
    </xf>
    <xf numFmtId="3" fontId="4" fillId="0" borderId="4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64" fontId="1" fillId="0" borderId="1" xfId="0" applyNumberFormat="1" applyFont="1" applyAlignment="1">
      <alignment horizontal="center"/>
    </xf>
    <xf numFmtId="164" fontId="0" fillId="0" borderId="3" xfId="0" applyNumberFormat="1" applyFont="1" applyAlignment="1">
      <alignment/>
    </xf>
    <xf numFmtId="164" fontId="4" fillId="0" borderId="1" xfId="0" applyNumberFormat="1" applyFont="1" applyAlignment="1">
      <alignment horizontal="center"/>
    </xf>
    <xf numFmtId="164" fontId="1" fillId="0" borderId="3" xfId="0" applyNumberFormat="1" applyFont="1" applyAlignment="1">
      <alignment horizontal="center"/>
    </xf>
    <xf numFmtId="164" fontId="4" fillId="0" borderId="3" xfId="0" applyNumberFormat="1" applyFont="1" applyAlignment="1">
      <alignment horizontal="center"/>
    </xf>
    <xf numFmtId="3" fontId="1" fillId="0" borderId="2" xfId="0" applyNumberFormat="1" applyFont="1" applyAlignment="1">
      <alignment/>
    </xf>
    <xf numFmtId="3" fontId="4" fillId="0" borderId="2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1" xfId="0" applyNumberFormat="1" applyFont="1" applyAlignment="1">
      <alignment/>
    </xf>
    <xf numFmtId="0" fontId="6" fillId="0" borderId="1" xfId="0" applyNumberFormat="1" applyFont="1" applyAlignment="1">
      <alignment horizontal="center"/>
    </xf>
    <xf numFmtId="0" fontId="0" fillId="0" borderId="3" xfId="0" applyNumberFormat="1" applyAlignment="1">
      <alignment/>
    </xf>
    <xf numFmtId="0" fontId="6" fillId="0" borderId="3" xfId="0" applyNumberFormat="1" applyFont="1" applyAlignment="1">
      <alignment horizontal="center"/>
    </xf>
    <xf numFmtId="0" fontId="6" fillId="0" borderId="3" xfId="0" applyNumberFormat="1" applyFont="1" applyAlignment="1">
      <alignment/>
    </xf>
    <xf numFmtId="3" fontId="0" fillId="0" borderId="3" xfId="0" applyNumberFormat="1" applyFont="1" applyAlignment="1">
      <alignment horizontal="center"/>
    </xf>
    <xf numFmtId="3" fontId="0" fillId="0" borderId="1" xfId="0" applyNumberFormat="1" applyFont="1" applyAlignment="1">
      <alignment horizontal="center"/>
    </xf>
    <xf numFmtId="0" fontId="7" fillId="0" borderId="3" xfId="0" applyNumberFormat="1" applyFont="1" applyAlignment="1">
      <alignment/>
    </xf>
    <xf numFmtId="3" fontId="6" fillId="0" borderId="1" xfId="0" applyNumberFormat="1" applyFont="1" applyAlignment="1">
      <alignment horizontal="center"/>
    </xf>
    <xf numFmtId="3" fontId="0" fillId="0" borderId="5" xfId="0" applyNumberFormat="1" applyFont="1" applyAlignment="1">
      <alignment horizontal="center"/>
    </xf>
    <xf numFmtId="0" fontId="6" fillId="0" borderId="1" xfId="0" applyNumberFormat="1" applyFont="1" applyAlignment="1">
      <alignment/>
    </xf>
    <xf numFmtId="4" fontId="0" fillId="0" borderId="1" xfId="0" applyNumberFormat="1" applyFont="1" applyAlignment="1">
      <alignment horizontal="center"/>
    </xf>
    <xf numFmtId="3" fontId="0" fillId="0" borderId="2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showOutlineSymbols="0" zoomScale="87" zoomScaleNormal="87" workbookViewId="0" topLeftCell="D1">
      <selection activeCell="A1" sqref="A1:H63"/>
    </sheetView>
  </sheetViews>
  <sheetFormatPr defaultColWidth="8.88671875" defaultRowHeight="15"/>
  <cols>
    <col min="1" max="1" width="2.6640625" style="1" customWidth="1"/>
    <col min="2" max="2" width="3.6640625" style="1" customWidth="1"/>
    <col min="3" max="3" width="35.21484375" style="1" customWidth="1"/>
    <col min="4" max="4" width="13.6640625" style="1" customWidth="1"/>
    <col min="5" max="5" width="15.6640625" style="1" customWidth="1"/>
    <col min="6" max="6" width="14.6640625" style="1" customWidth="1"/>
    <col min="7" max="7" width="16.6640625" style="1" customWidth="1"/>
    <col min="8" max="8" width="3.6640625" style="1" customWidth="1"/>
    <col min="9" max="16384" width="9.6640625" style="1" customWidth="1"/>
  </cols>
  <sheetData>
    <row r="1" spans="1:256" ht="15">
      <c r="A1" s="2"/>
      <c r="B1" s="3"/>
      <c r="C1" s="3"/>
      <c r="D1" s="2" t="s">
        <v>55</v>
      </c>
      <c r="E1" s="2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5">
      <c r="A2" s="2"/>
      <c r="B2" s="3"/>
      <c r="C2" s="3"/>
      <c r="D2" s="3" t="s">
        <v>56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5">
      <c r="A3" s="3"/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5">
      <c r="A4" s="3"/>
      <c r="B4" s="3"/>
      <c r="C4" s="2" t="s">
        <v>18</v>
      </c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5">
      <c r="A5" s="2"/>
      <c r="B5" s="3"/>
      <c r="C5" s="3"/>
      <c r="D5" s="3"/>
      <c r="E5" s="3"/>
      <c r="F5" s="3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5">
      <c r="A6" s="5" t="s">
        <v>0</v>
      </c>
      <c r="B6" s="3"/>
      <c r="C6" s="3"/>
      <c r="D6" s="3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5">
      <c r="A7" s="2"/>
      <c r="B7" s="3"/>
      <c r="C7" s="3"/>
      <c r="D7" s="3"/>
      <c r="E7" s="3"/>
      <c r="F7" s="3"/>
      <c r="G7" s="3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5">
      <c r="A8" s="3"/>
      <c r="B8" s="3"/>
      <c r="C8" s="3"/>
      <c r="D8" s="3"/>
      <c r="E8" s="3"/>
      <c r="F8" s="3"/>
      <c r="G8" s="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5">
      <c r="A9" s="6"/>
      <c r="B9" s="7"/>
      <c r="C9" s="6"/>
      <c r="D9" s="8" t="s">
        <v>57</v>
      </c>
      <c r="E9" s="9"/>
      <c r="F9" s="8" t="s">
        <v>68</v>
      </c>
      <c r="G9" s="9"/>
      <c r="H9" s="10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5">
      <c r="A10" s="11"/>
      <c r="B10" s="3"/>
      <c r="C10" s="11"/>
      <c r="D10" s="12" t="s">
        <v>58</v>
      </c>
      <c r="E10" s="12" t="s">
        <v>65</v>
      </c>
      <c r="F10" s="12" t="s">
        <v>58</v>
      </c>
      <c r="G10" s="12" t="s">
        <v>65</v>
      </c>
      <c r="H10" s="1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5">
      <c r="A11" s="11"/>
      <c r="B11" s="3"/>
      <c r="C11" s="11"/>
      <c r="D11" s="13" t="s">
        <v>59</v>
      </c>
      <c r="E11" s="13" t="s">
        <v>66</v>
      </c>
      <c r="F11" s="13" t="s">
        <v>69</v>
      </c>
      <c r="G11" s="13" t="s">
        <v>66</v>
      </c>
      <c r="H11" s="10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5">
      <c r="A12" s="11"/>
      <c r="B12" s="3"/>
      <c r="C12" s="11"/>
      <c r="D12" s="14"/>
      <c r="E12" s="13" t="s">
        <v>59</v>
      </c>
      <c r="F12" s="14"/>
      <c r="G12" s="13" t="s">
        <v>72</v>
      </c>
      <c r="H12" s="10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5">
      <c r="A13" s="11"/>
      <c r="B13" s="3"/>
      <c r="C13" s="11"/>
      <c r="D13" s="14"/>
      <c r="E13" s="14"/>
      <c r="F13" s="14"/>
      <c r="G13" s="14"/>
      <c r="H13" s="10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5">
      <c r="A14" s="11"/>
      <c r="B14" s="3"/>
      <c r="C14" s="11"/>
      <c r="D14" s="13" t="s">
        <v>60</v>
      </c>
      <c r="E14" s="13" t="s">
        <v>67</v>
      </c>
      <c r="F14" s="13" t="s">
        <v>70</v>
      </c>
      <c r="G14" s="13" t="s">
        <v>73</v>
      </c>
      <c r="H14" s="10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15">
      <c r="A15" s="11"/>
      <c r="B15" s="3"/>
      <c r="C15" s="11"/>
      <c r="D15" s="13" t="s">
        <v>61</v>
      </c>
      <c r="E15" s="13" t="s">
        <v>61</v>
      </c>
      <c r="F15" s="13" t="s">
        <v>61</v>
      </c>
      <c r="G15" s="13" t="s">
        <v>61</v>
      </c>
      <c r="H15" s="10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15">
      <c r="A16" s="6">
        <v>1</v>
      </c>
      <c r="B16" s="15" t="s">
        <v>1</v>
      </c>
      <c r="C16" s="8" t="s">
        <v>19</v>
      </c>
      <c r="D16" s="16">
        <f>620579-421306</f>
        <v>199273</v>
      </c>
      <c r="E16" s="16"/>
      <c r="F16" s="16">
        <v>620579</v>
      </c>
      <c r="G16" s="16">
        <v>582666</v>
      </c>
      <c r="H16" s="10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15">
      <c r="A17" s="11"/>
      <c r="B17" s="17"/>
      <c r="C17" s="14"/>
      <c r="D17" s="18"/>
      <c r="E17" s="19"/>
      <c r="F17" s="19"/>
      <c r="G17" s="19"/>
      <c r="H17" s="10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15">
      <c r="A18" s="6"/>
      <c r="B18" s="20" t="s">
        <v>2</v>
      </c>
      <c r="C18" s="21" t="s">
        <v>20</v>
      </c>
      <c r="D18" s="22">
        <v>75</v>
      </c>
      <c r="E18" s="22"/>
      <c r="F18" s="22">
        <v>75</v>
      </c>
      <c r="G18" s="22">
        <v>75</v>
      </c>
      <c r="H18" s="10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15">
      <c r="A19" s="11"/>
      <c r="B19" s="17"/>
      <c r="C19" s="14"/>
      <c r="D19" s="18"/>
      <c r="E19" s="19"/>
      <c r="F19" s="19"/>
      <c r="G19" s="19"/>
      <c r="H19" s="10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5">
      <c r="A20" s="6"/>
      <c r="B20" s="15" t="s">
        <v>3</v>
      </c>
      <c r="C20" s="6" t="s">
        <v>21</v>
      </c>
      <c r="D20" s="23">
        <v>2716</v>
      </c>
      <c r="E20" s="23"/>
      <c r="F20" s="23">
        <v>10683</v>
      </c>
      <c r="G20" s="23">
        <v>17919</v>
      </c>
      <c r="H20" s="10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15">
      <c r="A21" s="11"/>
      <c r="B21" s="3"/>
      <c r="C21" s="14"/>
      <c r="D21" s="24"/>
      <c r="E21" s="25"/>
      <c r="F21" s="25"/>
      <c r="G21" s="25"/>
      <c r="H21" s="10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15">
      <c r="A22" s="6">
        <v>2</v>
      </c>
      <c r="B22" s="20" t="s">
        <v>1</v>
      </c>
      <c r="C22" s="26" t="s">
        <v>22</v>
      </c>
      <c r="D22" s="27">
        <f>53629-5628</f>
        <v>48001</v>
      </c>
      <c r="E22" s="27"/>
      <c r="F22" s="27">
        <v>127716</v>
      </c>
      <c r="G22" s="27">
        <v>139461</v>
      </c>
      <c r="H22" s="10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5">
      <c r="A23" s="11"/>
      <c r="B23" s="3"/>
      <c r="C23" s="14" t="s">
        <v>23</v>
      </c>
      <c r="D23" s="24"/>
      <c r="E23" s="25"/>
      <c r="F23" s="25"/>
      <c r="G23" s="25"/>
      <c r="H23" s="10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5">
      <c r="A24" s="11"/>
      <c r="B24" s="3"/>
      <c r="C24" s="14" t="s">
        <v>24</v>
      </c>
      <c r="D24" s="24"/>
      <c r="E24" s="25"/>
      <c r="F24" s="25"/>
      <c r="G24" s="25"/>
      <c r="H24" s="10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5">
      <c r="A25" s="11"/>
      <c r="B25" s="3"/>
      <c r="C25" s="14" t="s">
        <v>25</v>
      </c>
      <c r="D25" s="24"/>
      <c r="E25" s="25"/>
      <c r="F25" s="25"/>
      <c r="G25" s="25"/>
      <c r="H25" s="10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5">
      <c r="A26" s="6"/>
      <c r="B26" s="15" t="s">
        <v>2</v>
      </c>
      <c r="C26" s="6" t="s">
        <v>26</v>
      </c>
      <c r="D26" s="23" t="s">
        <v>62</v>
      </c>
      <c r="E26" s="23"/>
      <c r="F26" s="23" t="s">
        <v>62</v>
      </c>
      <c r="G26" s="23"/>
      <c r="H26" s="10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9.5" customHeight="1">
      <c r="A27" s="6"/>
      <c r="B27" s="15" t="s">
        <v>3</v>
      </c>
      <c r="C27" s="6" t="s">
        <v>27</v>
      </c>
      <c r="D27" s="23">
        <f>18064-11846</f>
        <v>6218</v>
      </c>
      <c r="E27" s="23"/>
      <c r="F27" s="23">
        <f>17698+207+159</f>
        <v>18064</v>
      </c>
      <c r="G27" s="23">
        <f>17011+504</f>
        <v>17515</v>
      </c>
      <c r="H27" s="10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5">
      <c r="A28" s="6"/>
      <c r="B28" s="15" t="s">
        <v>4</v>
      </c>
      <c r="C28" s="6" t="s">
        <v>28</v>
      </c>
      <c r="D28" s="23" t="s">
        <v>62</v>
      </c>
      <c r="E28" s="23"/>
      <c r="F28" s="23" t="s">
        <v>62</v>
      </c>
      <c r="G28" s="23" t="s">
        <v>62</v>
      </c>
      <c r="H28" s="10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  <c r="IV28" s="28"/>
    </row>
    <row r="29" spans="1:256" ht="15">
      <c r="A29" s="11"/>
      <c r="B29" s="17"/>
      <c r="C29" s="14"/>
      <c r="D29" s="24"/>
      <c r="E29" s="25"/>
      <c r="F29" s="25"/>
      <c r="G29" s="25"/>
      <c r="H29" s="10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</row>
    <row r="30" spans="1:256" ht="15">
      <c r="A30" s="6"/>
      <c r="B30" s="15" t="s">
        <v>5</v>
      </c>
      <c r="C30" s="8" t="s">
        <v>29</v>
      </c>
      <c r="D30" s="16">
        <f>D22-SUM(D26:D28)</f>
        <v>41783</v>
      </c>
      <c r="E30" s="16"/>
      <c r="F30" s="16">
        <f>F22-SUM(F26:F28)</f>
        <v>109652</v>
      </c>
      <c r="G30" s="16">
        <f>G22-SUM(G26:G28)</f>
        <v>121946</v>
      </c>
      <c r="H30" s="10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5">
      <c r="A31" s="11"/>
      <c r="B31" s="3"/>
      <c r="C31" s="14" t="s">
        <v>30</v>
      </c>
      <c r="D31" s="24"/>
      <c r="E31" s="25"/>
      <c r="F31" s="25"/>
      <c r="G31" s="25"/>
      <c r="H31" s="10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5">
      <c r="A32" s="11"/>
      <c r="B32" s="3"/>
      <c r="C32" s="14" t="s">
        <v>31</v>
      </c>
      <c r="D32" s="24"/>
      <c r="E32" s="25"/>
      <c r="F32" s="25"/>
      <c r="G32" s="25"/>
      <c r="H32" s="10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5">
      <c r="A33" s="11"/>
      <c r="B33" s="3"/>
      <c r="C33" s="14" t="s">
        <v>32</v>
      </c>
      <c r="D33" s="24"/>
      <c r="E33" s="25"/>
      <c r="F33" s="25"/>
      <c r="G33" s="25"/>
      <c r="H33" s="10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9.5" customHeight="1">
      <c r="A34" s="6"/>
      <c r="B34" s="15" t="s">
        <v>6</v>
      </c>
      <c r="C34" s="6" t="s">
        <v>33</v>
      </c>
      <c r="D34" s="23">
        <v>0</v>
      </c>
      <c r="E34" s="23"/>
      <c r="F34" s="23">
        <v>711</v>
      </c>
      <c r="G34" s="23">
        <v>0</v>
      </c>
      <c r="H34" s="10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5">
      <c r="A35" s="6"/>
      <c r="B35" s="15" t="s">
        <v>7</v>
      </c>
      <c r="C35" s="8" t="s">
        <v>34</v>
      </c>
      <c r="D35" s="16">
        <f>D30+D34</f>
        <v>41783</v>
      </c>
      <c r="E35" s="16"/>
      <c r="F35" s="16">
        <f>F30+F34</f>
        <v>110363</v>
      </c>
      <c r="G35" s="16">
        <f>G30+G34</f>
        <v>121946</v>
      </c>
      <c r="H35" s="10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5">
      <c r="A36" s="11"/>
      <c r="B36" s="3"/>
      <c r="C36" s="14" t="s">
        <v>25</v>
      </c>
      <c r="D36" s="24"/>
      <c r="E36" s="25"/>
      <c r="F36" s="25"/>
      <c r="G36" s="25"/>
      <c r="H36" s="10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9.5" customHeight="1">
      <c r="A37" s="11"/>
      <c r="B37" s="15" t="s">
        <v>8</v>
      </c>
      <c r="C37" s="6" t="s">
        <v>35</v>
      </c>
      <c r="D37" s="23">
        <v>0</v>
      </c>
      <c r="E37" s="23"/>
      <c r="F37" s="23">
        <v>0</v>
      </c>
      <c r="G37" s="23">
        <v>32200</v>
      </c>
      <c r="H37" s="10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5">
      <c r="A38" s="6"/>
      <c r="B38" s="15" t="s">
        <v>9</v>
      </c>
      <c r="C38" s="8" t="s">
        <v>36</v>
      </c>
      <c r="D38" s="16">
        <f>D35-D37</f>
        <v>41783</v>
      </c>
      <c r="E38" s="16"/>
      <c r="F38" s="16">
        <f>F35-F37</f>
        <v>110363</v>
      </c>
      <c r="G38" s="16">
        <f>G35-G37</f>
        <v>89746</v>
      </c>
      <c r="H38" s="10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5">
      <c r="A39" s="11"/>
      <c r="B39" s="3"/>
      <c r="C39" s="14" t="s">
        <v>37</v>
      </c>
      <c r="D39" s="24"/>
      <c r="E39" s="25"/>
      <c r="F39" s="25"/>
      <c r="G39" s="25"/>
      <c r="H39" s="10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5">
      <c r="A40" s="6"/>
      <c r="B40" s="15" t="s">
        <v>10</v>
      </c>
      <c r="C40" s="6" t="s">
        <v>38</v>
      </c>
      <c r="D40" s="23">
        <v>0</v>
      </c>
      <c r="E40" s="23"/>
      <c r="F40" s="23">
        <v>0</v>
      </c>
      <c r="G40" s="23">
        <v>0</v>
      </c>
      <c r="H40" s="10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15">
      <c r="A41" s="6"/>
      <c r="B41" s="15" t="s">
        <v>11</v>
      </c>
      <c r="C41" s="8" t="s">
        <v>39</v>
      </c>
      <c r="D41" s="16">
        <f>D38-D40</f>
        <v>41783</v>
      </c>
      <c r="E41" s="16"/>
      <c r="F41" s="16">
        <f>F38-F40</f>
        <v>110363</v>
      </c>
      <c r="G41" s="16">
        <f>G38-G40</f>
        <v>89746</v>
      </c>
      <c r="H41" s="10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5">
      <c r="A42" s="11"/>
      <c r="B42" s="3"/>
      <c r="C42" s="14" t="s">
        <v>40</v>
      </c>
      <c r="D42" s="24"/>
      <c r="E42" s="25"/>
      <c r="F42" s="25"/>
      <c r="G42" s="25"/>
      <c r="H42" s="10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15">
      <c r="A43" s="6"/>
      <c r="B43" s="15" t="s">
        <v>12</v>
      </c>
      <c r="C43" s="6" t="s">
        <v>41</v>
      </c>
      <c r="D43" s="23">
        <v>0</v>
      </c>
      <c r="E43" s="23"/>
      <c r="F43" s="23">
        <v>0</v>
      </c>
      <c r="G43" s="23">
        <v>0</v>
      </c>
      <c r="H43" s="10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5">
      <c r="A44" s="6"/>
      <c r="B44" s="15" t="s">
        <v>10</v>
      </c>
      <c r="C44" s="6" t="s">
        <v>38</v>
      </c>
      <c r="D44" s="23">
        <v>0</v>
      </c>
      <c r="E44" s="23"/>
      <c r="F44" s="23">
        <v>0</v>
      </c>
      <c r="G44" s="23">
        <v>0</v>
      </c>
      <c r="H44" s="10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5">
      <c r="A45" s="6"/>
      <c r="B45" s="15" t="s">
        <v>13</v>
      </c>
      <c r="C45" s="6" t="s">
        <v>42</v>
      </c>
      <c r="D45" s="23">
        <v>0</v>
      </c>
      <c r="E45" s="23"/>
      <c r="F45" s="23">
        <v>0</v>
      </c>
      <c r="G45" s="23">
        <v>0</v>
      </c>
      <c r="H45" s="10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15">
      <c r="A46" s="11"/>
      <c r="B46" s="3"/>
      <c r="C46" s="11" t="s">
        <v>40</v>
      </c>
      <c r="D46" s="24"/>
      <c r="E46" s="25"/>
      <c r="F46" s="25"/>
      <c r="G46" s="25"/>
      <c r="H46" s="10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5">
      <c r="A47" s="6"/>
      <c r="B47" s="15" t="s">
        <v>14</v>
      </c>
      <c r="C47" s="8" t="s">
        <v>43</v>
      </c>
      <c r="D47" s="16">
        <f>D41-D43-D44-D45</f>
        <v>41783</v>
      </c>
      <c r="E47" s="16"/>
      <c r="F47" s="16">
        <f>F41-F43-F44-F45</f>
        <v>110363</v>
      </c>
      <c r="G47" s="16">
        <f>G41-G43-G44-G45</f>
        <v>89746</v>
      </c>
      <c r="H47" s="10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5">
      <c r="A48" s="11"/>
      <c r="B48" s="3"/>
      <c r="C48" s="14" t="s">
        <v>44</v>
      </c>
      <c r="D48" s="24"/>
      <c r="E48" s="25"/>
      <c r="F48" s="25"/>
      <c r="G48" s="25"/>
      <c r="H48" s="10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ht="15">
      <c r="A49" s="11"/>
      <c r="B49" s="3"/>
      <c r="C49" s="14"/>
      <c r="D49" s="24"/>
      <c r="E49" s="25"/>
      <c r="F49" s="25"/>
      <c r="G49" s="25"/>
      <c r="H49" s="10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ht="15">
      <c r="A50" s="21">
        <v>3</v>
      </c>
      <c r="B50" s="20" t="s">
        <v>1</v>
      </c>
      <c r="C50" s="26" t="s">
        <v>45</v>
      </c>
      <c r="D50" s="29"/>
      <c r="E50" s="30"/>
      <c r="F50" s="30"/>
      <c r="G50" s="30"/>
      <c r="H50" s="10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ht="15">
      <c r="A51" s="11"/>
      <c r="B51" s="3"/>
      <c r="C51" s="14" t="s">
        <v>46</v>
      </c>
      <c r="D51" s="31"/>
      <c r="E51" s="32"/>
      <c r="F51" s="32"/>
      <c r="G51" s="32"/>
      <c r="H51" s="10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ht="15">
      <c r="A52" s="11"/>
      <c r="B52" s="3"/>
      <c r="C52" s="14" t="s">
        <v>47</v>
      </c>
      <c r="D52" s="31"/>
      <c r="E52" s="32"/>
      <c r="F52" s="32"/>
      <c r="G52" s="32"/>
      <c r="H52" s="10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ht="19.5" customHeight="1">
      <c r="A53" s="6"/>
      <c r="B53" s="15" t="s">
        <v>15</v>
      </c>
      <c r="C53" s="8" t="s">
        <v>48</v>
      </c>
      <c r="D53" s="33">
        <f>D41/151835*100</f>
        <v>27.518688049527444</v>
      </c>
      <c r="E53" s="33"/>
      <c r="F53" s="33">
        <f>F41/151835*100</f>
        <v>72.68613955939013</v>
      </c>
      <c r="G53" s="33">
        <f>G41/151835*100</f>
        <v>59.10758389040735</v>
      </c>
      <c r="H53" s="3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ht="19.5" customHeight="1">
      <c r="A54" s="6"/>
      <c r="B54" s="15" t="s">
        <v>10</v>
      </c>
      <c r="C54" s="6" t="s">
        <v>49</v>
      </c>
      <c r="D54" s="35" t="s">
        <v>63</v>
      </c>
      <c r="E54" s="35"/>
      <c r="F54" s="35" t="s">
        <v>63</v>
      </c>
      <c r="G54" s="35" t="s">
        <v>63</v>
      </c>
      <c r="H54" s="3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ht="15">
      <c r="A55" s="6">
        <v>4</v>
      </c>
      <c r="B55" s="15" t="s">
        <v>1</v>
      </c>
      <c r="C55" s="8" t="s">
        <v>50</v>
      </c>
      <c r="D55" s="33">
        <f>10932/151835*100</f>
        <v>7.199920966839003</v>
      </c>
      <c r="E55" s="33"/>
      <c r="F55" s="33">
        <f>10932/151835*100</f>
        <v>7.199920966839003</v>
      </c>
      <c r="G55" s="33">
        <f>11016/151835*100</f>
        <v>7.255244179536997</v>
      </c>
      <c r="H55" s="3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ht="15">
      <c r="A56" s="11"/>
      <c r="B56" s="17"/>
      <c r="C56" s="14"/>
      <c r="D56" s="36"/>
      <c r="E56" s="37"/>
      <c r="F56" s="37"/>
      <c r="G56" s="37"/>
      <c r="H56" s="3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ht="19.5" customHeight="1">
      <c r="A57" s="6"/>
      <c r="B57" s="15" t="s">
        <v>2</v>
      </c>
      <c r="C57" s="6" t="s">
        <v>51</v>
      </c>
      <c r="D57" s="35" t="s">
        <v>64</v>
      </c>
      <c r="E57" s="35"/>
      <c r="F57" s="35" t="s">
        <v>64</v>
      </c>
      <c r="G57" s="35" t="s">
        <v>64</v>
      </c>
      <c r="H57" s="3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ht="15">
      <c r="A58" s="6"/>
      <c r="B58" s="7"/>
      <c r="C58" s="9"/>
      <c r="D58" s="38"/>
      <c r="E58" s="39"/>
      <c r="F58" s="39"/>
      <c r="G58" s="39"/>
      <c r="H58" s="10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ht="19.5" customHeight="1">
      <c r="A59" s="6">
        <v>5</v>
      </c>
      <c r="B59" s="7" t="s">
        <v>16</v>
      </c>
      <c r="C59" s="8" t="s">
        <v>52</v>
      </c>
      <c r="D59" s="38"/>
      <c r="E59" s="39"/>
      <c r="F59" s="16" t="s">
        <v>71</v>
      </c>
      <c r="G59" s="16" t="s">
        <v>74</v>
      </c>
      <c r="H59" s="10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ht="15">
      <c r="A60" s="7"/>
      <c r="B60" s="7"/>
      <c r="C60" s="9"/>
      <c r="D60" s="38"/>
      <c r="E60" s="39"/>
      <c r="F60" s="39"/>
      <c r="G60" s="39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ht="15">
      <c r="A61" s="3"/>
      <c r="B61" s="3" t="s">
        <v>17</v>
      </c>
      <c r="C61" s="3" t="s">
        <v>53</v>
      </c>
      <c r="D61" s="40"/>
      <c r="E61" s="41"/>
      <c r="F61" s="41"/>
      <c r="G61" s="41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ht="15">
      <c r="A62" s="3"/>
      <c r="B62" s="3" t="s">
        <v>16</v>
      </c>
      <c r="C62" s="3" t="s">
        <v>54</v>
      </c>
      <c r="D62" s="40"/>
      <c r="E62" s="41"/>
      <c r="F62" s="41"/>
      <c r="G62" s="41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ht="15">
      <c r="A63" s="4"/>
      <c r="B63" s="4"/>
      <c r="C63" s="4"/>
      <c r="D63" s="42"/>
      <c r="E63" s="42"/>
      <c r="F63" s="42"/>
      <c r="G63" s="42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ht="15">
      <c r="A64" s="4"/>
      <c r="B64" s="4"/>
      <c r="C64" s="4"/>
      <c r="D64" s="42"/>
      <c r="E64" s="42"/>
      <c r="F64" s="42"/>
      <c r="G64" s="42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ht="15">
      <c r="A65" s="4"/>
      <c r="B65" s="4"/>
      <c r="C65" s="4"/>
      <c r="D65" s="42"/>
      <c r="E65" s="42"/>
      <c r="F65" s="42"/>
      <c r="G65" s="42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ht="15">
      <c r="A66" s="4"/>
      <c r="B66" s="4"/>
      <c r="C66" s="4"/>
      <c r="D66" s="42"/>
      <c r="E66" s="42"/>
      <c r="F66" s="42"/>
      <c r="G66" s="42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ht="15">
      <c r="A67" s="4"/>
      <c r="B67" s="4"/>
      <c r="C67" s="4"/>
      <c r="D67" s="42"/>
      <c r="E67" s="42"/>
      <c r="F67" s="42"/>
      <c r="G67" s="42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ht="15">
      <c r="A68" s="4"/>
      <c r="B68" s="4"/>
      <c r="C68" s="4"/>
      <c r="D68" s="42"/>
      <c r="E68" s="42"/>
      <c r="F68" s="42"/>
      <c r="G68" s="42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ht="15">
      <c r="A69" s="4"/>
      <c r="B69" s="4"/>
      <c r="C69" s="4"/>
      <c r="D69" s="42"/>
      <c r="E69" s="42"/>
      <c r="F69" s="42"/>
      <c r="G69" s="42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ht="15">
      <c r="A70" s="4"/>
      <c r="B70" s="4"/>
      <c r="C70" s="4"/>
      <c r="D70" s="42"/>
      <c r="E70" s="42"/>
      <c r="F70" s="42"/>
      <c r="G70" s="42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ht="15">
      <c r="A71" s="4"/>
      <c r="B71" s="4"/>
      <c r="C71" s="4"/>
      <c r="D71" s="42"/>
      <c r="E71" s="42"/>
      <c r="F71" s="42"/>
      <c r="G71" s="42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ht="15">
      <c r="A72" s="4"/>
      <c r="B72" s="4"/>
      <c r="C72" s="4"/>
      <c r="D72" s="42"/>
      <c r="E72" s="42"/>
      <c r="F72" s="42"/>
      <c r="G72" s="42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ht="15">
      <c r="A73" s="4"/>
      <c r="B73" s="4"/>
      <c r="C73" s="4"/>
      <c r="D73" s="42"/>
      <c r="E73" s="42"/>
      <c r="F73" s="42"/>
      <c r="G73" s="42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ht="15">
      <c r="A74" s="4"/>
      <c r="B74" s="4"/>
      <c r="C74" s="4"/>
      <c r="D74" s="42"/>
      <c r="E74" s="42"/>
      <c r="F74" s="42"/>
      <c r="G74" s="42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ht="15">
      <c r="A75" s="4"/>
      <c r="B75" s="4"/>
      <c r="C75" s="4"/>
      <c r="D75" s="42"/>
      <c r="E75" s="42"/>
      <c r="F75" s="42"/>
      <c r="G75" s="42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ht="15">
      <c r="A76" s="4"/>
      <c r="B76" s="4"/>
      <c r="C76" s="4"/>
      <c r="D76" s="42"/>
      <c r="E76" s="42"/>
      <c r="F76" s="42"/>
      <c r="G76" s="42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ht="15">
      <c r="A77" s="4"/>
      <c r="B77" s="4"/>
      <c r="C77" s="4"/>
      <c r="D77" s="42"/>
      <c r="E77" s="42"/>
      <c r="F77" s="42"/>
      <c r="G77" s="42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ht="15">
      <c r="A78" s="4"/>
      <c r="B78" s="4"/>
      <c r="C78" s="4"/>
      <c r="D78" s="42"/>
      <c r="E78" s="42"/>
      <c r="F78" s="42"/>
      <c r="G78" s="42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ht="15">
      <c r="A79" s="4"/>
      <c r="B79" s="4"/>
      <c r="C79" s="4"/>
      <c r="D79" s="42"/>
      <c r="E79" s="42"/>
      <c r="F79" s="42"/>
      <c r="G79" s="42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ht="15">
      <c r="A80" s="4"/>
      <c r="B80" s="4"/>
      <c r="C80" s="4"/>
      <c r="D80" s="42"/>
      <c r="E80" s="42"/>
      <c r="F80" s="42"/>
      <c r="G80" s="42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ht="15">
      <c r="A81" s="4"/>
      <c r="B81" s="4"/>
      <c r="C81" s="4"/>
      <c r="D81" s="42"/>
      <c r="E81" s="42"/>
      <c r="F81" s="42"/>
      <c r="G81" s="42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ht="15">
      <c r="A82" s="4"/>
      <c r="B82" s="4"/>
      <c r="C82" s="4"/>
      <c r="D82" s="42"/>
      <c r="E82" s="42"/>
      <c r="F82" s="42"/>
      <c r="G82" s="42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</sheetData>
  <printOptions horizontalCentered="1"/>
  <pageMargins left="0" right="0" top="0.5" bottom="0" header="0" footer="0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tabSelected="1" showOutlineSymbols="0" zoomScale="87" zoomScaleNormal="87" workbookViewId="0" topLeftCell="C44">
      <selection activeCell="A1" sqref="A1:E56"/>
    </sheetView>
  </sheetViews>
  <sheetFormatPr defaultColWidth="8.88671875" defaultRowHeight="15"/>
  <cols>
    <col min="1" max="1" width="4.5546875" style="1" customWidth="1"/>
    <col min="2" max="2" width="35.6640625" style="1" customWidth="1"/>
    <col min="3" max="4" width="21.6640625" style="1" customWidth="1"/>
    <col min="5" max="5" width="3.99609375" style="1" customWidth="1"/>
    <col min="6" max="16384" width="9.6640625" style="1" customWidth="1"/>
  </cols>
  <sheetData>
    <row r="1" spans="1:5" ht="15.75">
      <c r="A1" s="43"/>
      <c r="B1" s="43" t="s">
        <v>77</v>
      </c>
      <c r="C1" s="43"/>
      <c r="D1" s="4"/>
      <c r="E1" s="44"/>
    </row>
    <row r="2" spans="1:5" ht="15">
      <c r="A2" s="4"/>
      <c r="B2" s="4" t="s">
        <v>78</v>
      </c>
      <c r="C2" s="4"/>
      <c r="D2" s="4"/>
      <c r="E2" s="44"/>
    </row>
    <row r="3" spans="1:5" ht="15.75">
      <c r="A3" s="43"/>
      <c r="B3" s="4"/>
      <c r="C3" s="4"/>
      <c r="D3" s="4"/>
      <c r="E3" s="44"/>
    </row>
    <row r="4" spans="1:5" ht="15.75">
      <c r="A4" s="43" t="s">
        <v>75</v>
      </c>
      <c r="B4" s="4"/>
      <c r="C4" s="4"/>
      <c r="D4" s="4"/>
      <c r="E4" s="44"/>
    </row>
    <row r="5" spans="1:5" ht="15">
      <c r="A5" s="4"/>
      <c r="B5" s="4"/>
      <c r="C5" s="4"/>
      <c r="D5" s="4"/>
      <c r="E5" s="44"/>
    </row>
    <row r="6" spans="1:5" ht="15.75">
      <c r="A6" s="45"/>
      <c r="B6" s="45"/>
      <c r="C6" s="46" t="s">
        <v>110</v>
      </c>
      <c r="D6" s="46" t="s">
        <v>113</v>
      </c>
      <c r="E6" s="47"/>
    </row>
    <row r="7" spans="1:5" ht="15.75">
      <c r="A7" s="10"/>
      <c r="B7" s="10"/>
      <c r="C7" s="48" t="s">
        <v>111</v>
      </c>
      <c r="D7" s="48" t="s">
        <v>114</v>
      </c>
      <c r="E7" s="47"/>
    </row>
    <row r="8" spans="1:5" ht="15.75">
      <c r="A8" s="10"/>
      <c r="B8" s="10"/>
      <c r="C8" s="48"/>
      <c r="D8" s="49"/>
      <c r="E8" s="47"/>
    </row>
    <row r="9" spans="1:5" ht="15.75">
      <c r="A9" s="10"/>
      <c r="B9" s="10"/>
      <c r="C9" s="48" t="s">
        <v>60</v>
      </c>
      <c r="D9" s="48" t="s">
        <v>115</v>
      </c>
      <c r="E9" s="47"/>
    </row>
    <row r="10" spans="1:5" ht="15.75">
      <c r="A10" s="10"/>
      <c r="B10" s="10"/>
      <c r="C10" s="48" t="s">
        <v>112</v>
      </c>
      <c r="D10" s="48" t="s">
        <v>116</v>
      </c>
      <c r="E10" s="47"/>
    </row>
    <row r="11" spans="1:5" ht="15.75">
      <c r="A11" s="10"/>
      <c r="B11" s="10"/>
      <c r="C11" s="48" t="s">
        <v>61</v>
      </c>
      <c r="D11" s="48" t="s">
        <v>61</v>
      </c>
      <c r="E11" s="47"/>
    </row>
    <row r="12" spans="1:5" ht="15">
      <c r="A12" s="45"/>
      <c r="B12" s="45"/>
      <c r="C12" s="45"/>
      <c r="D12" s="45"/>
      <c r="E12" s="47"/>
    </row>
    <row r="13" spans="1:5" ht="15.75">
      <c r="A13" s="10">
        <v>1</v>
      </c>
      <c r="B13" s="49" t="s">
        <v>79</v>
      </c>
      <c r="C13" s="50">
        <v>198150</v>
      </c>
      <c r="D13" s="50">
        <v>176439</v>
      </c>
      <c r="E13" s="47"/>
    </row>
    <row r="14" spans="1:5" ht="15.75">
      <c r="A14" s="10">
        <v>2</v>
      </c>
      <c r="B14" s="49" t="s">
        <v>80</v>
      </c>
      <c r="C14" s="50">
        <v>14311</v>
      </c>
      <c r="D14" s="50">
        <v>14094</v>
      </c>
      <c r="E14" s="47"/>
    </row>
    <row r="15" spans="1:5" ht="15.75">
      <c r="A15" s="10">
        <v>3</v>
      </c>
      <c r="B15" s="49" t="s">
        <v>81</v>
      </c>
      <c r="C15" s="50">
        <v>1733</v>
      </c>
      <c r="D15" s="50">
        <v>1733</v>
      </c>
      <c r="E15" s="47"/>
    </row>
    <row r="16" spans="1:5" ht="15.75">
      <c r="A16" s="10">
        <v>4</v>
      </c>
      <c r="B16" s="49" t="s">
        <v>82</v>
      </c>
      <c r="C16" s="50" t="s">
        <v>62</v>
      </c>
      <c r="D16" s="50" t="s">
        <v>62</v>
      </c>
      <c r="E16" s="47"/>
    </row>
    <row r="17" spans="1:5" ht="15.75">
      <c r="A17" s="10"/>
      <c r="B17" s="49"/>
      <c r="C17" s="51">
        <f>SUM(C13:C16)</f>
        <v>214194</v>
      </c>
      <c r="D17" s="51">
        <f>SUM(D13:D16)</f>
        <v>192266</v>
      </c>
      <c r="E17" s="47"/>
    </row>
    <row r="18" spans="1:5" ht="15.75">
      <c r="A18" s="10"/>
      <c r="B18" s="49"/>
      <c r="C18" s="51"/>
      <c r="D18" s="51"/>
      <c r="E18" s="47"/>
    </row>
    <row r="19" spans="1:5" ht="15.75">
      <c r="A19" s="10">
        <v>5</v>
      </c>
      <c r="B19" s="52" t="s">
        <v>83</v>
      </c>
      <c r="C19" s="50"/>
      <c r="D19" s="50"/>
      <c r="E19" s="47"/>
    </row>
    <row r="20" spans="1:5" ht="15.75">
      <c r="A20" s="10"/>
      <c r="B20" s="49" t="s">
        <v>84</v>
      </c>
      <c r="C20" s="50">
        <f>14596+10931+1459+149+6411</f>
        <v>33546</v>
      </c>
      <c r="D20" s="50">
        <v>52492</v>
      </c>
      <c r="E20" s="47"/>
    </row>
    <row r="21" spans="1:5" ht="15.75">
      <c r="A21" s="10"/>
      <c r="B21" s="49" t="s">
        <v>85</v>
      </c>
      <c r="C21" s="50">
        <f>109851-7775</f>
        <v>102076</v>
      </c>
      <c r="D21" s="50">
        <v>62453</v>
      </c>
      <c r="E21" s="47"/>
    </row>
    <row r="22" spans="1:5" ht="15.75">
      <c r="A22" s="10"/>
      <c r="B22" s="49" t="s">
        <v>86</v>
      </c>
      <c r="C22" s="50">
        <v>22738</v>
      </c>
      <c r="D22" s="50">
        <v>15863</v>
      </c>
      <c r="E22" s="47"/>
    </row>
    <row r="23" spans="1:5" ht="15.75">
      <c r="A23" s="10"/>
      <c r="B23" s="49" t="s">
        <v>87</v>
      </c>
      <c r="C23" s="50">
        <v>209762</v>
      </c>
      <c r="D23" s="50">
        <v>303680</v>
      </c>
      <c r="E23" s="47"/>
    </row>
    <row r="24" spans="1:5" ht="15.75">
      <c r="A24" s="10"/>
      <c r="B24" s="49"/>
      <c r="C24" s="51">
        <f>C23+C22+C21+C20</f>
        <v>368122</v>
      </c>
      <c r="D24" s="51">
        <f>D23+D22+D21+D20</f>
        <v>434488</v>
      </c>
      <c r="E24" s="47"/>
    </row>
    <row r="25" spans="1:5" ht="15.75">
      <c r="A25" s="10"/>
      <c r="B25" s="49" t="s">
        <v>88</v>
      </c>
      <c r="C25" s="51">
        <f>C24+C17</f>
        <v>582316</v>
      </c>
      <c r="D25" s="51">
        <f>D24+D17</f>
        <v>626754</v>
      </c>
      <c r="E25" s="47"/>
    </row>
    <row r="26" spans="1:5" ht="15.75">
      <c r="A26" s="10"/>
      <c r="B26" s="49"/>
      <c r="C26" s="51"/>
      <c r="D26" s="51"/>
      <c r="E26" s="47"/>
    </row>
    <row r="27" spans="1:5" ht="15.75">
      <c r="A27" s="10">
        <v>6</v>
      </c>
      <c r="B27" s="52" t="s">
        <v>89</v>
      </c>
      <c r="C27" s="50"/>
      <c r="D27" s="50"/>
      <c r="E27" s="47"/>
    </row>
    <row r="28" spans="1:5" ht="15.75">
      <c r="A28" s="10"/>
      <c r="B28" s="49" t="s">
        <v>90</v>
      </c>
      <c r="C28" s="50">
        <f>22885+4116</f>
        <v>27001</v>
      </c>
      <c r="D28" s="50">
        <v>31787</v>
      </c>
      <c r="E28" s="47"/>
    </row>
    <row r="29" spans="1:5" ht="15.75">
      <c r="A29" s="10"/>
      <c r="B29" s="49" t="s">
        <v>91</v>
      </c>
      <c r="C29" s="50">
        <f>67682+1511-23150</f>
        <v>46043</v>
      </c>
      <c r="D29" s="50">
        <v>48055</v>
      </c>
      <c r="E29" s="47"/>
    </row>
    <row r="30" spans="1:5" ht="15.75">
      <c r="A30" s="10"/>
      <c r="B30" s="49" t="s">
        <v>92</v>
      </c>
      <c r="C30" s="50">
        <v>18011</v>
      </c>
      <c r="D30" s="50">
        <v>49319</v>
      </c>
      <c r="E30" s="47"/>
    </row>
    <row r="31" spans="1:5" ht="15.75">
      <c r="A31" s="10"/>
      <c r="B31" s="49" t="s">
        <v>93</v>
      </c>
      <c r="C31" s="50">
        <v>10932</v>
      </c>
      <c r="D31" s="50">
        <v>104652</v>
      </c>
      <c r="E31" s="47"/>
    </row>
    <row r="32" spans="1:5" ht="15.75">
      <c r="A32" s="10"/>
      <c r="B32" s="49"/>
      <c r="C32" s="51">
        <f>C31+C30+C29+C28</f>
        <v>101987</v>
      </c>
      <c r="D32" s="51">
        <f>D31+D30+D29+D28</f>
        <v>233813</v>
      </c>
      <c r="E32" s="47"/>
    </row>
    <row r="33" spans="1:5" ht="15.75">
      <c r="A33" s="10"/>
      <c r="B33" s="49"/>
      <c r="C33" s="51"/>
      <c r="D33" s="51"/>
      <c r="E33" s="47"/>
    </row>
    <row r="34" spans="1:5" ht="15.75">
      <c r="A34" s="10">
        <v>7</v>
      </c>
      <c r="B34" s="49" t="s">
        <v>94</v>
      </c>
      <c r="C34" s="51">
        <f>C24-C32</f>
        <v>266135</v>
      </c>
      <c r="D34" s="51">
        <f>D24-D32</f>
        <v>200675</v>
      </c>
      <c r="E34" s="47"/>
    </row>
    <row r="35" spans="1:5" ht="15.75">
      <c r="A35" s="10"/>
      <c r="B35" s="49" t="s">
        <v>95</v>
      </c>
      <c r="C35" s="53">
        <f>C34+C17</f>
        <v>480329</v>
      </c>
      <c r="D35" s="53">
        <f>D34+D17</f>
        <v>392941</v>
      </c>
      <c r="E35" s="47"/>
    </row>
    <row r="36" spans="1:5" ht="15.75">
      <c r="A36" s="10"/>
      <c r="B36" s="49"/>
      <c r="C36" s="54"/>
      <c r="D36" s="54"/>
      <c r="E36" s="47"/>
    </row>
    <row r="37" spans="1:5" ht="15.75">
      <c r="A37" s="10">
        <v>8</v>
      </c>
      <c r="B37" s="52" t="s">
        <v>96</v>
      </c>
      <c r="C37" s="50"/>
      <c r="D37" s="50"/>
      <c r="E37" s="47"/>
    </row>
    <row r="38" spans="1:5" ht="15.75">
      <c r="A38" s="10"/>
      <c r="B38" s="49" t="s">
        <v>97</v>
      </c>
      <c r="C38" s="50">
        <v>153000</v>
      </c>
      <c r="D38" s="50">
        <v>153000</v>
      </c>
      <c r="E38" s="47"/>
    </row>
    <row r="39" spans="1:5" ht="15.75">
      <c r="A39" s="10"/>
      <c r="B39" s="52" t="s">
        <v>98</v>
      </c>
      <c r="C39" s="50"/>
      <c r="D39" s="50"/>
      <c r="E39" s="47"/>
    </row>
    <row r="40" spans="1:5" ht="15.75">
      <c r="A40" s="10"/>
      <c r="B40" s="49" t="s">
        <v>99</v>
      </c>
      <c r="C40" s="50">
        <v>10524</v>
      </c>
      <c r="D40" s="50">
        <v>10524</v>
      </c>
      <c r="E40" s="47"/>
    </row>
    <row r="41" spans="1:5" ht="15.75">
      <c r="A41" s="10"/>
      <c r="B41" s="49" t="s">
        <v>100</v>
      </c>
      <c r="C41" s="50">
        <v>5766</v>
      </c>
      <c r="D41" s="50">
        <v>5766</v>
      </c>
      <c r="E41" s="47"/>
    </row>
    <row r="42" spans="1:5" ht="15.75">
      <c r="A42" s="10"/>
      <c r="B42" s="49" t="s">
        <v>101</v>
      </c>
      <c r="C42" s="50">
        <v>2477</v>
      </c>
      <c r="D42" s="50">
        <v>2477</v>
      </c>
      <c r="E42" s="47"/>
    </row>
    <row r="43" spans="1:5" ht="15.75">
      <c r="A43" s="10"/>
      <c r="B43" s="49" t="s">
        <v>102</v>
      </c>
      <c r="C43" s="50">
        <f>209140+99431</f>
        <v>308571</v>
      </c>
      <c r="D43" s="50">
        <v>209140</v>
      </c>
      <c r="E43" s="47"/>
    </row>
    <row r="44" spans="1:5" ht="15.75">
      <c r="A44" s="10"/>
      <c r="B44" s="49"/>
      <c r="C44" s="51">
        <f>C43+C42+C41+C40+C38</f>
        <v>480338</v>
      </c>
      <c r="D44" s="51">
        <f>D43+D42+D41+D40+D38</f>
        <v>380907</v>
      </c>
      <c r="E44" s="47"/>
    </row>
    <row r="45" spans="1:5" ht="15.75">
      <c r="A45" s="10"/>
      <c r="B45" s="49" t="s">
        <v>103</v>
      </c>
      <c r="C45" s="50">
        <v>-12043</v>
      </c>
      <c r="D45" s="50">
        <v>0</v>
      </c>
      <c r="E45" s="47"/>
    </row>
    <row r="46" spans="1:5" ht="15.75">
      <c r="A46" s="10"/>
      <c r="B46" s="49" t="s">
        <v>104</v>
      </c>
      <c r="C46" s="51">
        <f>C44+C45</f>
        <v>468295</v>
      </c>
      <c r="D46" s="51">
        <f>SUM(D44+D45)</f>
        <v>380907</v>
      </c>
      <c r="E46" s="47"/>
    </row>
    <row r="47" spans="1:5" ht="15.75">
      <c r="A47" s="10"/>
      <c r="B47" s="49"/>
      <c r="C47" s="51"/>
      <c r="D47" s="51"/>
      <c r="E47" s="47"/>
    </row>
    <row r="48" spans="1:5" ht="15.75">
      <c r="A48" s="10">
        <v>9</v>
      </c>
      <c r="B48" s="49" t="s">
        <v>105</v>
      </c>
      <c r="C48" s="50" t="s">
        <v>62</v>
      </c>
      <c r="D48" s="50" t="s">
        <v>62</v>
      </c>
      <c r="E48" s="47"/>
    </row>
    <row r="49" spans="1:5" ht="15.75">
      <c r="A49" s="10">
        <v>10</v>
      </c>
      <c r="B49" s="49" t="s">
        <v>106</v>
      </c>
      <c r="C49" s="50" t="s">
        <v>62</v>
      </c>
      <c r="D49" s="50" t="s">
        <v>62</v>
      </c>
      <c r="E49" s="47"/>
    </row>
    <row r="50" spans="1:5" ht="15.75">
      <c r="A50" s="10">
        <v>11</v>
      </c>
      <c r="B50" s="49" t="s">
        <v>107</v>
      </c>
      <c r="C50" s="50">
        <v>12034</v>
      </c>
      <c r="D50" s="50">
        <v>12034</v>
      </c>
      <c r="E50" s="47"/>
    </row>
    <row r="51" spans="1:5" ht="15.75">
      <c r="A51" s="10"/>
      <c r="B51" s="49"/>
      <c r="C51" s="53">
        <f>C50+C46</f>
        <v>480329</v>
      </c>
      <c r="D51" s="53">
        <f>D50+D46</f>
        <v>392941</v>
      </c>
      <c r="E51" s="47"/>
    </row>
    <row r="52" spans="1:5" ht="15.75">
      <c r="A52" s="10"/>
      <c r="B52" s="49"/>
      <c r="C52" s="54"/>
      <c r="D52" s="54"/>
      <c r="E52" s="47"/>
    </row>
    <row r="53" spans="1:5" ht="15.75">
      <c r="A53" s="45" t="s">
        <v>76</v>
      </c>
      <c r="B53" s="55" t="s">
        <v>108</v>
      </c>
      <c r="C53" s="56">
        <f>C46/151835</f>
        <v>3.0842361774294464</v>
      </c>
      <c r="D53" s="56">
        <f>D46/151835</f>
        <v>2.50869035466131</v>
      </c>
      <c r="E53" s="47"/>
    </row>
    <row r="54" spans="1:5" ht="15">
      <c r="A54" s="28"/>
      <c r="B54" s="28"/>
      <c r="C54" s="57"/>
      <c r="D54" s="57"/>
      <c r="E54" s="44"/>
    </row>
    <row r="55" spans="1:5" ht="15">
      <c r="A55" s="4"/>
      <c r="B55" s="4" t="s">
        <v>109</v>
      </c>
      <c r="C55" s="58"/>
      <c r="D55" s="58"/>
      <c r="E55" s="44"/>
    </row>
    <row r="56" spans="1:5" ht="15">
      <c r="A56" s="44"/>
      <c r="E56" s="44"/>
    </row>
  </sheetData>
  <printOptions horizontalCentered="1"/>
  <pageMargins left="0" right="0" top="0.5" bottom="0.3" header="0.17" footer="0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