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340" windowHeight="6030" activeTab="5"/>
  </bookViews>
  <sheets>
    <sheet name="IS" sheetId="1" r:id="rId1"/>
    <sheet name="BS" sheetId="2" r:id="rId2"/>
    <sheet name="CFS" sheetId="3" r:id="rId3"/>
    <sheet name="SE" sheetId="4" r:id="rId4"/>
    <sheet name="NTA-A" sheetId="5" r:id="rId5"/>
    <sheet name="NTA-B" sheetId="6" r:id="rId6"/>
    <sheet name="Sheet1" sheetId="7" r:id="rId7"/>
  </sheets>
  <definedNames>
    <definedName name="_xlnm.Print_Area" localSheetId="1">'BS'!$A$2:$J$57</definedName>
    <definedName name="_xlnm.Print_Area" localSheetId="2">'CFS'!$A$1:$J$54</definedName>
    <definedName name="_xlnm.Print_Area" localSheetId="0">'IS'!$A$2:$K$46</definedName>
    <definedName name="_xlnm.Print_Area" localSheetId="4">'NTA-A'!$A$8:$J$107</definedName>
    <definedName name="_xlnm.Print_Area" localSheetId="5">'NTA-B'!$A$8:$J$131</definedName>
    <definedName name="_xlnm.Print_Area" localSheetId="3">'SE'!$A$1:$J$32</definedName>
    <definedName name="_xlnm.Print_Titles" localSheetId="4">'NTA-A'!$2:$7</definedName>
    <definedName name="_xlnm.Print_Titles" localSheetId="5">'NTA-B'!$2:$7</definedName>
  </definedNames>
  <calcPr fullCalcOnLoad="1"/>
</workbook>
</file>

<file path=xl/sharedStrings.xml><?xml version="1.0" encoding="utf-8"?>
<sst xmlns="http://schemas.openxmlformats.org/spreadsheetml/2006/main" count="283" uniqueCount="205">
  <si>
    <t>Revenue</t>
  </si>
  <si>
    <t>-</t>
  </si>
  <si>
    <t xml:space="preserve">Operating Expenses </t>
  </si>
  <si>
    <t>Finance Costs</t>
  </si>
  <si>
    <t>Investing Results</t>
  </si>
  <si>
    <t>Taxation</t>
  </si>
  <si>
    <t>Cost of Sales</t>
  </si>
  <si>
    <t>Gross Profit</t>
  </si>
  <si>
    <t>Other Operating Income</t>
  </si>
  <si>
    <t>Property, Plant and Equipment</t>
  </si>
  <si>
    <t>Intangible Assets</t>
  </si>
  <si>
    <t>Investment in Associate</t>
  </si>
  <si>
    <t>Other Investment</t>
  </si>
  <si>
    <t>Inventories</t>
  </si>
  <si>
    <t>Debtors</t>
  </si>
  <si>
    <t>Cash and Cash Equivalents</t>
  </si>
  <si>
    <t>Current Liabilities</t>
  </si>
  <si>
    <t>Trade and Other Creditors</t>
  </si>
  <si>
    <t>Share Capital</t>
  </si>
  <si>
    <t>Reserves</t>
  </si>
  <si>
    <t>Shareholders' Fund</t>
  </si>
  <si>
    <t>Long Term Liabilities</t>
  </si>
  <si>
    <t>Borrowings</t>
  </si>
  <si>
    <t>Other Deferred Liabilities</t>
  </si>
  <si>
    <t>Adjustments for non-cash flow:-</t>
  </si>
  <si>
    <t>Operating Profit Before Working Capital Changes</t>
  </si>
  <si>
    <t>Changes in Working Capital</t>
  </si>
  <si>
    <t>Net Change in Current Assets</t>
  </si>
  <si>
    <t>Net Change in Current Liabilities</t>
  </si>
  <si>
    <t>Net Cash Flows from Operating Activities</t>
  </si>
  <si>
    <t>Investing Activities</t>
  </si>
  <si>
    <t>Equity Investments</t>
  </si>
  <si>
    <t>Other Investments (Purchase of Fixed Assets)</t>
  </si>
  <si>
    <t>Financing Activities</t>
  </si>
  <si>
    <t>Drawdown of Short Term Borrowings</t>
  </si>
  <si>
    <t>Repayment of Term Loan</t>
  </si>
  <si>
    <t>Interest Paid</t>
  </si>
  <si>
    <t>Net Change in Cash and Cash Equivalents</t>
  </si>
  <si>
    <t>Cash and Cash Equivalents at beginning of year</t>
  </si>
  <si>
    <t>Balance as at 1st July 2002</t>
  </si>
  <si>
    <t>Balance as at 30th September 2002</t>
  </si>
  <si>
    <t>Share</t>
  </si>
  <si>
    <t>Capital</t>
  </si>
  <si>
    <t>Premium</t>
  </si>
  <si>
    <t>Revaluation</t>
  </si>
  <si>
    <t>Reserve</t>
  </si>
  <si>
    <t>Retained</t>
  </si>
  <si>
    <t>Profits</t>
  </si>
  <si>
    <t>Total</t>
  </si>
  <si>
    <t>Balance as at 1st July 2001</t>
  </si>
  <si>
    <t>Balance as at 30th September 2001</t>
  </si>
  <si>
    <t>Minority Interests</t>
  </si>
  <si>
    <t>Quarter</t>
  </si>
  <si>
    <t>Ended</t>
  </si>
  <si>
    <t>30.09.2002</t>
  </si>
  <si>
    <t>30.09.2001</t>
  </si>
  <si>
    <t>INDIVIDUAL QUARTER</t>
  </si>
  <si>
    <t>Year To</t>
  </si>
  <si>
    <t>Date Ended</t>
  </si>
  <si>
    <t>CUMULATIVE QUARTER</t>
  </si>
  <si>
    <t>RM'000</t>
  </si>
  <si>
    <t xml:space="preserve">Quarterly report on consolidated results for the first quarter ended 30th September 2002. These </t>
  </si>
  <si>
    <t>figures have not been audited.</t>
  </si>
  <si>
    <t>C.I. HOLDINGS BERHAD</t>
  </si>
  <si>
    <t>Quarterly Report on consolidated results for the first financial quarter ended 30th September 2002</t>
  </si>
  <si>
    <t>CONDENSED CONSOLIDATED BALANCE SHEETS</t>
  </si>
  <si>
    <t>Unaudited</t>
  </si>
  <si>
    <t>as at</t>
  </si>
  <si>
    <t>Audited</t>
  </si>
  <si>
    <t>Financial Report for the year ended 30th June 2002)</t>
  </si>
  <si>
    <t>Annual Financial Report for the year ended 30th June 2002)</t>
  </si>
  <si>
    <t>30.06.2002</t>
  </si>
  <si>
    <t>CONDENSED CONSOLIDATED CASH FLOW STATEMENTS</t>
  </si>
  <si>
    <t xml:space="preserve">CONDENSED CONSOLIDATED STATEMENTS OF CHANGES IN EQUITY </t>
  </si>
  <si>
    <t>Other</t>
  </si>
  <si>
    <t>NOTES TO THE INTERIM FINANCIAL REPORT</t>
  </si>
  <si>
    <t>A1</t>
  </si>
  <si>
    <t>A2</t>
  </si>
  <si>
    <t>A3</t>
  </si>
  <si>
    <t>A4</t>
  </si>
  <si>
    <t>A5</t>
  </si>
  <si>
    <t>A6</t>
  </si>
  <si>
    <t>A7</t>
  </si>
  <si>
    <t>A8</t>
  </si>
  <si>
    <t>Segmental Reporting</t>
  </si>
  <si>
    <t>Nature and Amount of Changes in Estimates</t>
  </si>
  <si>
    <t>Nature and Amount of Unusual Items</t>
  </si>
  <si>
    <t>Seasonal or Cyclical Factors</t>
  </si>
  <si>
    <t>Basis of Preparation</t>
  </si>
  <si>
    <t>Debt and Equity Securities</t>
  </si>
  <si>
    <t>Dividend Paid</t>
  </si>
  <si>
    <t>Segment information is presented in respect of the Group's business segment.</t>
  </si>
  <si>
    <t>A9</t>
  </si>
  <si>
    <t>Engineering</t>
  </si>
  <si>
    <t>Financial services</t>
  </si>
  <si>
    <t>Profit/(Loss) before tax</t>
  </si>
  <si>
    <t>2002</t>
  </si>
  <si>
    <t>2001</t>
  </si>
  <si>
    <t>3 months ended</t>
  </si>
  <si>
    <t>Inter-segment elimination</t>
  </si>
  <si>
    <t>Associated company</t>
  </si>
  <si>
    <t>A10</t>
  </si>
  <si>
    <t>A11</t>
  </si>
  <si>
    <t>A12</t>
  </si>
  <si>
    <t>A13</t>
  </si>
  <si>
    <t>ADDITIONAL INFORMATION REQUIRED BY THE KLSE'S LISTING REQUIREMENTS</t>
  </si>
  <si>
    <t>B1</t>
  </si>
  <si>
    <t>B2</t>
  </si>
  <si>
    <t>B3</t>
  </si>
  <si>
    <t>B4</t>
  </si>
  <si>
    <t>B5</t>
  </si>
  <si>
    <t>B6</t>
  </si>
  <si>
    <t>B7</t>
  </si>
  <si>
    <t>B8</t>
  </si>
  <si>
    <t>B9</t>
  </si>
  <si>
    <t>B10</t>
  </si>
  <si>
    <t>B11</t>
  </si>
  <si>
    <t>B12</t>
  </si>
  <si>
    <t>B13</t>
  </si>
  <si>
    <t>Dividend</t>
  </si>
  <si>
    <t>Cost</t>
  </si>
  <si>
    <t xml:space="preserve">Book </t>
  </si>
  <si>
    <t>Value</t>
  </si>
  <si>
    <t>Market</t>
  </si>
  <si>
    <t>(b) Investment in quoted securities as at 30th September 2002</t>
  </si>
  <si>
    <t>Secured</t>
  </si>
  <si>
    <t>Unsecured</t>
  </si>
  <si>
    <t>Current</t>
  </si>
  <si>
    <t>Non-Current</t>
  </si>
  <si>
    <t>Details of the Group's bank borrowings as at 30th September 2002 are as follows:</t>
  </si>
  <si>
    <t>Net Current Liabilities</t>
  </si>
  <si>
    <t>Cash and cash equivalents carried forward consists of:-</t>
  </si>
  <si>
    <t>Cash and bank balances</t>
  </si>
  <si>
    <t>Fixed deposits with licensed banks</t>
  </si>
  <si>
    <t>Bank Overdrafts</t>
  </si>
  <si>
    <t>Fixed Deposits with licensed bank</t>
  </si>
  <si>
    <t>Short Term Borrowings</t>
  </si>
  <si>
    <t>Depreciation</t>
  </si>
  <si>
    <t>Interest Payable</t>
  </si>
  <si>
    <t>Share of Results of Associated Company</t>
  </si>
  <si>
    <t>Dividend Received from Associated Company</t>
  </si>
  <si>
    <t>Tax Refund</t>
  </si>
  <si>
    <t>Current Assets</t>
  </si>
  <si>
    <t>Loss after taxation</t>
  </si>
  <si>
    <t>Inter-segment pricing is determined based on a negotiated basis.</t>
  </si>
  <si>
    <t>Contracted but not provided for</t>
  </si>
  <si>
    <t>As at</t>
  </si>
  <si>
    <t>Authorised but not contracted for</t>
  </si>
  <si>
    <t>Not applicable as no profit forecast was published.</t>
  </si>
  <si>
    <t>In respect of current period:</t>
  </si>
  <si>
    <t>- Income Tax</t>
  </si>
  <si>
    <t>- Deferred Tax</t>
  </si>
  <si>
    <t>Tax expense on share of profit of Associate Company</t>
  </si>
  <si>
    <t>The contingent liabilities of the Company are as follows:-</t>
  </si>
  <si>
    <t>Guarantee in favour for financial institutions for banking</t>
  </si>
  <si>
    <t>facilities granted to subsidiary companies</t>
  </si>
  <si>
    <t xml:space="preserve">- secured </t>
  </si>
  <si>
    <t xml:space="preserve">- unsecured </t>
  </si>
  <si>
    <t>Auditors' Report</t>
  </si>
  <si>
    <t>The Group's business operations are not signicantly affected by seasonal or cyclical factors.</t>
  </si>
  <si>
    <t>No interim dividend has been paid and/or recommended for the quarter under review.</t>
  </si>
  <si>
    <t>Total quoted investment</t>
  </si>
  <si>
    <t>There are no borrowings denominated in foreign currency.</t>
  </si>
  <si>
    <t>CONDENSED CONSOLIDATED INCOME STATEMENTS</t>
  </si>
  <si>
    <t>Building and construction related products</t>
  </si>
  <si>
    <t>Cash and Cash Equivalents at end of period</t>
  </si>
  <si>
    <t>Proceeds from issue of shares to minority interest</t>
  </si>
  <si>
    <t>(37918-A)</t>
  </si>
  <si>
    <t>Profit/(Loss) from Operations</t>
  </si>
  <si>
    <t>Loss Before Taxation</t>
  </si>
  <si>
    <t>Loss After Taxation</t>
  </si>
  <si>
    <t>Net Loss for the Period</t>
  </si>
  <si>
    <t>Loss before Taxation</t>
  </si>
  <si>
    <t>Net Cash Generated from Investing Activities</t>
  </si>
  <si>
    <t>Net Cash Used in Financing Activities</t>
  </si>
  <si>
    <t xml:space="preserve">(The Condensed Consolidated Income Statements should be read in conjunction with the Annual </t>
  </si>
  <si>
    <t>(The Condensed Consolidated Balance Sheets should be read in conjunction with the Annual</t>
  </si>
  <si>
    <t>(The Condensed Consolidated Cash Flow Statements should be read in conjunction with the</t>
  </si>
  <si>
    <t>(The Condensed Consolidated Statements of Changes in Equity should be read in conjunction with the Annual</t>
  </si>
  <si>
    <t>Net tangible assets per share (RM)</t>
  </si>
  <si>
    <t>There were no unusual items in the financial period under review.</t>
  </si>
  <si>
    <t xml:space="preserve">Basic earnings/(loss)  per share </t>
  </si>
  <si>
    <t>Sen</t>
  </si>
  <si>
    <t>30/09/2002</t>
  </si>
  <si>
    <t>30/09/2001</t>
  </si>
  <si>
    <t>Net Loss for the Period (RM'000)</t>
  </si>
  <si>
    <t>Number of Ordinary Shares ('000)</t>
  </si>
  <si>
    <t>Loss per share (sen)</t>
  </si>
  <si>
    <t>Valuation of Property, Plant and Equipment</t>
  </si>
  <si>
    <t>Subsequent Material Events</t>
  </si>
  <si>
    <t>Changes in the Composition of the Group</t>
  </si>
  <si>
    <t>Changes in Contingent Liabilities</t>
  </si>
  <si>
    <t>Capital Commitments</t>
  </si>
  <si>
    <t>Review of Performance</t>
  </si>
  <si>
    <t>Variation of Results Against Preceding Quarter</t>
  </si>
  <si>
    <t>Current Year Prospects</t>
  </si>
  <si>
    <t>Profit Forecast</t>
  </si>
  <si>
    <t>Tax Expense</t>
  </si>
  <si>
    <t>Unquoted Investments and Properties</t>
  </si>
  <si>
    <t xml:space="preserve">Quoted Investments </t>
  </si>
  <si>
    <t>Status of Corporate Proposal</t>
  </si>
  <si>
    <t>Bank Borrowings</t>
  </si>
  <si>
    <t>Off Balance Sheet Financial Instruments</t>
  </si>
  <si>
    <t>Changes in Material Litigation</t>
  </si>
  <si>
    <t>Basic Earnings/(Loss) Per Share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</si>
</sst>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_);_(* \(#,##0.0\);_(* &quot;-&quot;?_);_(@_)"/>
    <numFmt numFmtId="167" formatCode="&quot;Yes&quot;;&quot;Yes&quot;;&quot;No&quot;"/>
    <numFmt numFmtId="168" formatCode="&quot;True&quot;;&quot;True&quot;;&quot;False&quot;"/>
    <numFmt numFmtId="169" formatCode="&quot;On&quot;;&quot;On&quot;;&quot;Off&quot;"/>
  </numFmts>
  <fonts count="9">
    <font>
      <sz val="10"/>
      <name val="Arial"/>
      <family val="0"/>
    </font>
    <font>
      <b/>
      <sz val="10"/>
      <name val="Arial"/>
      <family val="2"/>
    </font>
    <font>
      <b/>
      <sz val="12"/>
      <name val="Arial"/>
      <family val="2"/>
    </font>
    <font>
      <sz val="11"/>
      <name val="Arial Black"/>
      <family val="2"/>
    </font>
    <font>
      <u val="single"/>
      <sz val="10"/>
      <color indexed="12"/>
      <name val="Arial"/>
      <family val="0"/>
    </font>
    <font>
      <u val="single"/>
      <sz val="10"/>
      <color indexed="36"/>
      <name val="Arial"/>
      <family val="0"/>
    </font>
    <font>
      <sz val="12"/>
      <name val="Gill Sans Ultra Bold Condensed"/>
      <family val="2"/>
    </font>
    <font>
      <sz val="11"/>
      <name val="Gill Sans Ultra Bold Condensed"/>
      <family val="2"/>
    </font>
    <font>
      <b/>
      <sz val="8"/>
      <name val="Arial"/>
      <family val="2"/>
    </font>
  </fonts>
  <fills count="2">
    <fill>
      <patternFill/>
    </fill>
    <fill>
      <patternFill patternType="gray125"/>
    </fill>
  </fills>
  <borders count="10">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style="double"/>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54">
    <xf numFmtId="0" fontId="0" fillId="0" borderId="0" xfId="0" applyAlignment="1">
      <alignment/>
    </xf>
    <xf numFmtId="165" fontId="0" fillId="0" borderId="0" xfId="15" applyNumberFormat="1" applyAlignment="1">
      <alignment/>
    </xf>
    <xf numFmtId="165" fontId="0" fillId="0" borderId="0" xfId="15" applyNumberFormat="1" applyAlignment="1">
      <alignment horizontal="center"/>
    </xf>
    <xf numFmtId="165" fontId="0" fillId="0" borderId="1" xfId="15" applyNumberFormat="1" applyBorder="1" applyAlignment="1">
      <alignment/>
    </xf>
    <xf numFmtId="165" fontId="0" fillId="0" borderId="0" xfId="15" applyNumberFormat="1" applyFont="1" applyAlignment="1">
      <alignment/>
    </xf>
    <xf numFmtId="165" fontId="0" fillId="0" borderId="0" xfId="15" applyNumberFormat="1" applyFont="1" applyAlignment="1" quotePrefix="1">
      <alignment/>
    </xf>
    <xf numFmtId="165" fontId="0" fillId="0" borderId="0" xfId="15" applyNumberFormat="1" applyBorder="1" applyAlignment="1">
      <alignment/>
    </xf>
    <xf numFmtId="43" fontId="0" fillId="0" borderId="0" xfId="15" applyAlignment="1">
      <alignment/>
    </xf>
    <xf numFmtId="43" fontId="0" fillId="0" borderId="0" xfId="15" applyFont="1" applyAlignment="1">
      <alignment/>
    </xf>
    <xf numFmtId="165" fontId="0" fillId="0" borderId="2" xfId="15" applyNumberFormat="1" applyBorder="1" applyAlignment="1">
      <alignment/>
    </xf>
    <xf numFmtId="165" fontId="0" fillId="0" borderId="0" xfId="15" applyNumberFormat="1" applyFont="1" applyAlignment="1">
      <alignment horizontal="center"/>
    </xf>
    <xf numFmtId="165" fontId="0" fillId="0" borderId="3" xfId="15" applyNumberFormat="1" applyBorder="1" applyAlignment="1">
      <alignment/>
    </xf>
    <xf numFmtId="0" fontId="0" fillId="0" borderId="0" xfId="0" applyAlignment="1" quotePrefix="1">
      <alignment horizontal="center"/>
    </xf>
    <xf numFmtId="0" fontId="0" fillId="0" borderId="3" xfId="0" applyBorder="1" applyAlignment="1" quotePrefix="1">
      <alignment horizontal="center"/>
    </xf>
    <xf numFmtId="43" fontId="0" fillId="0" borderId="3" xfId="15" applyFont="1" applyBorder="1" applyAlignment="1">
      <alignment/>
    </xf>
    <xf numFmtId="43" fontId="0" fillId="0" borderId="3" xfId="15" applyBorder="1" applyAlignment="1">
      <alignment/>
    </xf>
    <xf numFmtId="43" fontId="2" fillId="0" borderId="0" xfId="15" applyFont="1" applyAlignment="1">
      <alignment/>
    </xf>
    <xf numFmtId="165" fontId="3" fillId="0" borderId="0" xfId="15" applyNumberFormat="1" applyFont="1" applyAlignment="1">
      <alignment/>
    </xf>
    <xf numFmtId="0" fontId="1" fillId="0" borderId="0" xfId="0" applyFont="1" applyAlignment="1">
      <alignment/>
    </xf>
    <xf numFmtId="0" fontId="0" fillId="0" borderId="0" xfId="0" applyBorder="1" applyAlignment="1">
      <alignment/>
    </xf>
    <xf numFmtId="0" fontId="1" fillId="0" borderId="0" xfId="0" applyFont="1" applyBorder="1" applyAlignment="1">
      <alignment horizontal="center"/>
    </xf>
    <xf numFmtId="0" fontId="1" fillId="0" borderId="0" xfId="0" applyFont="1" applyBorder="1" applyAlignment="1">
      <alignment/>
    </xf>
    <xf numFmtId="0" fontId="0" fillId="0" borderId="0" xfId="0" applyBorder="1" applyAlignment="1">
      <alignment horizontal="left"/>
    </xf>
    <xf numFmtId="0" fontId="0" fillId="0" borderId="0" xfId="0" applyAlignment="1" quotePrefix="1">
      <alignment/>
    </xf>
    <xf numFmtId="0" fontId="0" fillId="0" borderId="0" xfId="0" applyAlignment="1">
      <alignment horizontal="center"/>
    </xf>
    <xf numFmtId="43" fontId="6" fillId="0" borderId="0" xfId="15" applyFont="1" applyAlignment="1">
      <alignment/>
    </xf>
    <xf numFmtId="43" fontId="7" fillId="0" borderId="0" xfId="15" applyFont="1" applyAlignment="1">
      <alignment/>
    </xf>
    <xf numFmtId="0" fontId="0" fillId="0" borderId="0" xfId="0" applyAlignment="1">
      <alignment horizontal="left" indent="1"/>
    </xf>
    <xf numFmtId="165" fontId="0" fillId="0" borderId="2" xfId="15" applyNumberFormat="1" applyBorder="1" applyAlignment="1">
      <alignment horizontal="center"/>
    </xf>
    <xf numFmtId="0" fontId="0" fillId="0" borderId="0" xfId="0" applyFont="1" applyAlignment="1">
      <alignment/>
    </xf>
    <xf numFmtId="165" fontId="2" fillId="0" borderId="0" xfId="15" applyNumberFormat="1" applyFont="1" applyAlignment="1">
      <alignment/>
    </xf>
    <xf numFmtId="165" fontId="0" fillId="0" borderId="0" xfId="0" applyNumberFormat="1" applyAlignment="1" quotePrefix="1">
      <alignment horizontal="center"/>
    </xf>
    <xf numFmtId="165" fontId="0" fillId="0" borderId="3" xfId="0" applyNumberFormat="1" applyBorder="1" applyAlignment="1" quotePrefix="1">
      <alignment horizontal="center"/>
    </xf>
    <xf numFmtId="165" fontId="0" fillId="0" borderId="3" xfId="15" applyNumberFormat="1" applyFont="1" applyBorder="1" applyAlignment="1">
      <alignment/>
    </xf>
    <xf numFmtId="165" fontId="0" fillId="0" borderId="0" xfId="15" applyNumberFormat="1" applyFont="1" applyAlignment="1" quotePrefix="1">
      <alignment horizontal="center"/>
    </xf>
    <xf numFmtId="165" fontId="0" fillId="0" borderId="4" xfId="15" applyNumberFormat="1" applyBorder="1" applyAlignment="1">
      <alignment/>
    </xf>
    <xf numFmtId="165" fontId="0" fillId="0" borderId="5" xfId="15" applyNumberFormat="1" applyBorder="1" applyAlignment="1">
      <alignment/>
    </xf>
    <xf numFmtId="165" fontId="0" fillId="0" borderId="6" xfId="15" applyNumberFormat="1" applyBorder="1" applyAlignment="1">
      <alignment/>
    </xf>
    <xf numFmtId="43" fontId="0" fillId="0" borderId="0" xfId="15" applyNumberFormat="1" applyAlignment="1">
      <alignment/>
    </xf>
    <xf numFmtId="165" fontId="0" fillId="0" borderId="7" xfId="15" applyNumberFormat="1" applyBorder="1" applyAlignment="1">
      <alignment/>
    </xf>
    <xf numFmtId="165" fontId="0" fillId="0" borderId="8" xfId="15" applyNumberFormat="1" applyBorder="1" applyAlignment="1">
      <alignment/>
    </xf>
    <xf numFmtId="165" fontId="0" fillId="0" borderId="0" xfId="0" applyNumberFormat="1" applyAlignment="1">
      <alignment/>
    </xf>
    <xf numFmtId="164" fontId="0" fillId="0" borderId="0" xfId="15" applyNumberFormat="1" applyAlignment="1">
      <alignment/>
    </xf>
    <xf numFmtId="0" fontId="0" fillId="0" borderId="0" xfId="0" applyFont="1" applyAlignment="1" quotePrefix="1">
      <alignment/>
    </xf>
    <xf numFmtId="165" fontId="0" fillId="0" borderId="2" xfId="0" applyNumberFormat="1" applyBorder="1" applyAlignment="1">
      <alignment/>
    </xf>
    <xf numFmtId="165" fontId="0" fillId="0" borderId="0" xfId="0" applyNumberFormat="1" applyBorder="1" applyAlignment="1">
      <alignment/>
    </xf>
    <xf numFmtId="0" fontId="0" fillId="0" borderId="0" xfId="0" applyFont="1" applyAlignment="1">
      <alignment horizontal="left" indent="1"/>
    </xf>
    <xf numFmtId="0" fontId="0" fillId="0" borderId="0" xfId="0" applyFont="1" applyAlignment="1" quotePrefix="1">
      <alignment horizontal="left" indent="1"/>
    </xf>
    <xf numFmtId="165" fontId="8" fillId="0" borderId="0" xfId="15" applyNumberFormat="1" applyFont="1" applyAlignment="1" quotePrefix="1">
      <alignment/>
    </xf>
    <xf numFmtId="165" fontId="0" fillId="0" borderId="9" xfId="15" applyNumberFormat="1" applyBorder="1" applyAlignment="1">
      <alignment/>
    </xf>
    <xf numFmtId="165" fontId="0" fillId="0" borderId="0" xfId="15" applyNumberFormat="1" applyFont="1" applyAlignment="1">
      <alignment horizontal="center"/>
    </xf>
    <xf numFmtId="0" fontId="0" fillId="0" borderId="0" xfId="0" applyAlignment="1" quotePrefix="1">
      <alignment horizontal="center"/>
    </xf>
    <xf numFmtId="0" fontId="0" fillId="0" borderId="0" xfId="0" applyAlignment="1">
      <alignment horizontal="center"/>
    </xf>
    <xf numFmtId="164" fontId="0" fillId="0" borderId="0" xfId="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8</xdr:row>
      <xdr:rowOff>9525</xdr:rowOff>
    </xdr:from>
    <xdr:to>
      <xdr:col>9</xdr:col>
      <xdr:colOff>600075</xdr:colOff>
      <xdr:row>15</xdr:row>
      <xdr:rowOff>28575</xdr:rowOff>
    </xdr:to>
    <xdr:sp>
      <xdr:nvSpPr>
        <xdr:cNvPr id="1" name="TextBox 1"/>
        <xdr:cNvSpPr txBox="1">
          <a:spLocks noChangeArrowheads="1"/>
        </xdr:cNvSpPr>
      </xdr:nvSpPr>
      <xdr:spPr>
        <a:xfrm>
          <a:off x="266700" y="1409700"/>
          <a:ext cx="5467350" cy="11525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interim financial report has been prepared in compliance with MASB 26, Interim Financial Reporting.
The interim financial report should be read in conjunction with the audited financial statement of the Group for the year ended 30th June 2002.
The accounting policies and methods of computation used in the preparation of the quarterly financial report are consistent with those adopted in the audited financial statements for the financial year ended 30th June 2002.
</a:t>
          </a:r>
        </a:p>
      </xdr:txBody>
    </xdr:sp>
    <xdr:clientData/>
  </xdr:twoCellAnchor>
  <xdr:twoCellAnchor>
    <xdr:from>
      <xdr:col>1</xdr:col>
      <xdr:colOff>9525</xdr:colOff>
      <xdr:row>27</xdr:row>
      <xdr:rowOff>9525</xdr:rowOff>
    </xdr:from>
    <xdr:to>
      <xdr:col>10</xdr:col>
      <xdr:colOff>0</xdr:colOff>
      <xdr:row>29</xdr:row>
      <xdr:rowOff>38100</xdr:rowOff>
    </xdr:to>
    <xdr:sp>
      <xdr:nvSpPr>
        <xdr:cNvPr id="2" name="TextBox 2"/>
        <xdr:cNvSpPr txBox="1">
          <a:spLocks noChangeArrowheads="1"/>
        </xdr:cNvSpPr>
      </xdr:nvSpPr>
      <xdr:spPr>
        <a:xfrm>
          <a:off x="285750" y="4486275"/>
          <a:ext cx="5505450" cy="3524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significant change in estimates of amounts reported in our previous reporting that have a material effect for the current financial year to date.</a:t>
          </a:r>
        </a:p>
      </xdr:txBody>
    </xdr:sp>
    <xdr:clientData/>
  </xdr:twoCellAnchor>
  <xdr:twoCellAnchor>
    <xdr:from>
      <xdr:col>1</xdr:col>
      <xdr:colOff>19050</xdr:colOff>
      <xdr:row>34</xdr:row>
      <xdr:rowOff>0</xdr:rowOff>
    </xdr:from>
    <xdr:to>
      <xdr:col>9</xdr:col>
      <xdr:colOff>590550</xdr:colOff>
      <xdr:row>34</xdr:row>
      <xdr:rowOff>0</xdr:rowOff>
    </xdr:to>
    <xdr:sp>
      <xdr:nvSpPr>
        <xdr:cNvPr id="3" name="TextBox 3"/>
        <xdr:cNvSpPr txBox="1">
          <a:spLocks noChangeArrowheads="1"/>
        </xdr:cNvSpPr>
      </xdr:nvSpPr>
      <xdr:spPr>
        <a:xfrm>
          <a:off x="295275" y="5610225"/>
          <a:ext cx="54292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issuances and repayment of debts and equity securities in the quarter under review.
</a:t>
          </a:r>
        </a:p>
      </xdr:txBody>
    </xdr:sp>
    <xdr:clientData/>
  </xdr:twoCellAnchor>
  <xdr:twoCellAnchor>
    <xdr:from>
      <xdr:col>6</xdr:col>
      <xdr:colOff>28575</xdr:colOff>
      <xdr:row>43</xdr:row>
      <xdr:rowOff>76200</xdr:rowOff>
    </xdr:from>
    <xdr:to>
      <xdr:col>6</xdr:col>
      <xdr:colOff>600075</xdr:colOff>
      <xdr:row>43</xdr:row>
      <xdr:rowOff>76200</xdr:rowOff>
    </xdr:to>
    <xdr:sp>
      <xdr:nvSpPr>
        <xdr:cNvPr id="4" name="Line 4"/>
        <xdr:cNvSpPr>
          <a:spLocks/>
        </xdr:cNvSpPr>
      </xdr:nvSpPr>
      <xdr:spPr>
        <a:xfrm>
          <a:off x="3267075" y="7143750"/>
          <a:ext cx="571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28575</xdr:colOff>
      <xdr:row>43</xdr:row>
      <xdr:rowOff>76200</xdr:rowOff>
    </xdr:from>
    <xdr:to>
      <xdr:col>9</xdr:col>
      <xdr:colOff>600075</xdr:colOff>
      <xdr:row>43</xdr:row>
      <xdr:rowOff>76200</xdr:rowOff>
    </xdr:to>
    <xdr:sp>
      <xdr:nvSpPr>
        <xdr:cNvPr id="5" name="Line 5"/>
        <xdr:cNvSpPr>
          <a:spLocks/>
        </xdr:cNvSpPr>
      </xdr:nvSpPr>
      <xdr:spPr>
        <a:xfrm>
          <a:off x="5162550" y="7143750"/>
          <a:ext cx="571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63</xdr:row>
      <xdr:rowOff>19050</xdr:rowOff>
    </xdr:from>
    <xdr:to>
      <xdr:col>9</xdr:col>
      <xdr:colOff>581025</xdr:colOff>
      <xdr:row>65</xdr:row>
      <xdr:rowOff>123825</xdr:rowOff>
    </xdr:to>
    <xdr:sp>
      <xdr:nvSpPr>
        <xdr:cNvPr id="6" name="TextBox 6"/>
        <xdr:cNvSpPr txBox="1">
          <a:spLocks noChangeArrowheads="1"/>
        </xdr:cNvSpPr>
      </xdr:nvSpPr>
      <xdr:spPr>
        <a:xfrm>
          <a:off x="285750" y="10344150"/>
          <a:ext cx="5429250" cy="4286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valuations of land and buildings have been brought forward, without amendment from the previous annual financial statements.</a:t>
          </a:r>
        </a:p>
      </xdr:txBody>
    </xdr:sp>
    <xdr:clientData/>
  </xdr:twoCellAnchor>
  <xdr:twoCellAnchor>
    <xdr:from>
      <xdr:col>1</xdr:col>
      <xdr:colOff>9525</xdr:colOff>
      <xdr:row>59</xdr:row>
      <xdr:rowOff>19050</xdr:rowOff>
    </xdr:from>
    <xdr:to>
      <xdr:col>10</xdr:col>
      <xdr:colOff>0</xdr:colOff>
      <xdr:row>61</xdr:row>
      <xdr:rowOff>47625</xdr:rowOff>
    </xdr:to>
    <xdr:sp>
      <xdr:nvSpPr>
        <xdr:cNvPr id="7" name="TextBox 7"/>
        <xdr:cNvSpPr txBox="1">
          <a:spLocks noChangeArrowheads="1"/>
        </xdr:cNvSpPr>
      </xdr:nvSpPr>
      <xdr:spPr>
        <a:xfrm>
          <a:off x="285750" y="9696450"/>
          <a:ext cx="5505450" cy="3524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 geographical segmental information is presented as the Group operates principally within Malaysia.
</a:t>
          </a:r>
        </a:p>
      </xdr:txBody>
    </xdr:sp>
    <xdr:clientData/>
  </xdr:twoCellAnchor>
  <xdr:twoCellAnchor>
    <xdr:from>
      <xdr:col>1</xdr:col>
      <xdr:colOff>19050</xdr:colOff>
      <xdr:row>71</xdr:row>
      <xdr:rowOff>152400</xdr:rowOff>
    </xdr:from>
    <xdr:to>
      <xdr:col>9</xdr:col>
      <xdr:colOff>638175</xdr:colOff>
      <xdr:row>82</xdr:row>
      <xdr:rowOff>57150</xdr:rowOff>
    </xdr:to>
    <xdr:sp>
      <xdr:nvSpPr>
        <xdr:cNvPr id="8" name="TextBox 8"/>
        <xdr:cNvSpPr txBox="1">
          <a:spLocks noChangeArrowheads="1"/>
        </xdr:cNvSpPr>
      </xdr:nvSpPr>
      <xdr:spPr>
        <a:xfrm>
          <a:off x="295275" y="11772900"/>
          <a:ext cx="5476875" cy="16859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During the quarter under review, the paid-up share capital of C.I. Auto Services Sdn Bhd ("CIAS") was increased to 200,000 ordinary shares of RM1.00 each from 2 ordinary shares of RM1.00 each.
Pursuant to the above and on the same date, C.I. Engineering Sdn Bhd ("CIE") entered into a Shareholders' Agreement ("the Agreement") with Venture Features Sdn Bhd ("VFSB") to regulate their relationship inter-se and generally in the conduct and affairs of CIAS, another wholly-owned subsidiary of the Company. The Agreement provided that CIE and VFSB will hold 51% and 49% respectively of the issued and paid up share capital of CIAS. CIE is required to subscribe an additional 101,998 ordinary shares of RM1.00 each representing 51% of the issued and paid-up capital of CIAS for a cash consideration of RM101,998.</a:t>
          </a:r>
        </a:p>
      </xdr:txBody>
    </xdr:sp>
    <xdr:clientData/>
  </xdr:twoCellAnchor>
  <xdr:twoCellAnchor>
    <xdr:from>
      <xdr:col>1</xdr:col>
      <xdr:colOff>19050</xdr:colOff>
      <xdr:row>84</xdr:row>
      <xdr:rowOff>0</xdr:rowOff>
    </xdr:from>
    <xdr:to>
      <xdr:col>9</xdr:col>
      <xdr:colOff>638175</xdr:colOff>
      <xdr:row>84</xdr:row>
      <xdr:rowOff>0</xdr:rowOff>
    </xdr:to>
    <xdr:sp>
      <xdr:nvSpPr>
        <xdr:cNvPr id="9" name="TextBox 9"/>
        <xdr:cNvSpPr txBox="1">
          <a:spLocks noChangeArrowheads="1"/>
        </xdr:cNvSpPr>
      </xdr:nvSpPr>
      <xdr:spPr>
        <a:xfrm>
          <a:off x="295275" y="13725525"/>
          <a:ext cx="54768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contingent liabilities since the last annual balance sheet as at 30th June 2002 up to the date of issue of the report.
</a:t>
          </a:r>
        </a:p>
      </xdr:txBody>
    </xdr:sp>
    <xdr:clientData/>
  </xdr:twoCellAnchor>
  <xdr:twoCellAnchor>
    <xdr:from>
      <xdr:col>0</xdr:col>
      <xdr:colOff>257175</xdr:colOff>
      <xdr:row>17</xdr:row>
      <xdr:rowOff>9525</xdr:rowOff>
    </xdr:from>
    <xdr:to>
      <xdr:col>9</xdr:col>
      <xdr:colOff>638175</xdr:colOff>
      <xdr:row>19</xdr:row>
      <xdr:rowOff>57150</xdr:rowOff>
    </xdr:to>
    <xdr:sp>
      <xdr:nvSpPr>
        <xdr:cNvPr id="10" name="TextBox 10"/>
        <xdr:cNvSpPr txBox="1">
          <a:spLocks noChangeArrowheads="1"/>
        </xdr:cNvSpPr>
      </xdr:nvSpPr>
      <xdr:spPr>
        <a:xfrm>
          <a:off x="257175" y="2867025"/>
          <a:ext cx="5514975" cy="3714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auditors' report on the financial statements of the Group for the year ended 30th June 2002 was not subject to any qualification.
</a:t>
          </a:r>
        </a:p>
      </xdr:txBody>
    </xdr:sp>
    <xdr:clientData/>
  </xdr:twoCellAnchor>
  <xdr:twoCellAnchor>
    <xdr:from>
      <xdr:col>1</xdr:col>
      <xdr:colOff>19050</xdr:colOff>
      <xdr:row>31</xdr:row>
      <xdr:rowOff>0</xdr:rowOff>
    </xdr:from>
    <xdr:to>
      <xdr:col>10</xdr:col>
      <xdr:colOff>9525</xdr:colOff>
      <xdr:row>34</xdr:row>
      <xdr:rowOff>57150</xdr:rowOff>
    </xdr:to>
    <xdr:sp>
      <xdr:nvSpPr>
        <xdr:cNvPr id="11" name="TextBox 11"/>
        <xdr:cNvSpPr txBox="1">
          <a:spLocks noChangeArrowheads="1"/>
        </xdr:cNvSpPr>
      </xdr:nvSpPr>
      <xdr:spPr>
        <a:xfrm>
          <a:off x="295275" y="5124450"/>
          <a:ext cx="5505450" cy="5429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 was not involved in any issuance and repayment of debt and equity securities, share buy-back, share cancellations, shares held as treasury shares and resale of treasury shares for the current financial year to date.</a:t>
          </a:r>
        </a:p>
      </xdr:txBody>
    </xdr:sp>
    <xdr:clientData/>
  </xdr:twoCellAnchor>
  <xdr:twoCellAnchor>
    <xdr:from>
      <xdr:col>0</xdr:col>
      <xdr:colOff>266700</xdr:colOff>
      <xdr:row>67</xdr:row>
      <xdr:rowOff>0</xdr:rowOff>
    </xdr:from>
    <xdr:to>
      <xdr:col>9</xdr:col>
      <xdr:colOff>600075</xdr:colOff>
      <xdr:row>70</xdr:row>
      <xdr:rowOff>47625</xdr:rowOff>
    </xdr:to>
    <xdr:sp>
      <xdr:nvSpPr>
        <xdr:cNvPr id="12" name="TextBox 12"/>
        <xdr:cNvSpPr txBox="1">
          <a:spLocks noChangeArrowheads="1"/>
        </xdr:cNvSpPr>
      </xdr:nvSpPr>
      <xdr:spPr>
        <a:xfrm>
          <a:off x="266700" y="10972800"/>
          <a:ext cx="5467350" cy="5334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events subsequent to the end of the interim period reported on that have not been reflected in the financial statements for the said period, made up to the date of issue of this quarterly report.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106</xdr:row>
      <xdr:rowOff>19050</xdr:rowOff>
    </xdr:from>
    <xdr:to>
      <xdr:col>9</xdr:col>
      <xdr:colOff>581025</xdr:colOff>
      <xdr:row>108</xdr:row>
      <xdr:rowOff>85725</xdr:rowOff>
    </xdr:to>
    <xdr:sp>
      <xdr:nvSpPr>
        <xdr:cNvPr id="1" name="TextBox 1"/>
        <xdr:cNvSpPr txBox="1">
          <a:spLocks noChangeArrowheads="1"/>
        </xdr:cNvSpPr>
      </xdr:nvSpPr>
      <xdr:spPr>
        <a:xfrm>
          <a:off x="361950" y="17325975"/>
          <a:ext cx="5638800" cy="3905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 does not have any financial instruments with off Balance Sheet risk for the quarter under review.
</a:t>
          </a:r>
        </a:p>
      </xdr:txBody>
    </xdr:sp>
    <xdr:clientData/>
  </xdr:twoCellAnchor>
  <xdr:twoCellAnchor>
    <xdr:from>
      <xdr:col>1</xdr:col>
      <xdr:colOff>19050</xdr:colOff>
      <xdr:row>114</xdr:row>
      <xdr:rowOff>19050</xdr:rowOff>
    </xdr:from>
    <xdr:to>
      <xdr:col>9</xdr:col>
      <xdr:colOff>590550</xdr:colOff>
      <xdr:row>116</xdr:row>
      <xdr:rowOff>47625</xdr:rowOff>
    </xdr:to>
    <xdr:sp>
      <xdr:nvSpPr>
        <xdr:cNvPr id="2" name="TextBox 2"/>
        <xdr:cNvSpPr txBox="1">
          <a:spLocks noChangeArrowheads="1"/>
        </xdr:cNvSpPr>
      </xdr:nvSpPr>
      <xdr:spPr>
        <a:xfrm>
          <a:off x="361950" y="18621375"/>
          <a:ext cx="5648325" cy="3524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Board of Directors has not recommended any interim dividend for the financial quarter ended 30th September 2002.</a:t>
          </a:r>
        </a:p>
      </xdr:txBody>
    </xdr:sp>
    <xdr:clientData/>
  </xdr:twoCellAnchor>
  <xdr:twoCellAnchor>
    <xdr:from>
      <xdr:col>1</xdr:col>
      <xdr:colOff>19050</xdr:colOff>
      <xdr:row>118</xdr:row>
      <xdr:rowOff>9525</xdr:rowOff>
    </xdr:from>
    <xdr:to>
      <xdr:col>9</xdr:col>
      <xdr:colOff>581025</xdr:colOff>
      <xdr:row>121</xdr:row>
      <xdr:rowOff>38100</xdr:rowOff>
    </xdr:to>
    <xdr:sp>
      <xdr:nvSpPr>
        <xdr:cNvPr id="3" name="TextBox 3"/>
        <xdr:cNvSpPr txBox="1">
          <a:spLocks noChangeArrowheads="1"/>
        </xdr:cNvSpPr>
      </xdr:nvSpPr>
      <xdr:spPr>
        <a:xfrm>
          <a:off x="361950" y="19259550"/>
          <a:ext cx="5638800" cy="5143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basic loss per share for the financial period has been calculated based on the Group's loss after taxation and minority interests divided by the number of ordinary shares in issue during the financial period.</a:t>
          </a:r>
        </a:p>
      </xdr:txBody>
    </xdr:sp>
    <xdr:clientData/>
  </xdr:twoCellAnchor>
  <xdr:twoCellAnchor>
    <xdr:from>
      <xdr:col>1</xdr:col>
      <xdr:colOff>9525</xdr:colOff>
      <xdr:row>52</xdr:row>
      <xdr:rowOff>9525</xdr:rowOff>
    </xdr:from>
    <xdr:to>
      <xdr:col>9</xdr:col>
      <xdr:colOff>581025</xdr:colOff>
      <xdr:row>53</xdr:row>
      <xdr:rowOff>66675</xdr:rowOff>
    </xdr:to>
    <xdr:sp>
      <xdr:nvSpPr>
        <xdr:cNvPr id="4" name="TextBox 4"/>
        <xdr:cNvSpPr txBox="1">
          <a:spLocks noChangeArrowheads="1"/>
        </xdr:cNvSpPr>
      </xdr:nvSpPr>
      <xdr:spPr>
        <a:xfrm>
          <a:off x="352425" y="8534400"/>
          <a:ext cx="5648325" cy="2190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 There were no purchases or disposals of quoted securities for the quarter under review.
</a:t>
          </a:r>
        </a:p>
      </xdr:txBody>
    </xdr:sp>
    <xdr:clientData/>
  </xdr:twoCellAnchor>
  <xdr:twoCellAnchor>
    <xdr:from>
      <xdr:col>1</xdr:col>
      <xdr:colOff>28575</xdr:colOff>
      <xdr:row>8</xdr:row>
      <xdr:rowOff>9525</xdr:rowOff>
    </xdr:from>
    <xdr:to>
      <xdr:col>9</xdr:col>
      <xdr:colOff>581025</xdr:colOff>
      <xdr:row>16</xdr:row>
      <xdr:rowOff>28575</xdr:rowOff>
    </xdr:to>
    <xdr:sp>
      <xdr:nvSpPr>
        <xdr:cNvPr id="5" name="TextBox 5"/>
        <xdr:cNvSpPr txBox="1">
          <a:spLocks noChangeArrowheads="1"/>
        </xdr:cNvSpPr>
      </xdr:nvSpPr>
      <xdr:spPr>
        <a:xfrm>
          <a:off x="371475" y="1390650"/>
          <a:ext cx="5629275" cy="13144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Group's revenue for the current quarter recorded a slight increase of 5% as compared to the preceding year corresponding period. The increase was mainly due to favourable product mix by selling higher value added products and extending the product range from the building and construction related products division.
The Group reported a loss before tax of RM2.4 million as compared to RM2.0 million in the preceding year corresponding period. The loss was mainly due to increase in finance cost and the inclusion of the operating expenses of the engineering division.</a:t>
          </a:r>
        </a:p>
      </xdr:txBody>
    </xdr:sp>
    <xdr:clientData/>
  </xdr:twoCellAnchor>
  <xdr:twoCellAnchor>
    <xdr:from>
      <xdr:col>1</xdr:col>
      <xdr:colOff>28575</xdr:colOff>
      <xdr:row>18</xdr:row>
      <xdr:rowOff>19050</xdr:rowOff>
    </xdr:from>
    <xdr:to>
      <xdr:col>9</xdr:col>
      <xdr:colOff>571500</xdr:colOff>
      <xdr:row>22</xdr:row>
      <xdr:rowOff>0</xdr:rowOff>
    </xdr:to>
    <xdr:sp>
      <xdr:nvSpPr>
        <xdr:cNvPr id="6" name="TextBox 6"/>
        <xdr:cNvSpPr txBox="1">
          <a:spLocks noChangeArrowheads="1"/>
        </xdr:cNvSpPr>
      </xdr:nvSpPr>
      <xdr:spPr>
        <a:xfrm>
          <a:off x="371475" y="3019425"/>
          <a:ext cx="5619750" cy="6286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For the quarter under review, the Group recorded a loss before tax of RM2.4 million compared to RM0.59 million in the previous quarter. The loss increase was mainly due to a decrease in the share of results of associated company. 
</a:t>
          </a:r>
        </a:p>
      </xdr:txBody>
    </xdr:sp>
    <xdr:clientData/>
  </xdr:twoCellAnchor>
  <xdr:twoCellAnchor>
    <xdr:from>
      <xdr:col>1</xdr:col>
      <xdr:colOff>38100</xdr:colOff>
      <xdr:row>43</xdr:row>
      <xdr:rowOff>9525</xdr:rowOff>
    </xdr:from>
    <xdr:to>
      <xdr:col>9</xdr:col>
      <xdr:colOff>590550</xdr:colOff>
      <xdr:row>46</xdr:row>
      <xdr:rowOff>57150</xdr:rowOff>
    </xdr:to>
    <xdr:sp>
      <xdr:nvSpPr>
        <xdr:cNvPr id="7" name="TextBox 7"/>
        <xdr:cNvSpPr txBox="1">
          <a:spLocks noChangeArrowheads="1"/>
        </xdr:cNvSpPr>
      </xdr:nvSpPr>
      <xdr:spPr>
        <a:xfrm>
          <a:off x="381000" y="7077075"/>
          <a:ext cx="5629275" cy="5334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Group's effective tax rate is higher than the statutory tax rate as the tax charge relates to tax on profits of certain subsidiaries which cannot be set-off against losses of other subsidiaries for tax purposes as group relief is not available.
</a:t>
          </a:r>
        </a:p>
      </xdr:txBody>
    </xdr:sp>
    <xdr:clientData/>
  </xdr:twoCellAnchor>
  <xdr:twoCellAnchor>
    <xdr:from>
      <xdr:col>1</xdr:col>
      <xdr:colOff>28575</xdr:colOff>
      <xdr:row>48</xdr:row>
      <xdr:rowOff>19050</xdr:rowOff>
    </xdr:from>
    <xdr:to>
      <xdr:col>9</xdr:col>
      <xdr:colOff>590550</xdr:colOff>
      <xdr:row>50</xdr:row>
      <xdr:rowOff>76200</xdr:rowOff>
    </xdr:to>
    <xdr:sp>
      <xdr:nvSpPr>
        <xdr:cNvPr id="8" name="TextBox 8"/>
        <xdr:cNvSpPr txBox="1">
          <a:spLocks noChangeArrowheads="1"/>
        </xdr:cNvSpPr>
      </xdr:nvSpPr>
      <xdr:spPr>
        <a:xfrm>
          <a:off x="371475" y="7896225"/>
          <a:ext cx="5638800" cy="3810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profits on sale of properties as there were no disposals of properties during the quarter under review.</a:t>
          </a:r>
        </a:p>
      </xdr:txBody>
    </xdr:sp>
    <xdr:clientData/>
  </xdr:twoCellAnchor>
  <xdr:twoCellAnchor>
    <xdr:from>
      <xdr:col>1</xdr:col>
      <xdr:colOff>19050</xdr:colOff>
      <xdr:row>110</xdr:row>
      <xdr:rowOff>19050</xdr:rowOff>
    </xdr:from>
    <xdr:to>
      <xdr:col>9</xdr:col>
      <xdr:colOff>581025</xdr:colOff>
      <xdr:row>112</xdr:row>
      <xdr:rowOff>76200</xdr:rowOff>
    </xdr:to>
    <xdr:sp>
      <xdr:nvSpPr>
        <xdr:cNvPr id="9" name="TextBox 9"/>
        <xdr:cNvSpPr txBox="1">
          <a:spLocks noChangeArrowheads="1"/>
        </xdr:cNvSpPr>
      </xdr:nvSpPr>
      <xdr:spPr>
        <a:xfrm>
          <a:off x="361950" y="17973675"/>
          <a:ext cx="5638800" cy="3810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changes in the material litigation of the Group since the last annual balance sheet date up to the date of this report.</a:t>
          </a:r>
        </a:p>
      </xdr:txBody>
    </xdr:sp>
    <xdr:clientData/>
  </xdr:twoCellAnchor>
  <xdr:twoCellAnchor>
    <xdr:from>
      <xdr:col>1</xdr:col>
      <xdr:colOff>28575</xdr:colOff>
      <xdr:row>63</xdr:row>
      <xdr:rowOff>9525</xdr:rowOff>
    </xdr:from>
    <xdr:to>
      <xdr:col>9</xdr:col>
      <xdr:colOff>590550</xdr:colOff>
      <xdr:row>92</xdr:row>
      <xdr:rowOff>47625</xdr:rowOff>
    </xdr:to>
    <xdr:sp>
      <xdr:nvSpPr>
        <xdr:cNvPr id="10" name="TextBox 10"/>
        <xdr:cNvSpPr txBox="1">
          <a:spLocks noChangeArrowheads="1"/>
        </xdr:cNvSpPr>
      </xdr:nvSpPr>
      <xdr:spPr>
        <a:xfrm>
          <a:off x="371475" y="10334625"/>
          <a:ext cx="5638800" cy="47339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11th November 2002, the Company proposed an issue of 5,737,783 new ordinary shares of RM1.00 each in the Company through a private placement exercise at an issue price to be determined later. 
Alliance Merchant Bank Berhad ("AMBB") has been appointed as the advisor to the Company for the Proposed Private Placement.
Further to the announcement above, on 22nd November 2002 AMBB for and on behalf of the Company, had submitted the application for the Proposed Private Placement to the Securities Commission and the Foreign Investment Committee for their approvals.
The Company had also announced on 22nd November 2002 that pursuant to a shareholders' agreement entered into between the Company and Kentucky Fried Chicken International Holdings Inc., Pizza Hut International, LLC and Taco Bell., (collectively, the Franchisors") on 1st June 2002, the Proposed Private Placement is also conditional upon the approval of the Franchisors.
The Proposed Private Placement will enable the Company to meet the Listing Requirements of the Kuala Lumpur Stock Exchange ("KLSE") of the minimum issued and paid-up share capital of RM60.0 million for companies listed on the Main Board of the KLSE. In addition, the proceeds to be raised will assist the Company in meeting its working capital requirements.
The Proposed Private Placement is subject to approvals being obtained from all relevant authorities.
The Company shall seek shareholders' approval at the forthcoming Annual General Meeting to be convened on 14th December 2002 to issue new shares not exceeding 10% of the Company's existing issued and paid-up share capital pursuant to Section 132D of the Companies Act 1965. In the event the Placement Shares are issued to Directors' and/or substantial shareholders of the Company, or persons connected with them, the specific approval of shareholders will be sought for the Proposed Private Placement.</a:t>
          </a:r>
        </a:p>
      </xdr:txBody>
    </xdr:sp>
    <xdr:clientData/>
  </xdr:twoCellAnchor>
  <xdr:twoCellAnchor>
    <xdr:from>
      <xdr:col>1</xdr:col>
      <xdr:colOff>0</xdr:colOff>
      <xdr:row>23</xdr:row>
      <xdr:rowOff>0</xdr:rowOff>
    </xdr:from>
    <xdr:to>
      <xdr:col>9</xdr:col>
      <xdr:colOff>542925</xdr:colOff>
      <xdr:row>27</xdr:row>
      <xdr:rowOff>28575</xdr:rowOff>
    </xdr:to>
    <xdr:sp>
      <xdr:nvSpPr>
        <xdr:cNvPr id="11" name="TextBox 11"/>
        <xdr:cNvSpPr txBox="1">
          <a:spLocks noChangeArrowheads="1"/>
        </xdr:cNvSpPr>
      </xdr:nvSpPr>
      <xdr:spPr>
        <a:xfrm>
          <a:off x="342900" y="3810000"/>
          <a:ext cx="5619750" cy="6762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With the increasing competition both in the domestic and overseas markets the Group shall endeavour to further reduce operating costs to ensure its products remain attractive in the markets.
Meanwhile, the Group is also actively identifying, studying and considering ways of improving the financial position and profitability of the Group.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62</xdr:row>
      <xdr:rowOff>19050</xdr:rowOff>
    </xdr:from>
    <xdr:to>
      <xdr:col>9</xdr:col>
      <xdr:colOff>581025</xdr:colOff>
      <xdr:row>64</xdr:row>
      <xdr:rowOff>85725</xdr:rowOff>
    </xdr:to>
    <xdr:sp>
      <xdr:nvSpPr>
        <xdr:cNvPr id="1" name="TextBox 1"/>
        <xdr:cNvSpPr txBox="1">
          <a:spLocks noChangeArrowheads="1"/>
        </xdr:cNvSpPr>
      </xdr:nvSpPr>
      <xdr:spPr>
        <a:xfrm>
          <a:off x="314325" y="10058400"/>
          <a:ext cx="5438775" cy="3905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does not have any financial instruments with off Balance sheet risk for the quarter under review.
</a:t>
          </a:r>
        </a:p>
      </xdr:txBody>
    </xdr:sp>
    <xdr:clientData/>
  </xdr:twoCellAnchor>
  <xdr:twoCellAnchor>
    <xdr:from>
      <xdr:col>1</xdr:col>
      <xdr:colOff>19050</xdr:colOff>
      <xdr:row>71</xdr:row>
      <xdr:rowOff>19050</xdr:rowOff>
    </xdr:from>
    <xdr:to>
      <xdr:col>9</xdr:col>
      <xdr:colOff>590550</xdr:colOff>
      <xdr:row>73</xdr:row>
      <xdr:rowOff>76200</xdr:rowOff>
    </xdr:to>
    <xdr:sp>
      <xdr:nvSpPr>
        <xdr:cNvPr id="2" name="TextBox 2"/>
        <xdr:cNvSpPr txBox="1">
          <a:spLocks noChangeArrowheads="1"/>
        </xdr:cNvSpPr>
      </xdr:nvSpPr>
      <xdr:spPr>
        <a:xfrm>
          <a:off x="314325" y="11515725"/>
          <a:ext cx="5448300" cy="3810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Board of Directors has not recommended any interim dividend for the financial quarter ended 30th September 2002.</a:t>
          </a:r>
        </a:p>
      </xdr:txBody>
    </xdr:sp>
    <xdr:clientData/>
  </xdr:twoCellAnchor>
  <xdr:twoCellAnchor>
    <xdr:from>
      <xdr:col>1</xdr:col>
      <xdr:colOff>19050</xdr:colOff>
      <xdr:row>75</xdr:row>
      <xdr:rowOff>9525</xdr:rowOff>
    </xdr:from>
    <xdr:to>
      <xdr:col>9</xdr:col>
      <xdr:colOff>581025</xdr:colOff>
      <xdr:row>77</xdr:row>
      <xdr:rowOff>76200</xdr:rowOff>
    </xdr:to>
    <xdr:sp>
      <xdr:nvSpPr>
        <xdr:cNvPr id="3" name="TextBox 3"/>
        <xdr:cNvSpPr txBox="1">
          <a:spLocks noChangeArrowheads="1"/>
        </xdr:cNvSpPr>
      </xdr:nvSpPr>
      <xdr:spPr>
        <a:xfrm>
          <a:off x="314325" y="12153900"/>
          <a:ext cx="5438775" cy="3905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Earnings per share is calculated by dividing the Company's loss after taxation of RM            by 57,377,835 ordinary shares in issue during the year.</a:t>
          </a:r>
        </a:p>
      </xdr:txBody>
    </xdr:sp>
    <xdr:clientData/>
  </xdr:twoCellAnchor>
  <xdr:twoCellAnchor>
    <xdr:from>
      <xdr:col>1</xdr:col>
      <xdr:colOff>9525</xdr:colOff>
      <xdr:row>33</xdr:row>
      <xdr:rowOff>9525</xdr:rowOff>
    </xdr:from>
    <xdr:to>
      <xdr:col>9</xdr:col>
      <xdr:colOff>581025</xdr:colOff>
      <xdr:row>34</xdr:row>
      <xdr:rowOff>66675</xdr:rowOff>
    </xdr:to>
    <xdr:sp>
      <xdr:nvSpPr>
        <xdr:cNvPr id="4" name="TextBox 4"/>
        <xdr:cNvSpPr txBox="1">
          <a:spLocks noChangeArrowheads="1"/>
        </xdr:cNvSpPr>
      </xdr:nvSpPr>
      <xdr:spPr>
        <a:xfrm>
          <a:off x="304800" y="5353050"/>
          <a:ext cx="5448300" cy="2190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 There were no purchases or disposals of quoted securities for the current quarter under review.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A2:K45"/>
  <sheetViews>
    <sheetView workbookViewId="0" topLeftCell="A1">
      <selection activeCell="D35" sqref="D35"/>
    </sheetView>
  </sheetViews>
  <sheetFormatPr defaultColWidth="9.140625" defaultRowHeight="12.75"/>
  <cols>
    <col min="1" max="1" width="2.421875" style="1" customWidth="1"/>
    <col min="2" max="2" width="3.28125" style="1" customWidth="1"/>
    <col min="3" max="3" width="9.140625" style="1" customWidth="1"/>
    <col min="4" max="4" width="16.7109375" style="1" customWidth="1"/>
    <col min="5" max="5" width="11.28125" style="1" bestFit="1" customWidth="1"/>
    <col min="6" max="6" width="1.8515625" style="1" customWidth="1"/>
    <col min="7" max="7" width="11.28125" style="1" bestFit="1" customWidth="1"/>
    <col min="8" max="8" width="2.28125" style="1" customWidth="1"/>
    <col min="9" max="9" width="11.28125" style="1" bestFit="1" customWidth="1"/>
    <col min="10" max="10" width="2.00390625" style="1" customWidth="1"/>
    <col min="11" max="11" width="12.8515625" style="1" customWidth="1"/>
    <col min="12" max="16384" width="9.140625" style="1" customWidth="1"/>
  </cols>
  <sheetData>
    <row r="2" spans="1:5" ht="15.75">
      <c r="A2" s="16" t="s">
        <v>63</v>
      </c>
      <c r="B2" s="7"/>
      <c r="D2"/>
      <c r="E2" s="48" t="s">
        <v>167</v>
      </c>
    </row>
    <row r="3" spans="1:2" ht="12.75">
      <c r="A3" s="12" t="s">
        <v>1</v>
      </c>
      <c r="B3" s="8" t="s">
        <v>64</v>
      </c>
    </row>
    <row r="4" spans="1:11" ht="13.5" thickBot="1">
      <c r="A4" s="11"/>
      <c r="B4" s="11"/>
      <c r="C4" s="11"/>
      <c r="D4" s="11"/>
      <c r="E4" s="11"/>
      <c r="F4" s="11"/>
      <c r="G4" s="11"/>
      <c r="H4" s="11"/>
      <c r="I4" s="11"/>
      <c r="J4" s="11"/>
      <c r="K4" s="11"/>
    </row>
    <row r="5" spans="1:11" ht="12.75">
      <c r="A5" s="6"/>
      <c r="B5" s="6"/>
      <c r="C5" s="6"/>
      <c r="D5" s="6"/>
      <c r="E5" s="6"/>
      <c r="F5" s="6"/>
      <c r="G5" s="6"/>
      <c r="H5" s="6"/>
      <c r="I5" s="6"/>
      <c r="J5" s="6"/>
      <c r="K5" s="6"/>
    </row>
    <row r="6" ht="12.75">
      <c r="A6" s="4" t="s">
        <v>61</v>
      </c>
    </row>
    <row r="7" ht="12.75">
      <c r="A7" s="4" t="s">
        <v>62</v>
      </c>
    </row>
    <row r="9" ht="18.75">
      <c r="A9" s="17" t="s">
        <v>163</v>
      </c>
    </row>
    <row r="10" ht="12.75">
      <c r="A10" s="4"/>
    </row>
    <row r="11" spans="5:11" ht="12.75">
      <c r="E11" s="50" t="s">
        <v>56</v>
      </c>
      <c r="F11" s="50"/>
      <c r="G11" s="50"/>
      <c r="I11" s="50" t="s">
        <v>59</v>
      </c>
      <c r="J11" s="50"/>
      <c r="K11" s="50"/>
    </row>
    <row r="12" spans="5:11" ht="12.75">
      <c r="E12" s="10" t="s">
        <v>52</v>
      </c>
      <c r="F12" s="10"/>
      <c r="G12" s="10" t="s">
        <v>52</v>
      </c>
      <c r="I12" s="10" t="s">
        <v>57</v>
      </c>
      <c r="J12" s="10"/>
      <c r="K12" s="10" t="s">
        <v>57</v>
      </c>
    </row>
    <row r="13" spans="5:11" ht="12.75">
      <c r="E13" s="10" t="s">
        <v>53</v>
      </c>
      <c r="F13" s="10"/>
      <c r="G13" s="10" t="s">
        <v>53</v>
      </c>
      <c r="I13" s="10" t="s">
        <v>58</v>
      </c>
      <c r="J13" s="10"/>
      <c r="K13" s="10" t="s">
        <v>58</v>
      </c>
    </row>
    <row r="14" spans="5:11" ht="12.75">
      <c r="E14" s="5" t="s">
        <v>54</v>
      </c>
      <c r="F14" s="5"/>
      <c r="G14" s="5" t="s">
        <v>55</v>
      </c>
      <c r="I14" s="5" t="s">
        <v>54</v>
      </c>
      <c r="J14" s="5"/>
      <c r="K14" s="5" t="s">
        <v>55</v>
      </c>
    </row>
    <row r="15" spans="5:11" ht="12.75">
      <c r="E15" s="10" t="s">
        <v>60</v>
      </c>
      <c r="F15" s="2"/>
      <c r="G15" s="10" t="s">
        <v>60</v>
      </c>
      <c r="I15" s="10" t="s">
        <v>60</v>
      </c>
      <c r="J15" s="2"/>
      <c r="K15" s="10" t="s">
        <v>60</v>
      </c>
    </row>
    <row r="17" spans="2:11" ht="12.75">
      <c r="B17" s="1" t="s">
        <v>0</v>
      </c>
      <c r="E17" s="1">
        <v>7563</v>
      </c>
      <c r="G17" s="1">
        <v>7230</v>
      </c>
      <c r="I17" s="1">
        <f>+E17</f>
        <v>7563</v>
      </c>
      <c r="K17" s="1">
        <f>+G17</f>
        <v>7230</v>
      </c>
    </row>
    <row r="18" spans="2:11" ht="12.75">
      <c r="B18" s="4" t="s">
        <v>6</v>
      </c>
      <c r="E18" s="3">
        <v>-5636</v>
      </c>
      <c r="F18" s="6"/>
      <c r="G18" s="3">
        <v>-5987</v>
      </c>
      <c r="I18" s="3">
        <f>+E18</f>
        <v>-5636</v>
      </c>
      <c r="J18" s="6"/>
      <c r="K18" s="3">
        <f>+G18</f>
        <v>-5987</v>
      </c>
    </row>
    <row r="20" spans="2:11" ht="12.75">
      <c r="B20" s="4" t="s">
        <v>7</v>
      </c>
      <c r="E20" s="1">
        <f>SUM(E17:E18)</f>
        <v>1927</v>
      </c>
      <c r="G20" s="1">
        <f>SUM(G17:G18)</f>
        <v>1243</v>
      </c>
      <c r="I20" s="1">
        <f>SUM(I17:I18)</f>
        <v>1927</v>
      </c>
      <c r="K20" s="1">
        <f>SUM(K17:K18)</f>
        <v>1243</v>
      </c>
    </row>
    <row r="22" spans="2:11" ht="12.75">
      <c r="B22" s="4" t="s">
        <v>2</v>
      </c>
      <c r="E22" s="1">
        <v>-1945</v>
      </c>
      <c r="G22" s="1">
        <v>-1747</v>
      </c>
      <c r="I22" s="1">
        <f>+E22</f>
        <v>-1945</v>
      </c>
      <c r="K22" s="1">
        <f>+G22</f>
        <v>-1747</v>
      </c>
    </row>
    <row r="23" spans="2:11" ht="12.75">
      <c r="B23" s="4" t="s">
        <v>8</v>
      </c>
      <c r="E23" s="3">
        <v>99</v>
      </c>
      <c r="F23" s="6"/>
      <c r="G23" s="3">
        <v>195</v>
      </c>
      <c r="I23" s="3">
        <f>+E23</f>
        <v>99</v>
      </c>
      <c r="J23" s="6"/>
      <c r="K23" s="3">
        <f>+G23</f>
        <v>195</v>
      </c>
    </row>
    <row r="24" ht="12.75">
      <c r="B24" s="4"/>
    </row>
    <row r="25" spans="2:11" ht="12.75">
      <c r="B25" s="4" t="s">
        <v>168</v>
      </c>
      <c r="E25" s="1">
        <f>SUM(E20:E23)</f>
        <v>81</v>
      </c>
      <c r="G25" s="1">
        <f>SUM(G20:G23)</f>
        <v>-309</v>
      </c>
      <c r="I25" s="1">
        <f>SUM(I20:I23)</f>
        <v>81</v>
      </c>
      <c r="K25" s="1">
        <f>SUM(K20:K23)</f>
        <v>-309</v>
      </c>
    </row>
    <row r="27" spans="2:11" ht="12.75">
      <c r="B27" s="4" t="s">
        <v>3</v>
      </c>
      <c r="E27" s="1">
        <v>-7630</v>
      </c>
      <c r="G27" s="1">
        <v>-7286</v>
      </c>
      <c r="I27" s="1">
        <f>+E27</f>
        <v>-7630</v>
      </c>
      <c r="K27" s="1">
        <f>+G27</f>
        <v>-7286</v>
      </c>
    </row>
    <row r="28" spans="2:11" ht="12.75">
      <c r="B28" s="4" t="s">
        <v>4</v>
      </c>
      <c r="E28" s="3">
        <v>5156</v>
      </c>
      <c r="F28" s="6"/>
      <c r="G28" s="3">
        <v>5590</v>
      </c>
      <c r="I28" s="3">
        <f>+E28</f>
        <v>5156</v>
      </c>
      <c r="J28" s="6"/>
      <c r="K28" s="3">
        <f>+G28</f>
        <v>5590</v>
      </c>
    </row>
    <row r="29" spans="2:11" ht="12.75">
      <c r="B29" s="4"/>
      <c r="E29" s="6"/>
      <c r="F29" s="6"/>
      <c r="G29" s="6"/>
      <c r="I29" s="6"/>
      <c r="J29" s="6"/>
      <c r="K29" s="6"/>
    </row>
    <row r="30" spans="2:11" ht="12.75">
      <c r="B30" s="4" t="s">
        <v>169</v>
      </c>
      <c r="E30" s="1">
        <f>SUM(E25:E28)</f>
        <v>-2393</v>
      </c>
      <c r="G30" s="1">
        <f>SUM(G25:G28)</f>
        <v>-2005</v>
      </c>
      <c r="I30" s="1">
        <f>SUM(I25:I28)</f>
        <v>-2393</v>
      </c>
      <c r="K30" s="1">
        <f>SUM(K25:K28)</f>
        <v>-2005</v>
      </c>
    </row>
    <row r="32" spans="2:11" ht="12.75">
      <c r="B32" s="4" t="s">
        <v>5</v>
      </c>
      <c r="E32" s="3">
        <v>-1796</v>
      </c>
      <c r="F32" s="6"/>
      <c r="G32" s="3">
        <v>-2422</v>
      </c>
      <c r="I32" s="3">
        <f>+E32</f>
        <v>-1796</v>
      </c>
      <c r="J32" s="6"/>
      <c r="K32" s="3">
        <f>+G32</f>
        <v>-2422</v>
      </c>
    </row>
    <row r="33" spans="2:11" ht="12.75">
      <c r="B33" s="4"/>
      <c r="E33" s="6"/>
      <c r="F33" s="6"/>
      <c r="G33" s="6"/>
      <c r="I33" s="6"/>
      <c r="J33" s="6"/>
      <c r="K33" s="6"/>
    </row>
    <row r="34" spans="2:11" ht="12.75">
      <c r="B34" s="4" t="s">
        <v>170</v>
      </c>
      <c r="E34" s="1">
        <f>SUM(E30:E32)</f>
        <v>-4189</v>
      </c>
      <c r="G34" s="1">
        <f>SUM(G30:G32)</f>
        <v>-4427</v>
      </c>
      <c r="I34" s="1">
        <f>SUM(I30:I32)</f>
        <v>-4189</v>
      </c>
      <c r="K34" s="1">
        <f>SUM(K30:K32)</f>
        <v>-4427</v>
      </c>
    </row>
    <row r="36" spans="2:11" ht="12.75">
      <c r="B36" s="4" t="s">
        <v>51</v>
      </c>
      <c r="E36" s="3">
        <v>150</v>
      </c>
      <c r="F36" s="6"/>
      <c r="G36" s="3">
        <v>112</v>
      </c>
      <c r="I36" s="3">
        <f>+E36</f>
        <v>150</v>
      </c>
      <c r="J36" s="6"/>
      <c r="K36" s="3">
        <f>+G36</f>
        <v>112</v>
      </c>
    </row>
    <row r="37" spans="2:11" ht="12.75">
      <c r="B37" s="4"/>
      <c r="E37" s="6"/>
      <c r="F37" s="6"/>
      <c r="G37" s="6"/>
      <c r="I37" s="6"/>
      <c r="J37" s="6"/>
      <c r="K37" s="6"/>
    </row>
    <row r="38" spans="2:11" ht="13.5" thickBot="1">
      <c r="B38" s="4" t="s">
        <v>171</v>
      </c>
      <c r="E38" s="9">
        <f>SUM(E34:E36)</f>
        <v>-4039</v>
      </c>
      <c r="F38" s="6"/>
      <c r="G38" s="9">
        <f>SUM(G34:G36)</f>
        <v>-4315</v>
      </c>
      <c r="I38" s="9">
        <f>SUM(I34:I36)</f>
        <v>-4039</v>
      </c>
      <c r="J38" s="6"/>
      <c r="K38" s="9">
        <f>SUM(K34:K36)</f>
        <v>-4315</v>
      </c>
    </row>
    <row r="39" ht="13.5" thickTop="1"/>
    <row r="40" spans="5:11" ht="12.75">
      <c r="E40" s="10" t="s">
        <v>182</v>
      </c>
      <c r="G40" s="10" t="s">
        <v>182</v>
      </c>
      <c r="I40" s="10" t="s">
        <v>182</v>
      </c>
      <c r="K40" s="10" t="s">
        <v>182</v>
      </c>
    </row>
    <row r="42" spans="2:11" ht="12.75">
      <c r="B42" s="4" t="s">
        <v>181</v>
      </c>
      <c r="E42" s="42">
        <f>(+E38/57378)*100</f>
        <v>-7.039283349018788</v>
      </c>
      <c r="F42" s="42"/>
      <c r="G42" s="42">
        <f>(+G38/57378)*100</f>
        <v>-7.5203039492488415</v>
      </c>
      <c r="H42" s="42"/>
      <c r="I42" s="42">
        <f>(+I38/57378)*100</f>
        <v>-7.039283349018788</v>
      </c>
      <c r="J42" s="42"/>
      <c r="K42" s="42">
        <f>(+K38/57378)*100</f>
        <v>-7.5203039492488415</v>
      </c>
    </row>
    <row r="43" ht="12.75">
      <c r="B43" s="4"/>
    </row>
    <row r="44" ht="12.75">
      <c r="B44" s="5" t="s">
        <v>175</v>
      </c>
    </row>
    <row r="45" ht="12.75">
      <c r="B45" s="4" t="s">
        <v>69</v>
      </c>
    </row>
  </sheetData>
  <mergeCells count="2">
    <mergeCell ref="E11:G11"/>
    <mergeCell ref="I11:K11"/>
  </mergeCells>
  <printOptions horizontalCentered="1"/>
  <pageMargins left="0.75" right="0.75" top="0.5" bottom="0.5" header="0.5" footer="0.5"/>
  <pageSetup fitToHeight="1" fitToWidth="1" horizontalDpi="600" verticalDpi="600" orientation="portrait" paperSize="9" r:id="rId1"/>
  <headerFooter alignWithMargins="0">
    <oddFooter>&amp;C1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J56"/>
  <sheetViews>
    <sheetView workbookViewId="0" topLeftCell="A41">
      <selection activeCell="A53" sqref="A53"/>
    </sheetView>
  </sheetViews>
  <sheetFormatPr defaultColWidth="9.140625" defaultRowHeight="12.75"/>
  <cols>
    <col min="1" max="1" width="3.140625" style="1" customWidth="1"/>
    <col min="2" max="3" width="9.140625" style="1" customWidth="1"/>
    <col min="4" max="4" width="9.8515625" style="1" customWidth="1"/>
    <col min="5" max="5" width="9.28125" style="1" customWidth="1"/>
    <col min="6" max="7" width="11.28125" style="1" bestFit="1" customWidth="1"/>
    <col min="8" max="8" width="3.28125" style="1" customWidth="1"/>
    <col min="9" max="9" width="13.00390625" style="1" customWidth="1"/>
    <col min="10" max="16384" width="9.140625" style="1" customWidth="1"/>
  </cols>
  <sheetData>
    <row r="2" spans="1:5" ht="15.75">
      <c r="A2" s="16" t="s">
        <v>63</v>
      </c>
      <c r="E2" s="48" t="s">
        <v>167</v>
      </c>
    </row>
    <row r="3" spans="1:2" ht="12.75">
      <c r="A3" s="31" t="s">
        <v>1</v>
      </c>
      <c r="B3" s="4" t="s">
        <v>64</v>
      </c>
    </row>
    <row r="4" spans="1:10" ht="13.5" thickBot="1">
      <c r="A4" s="32"/>
      <c r="B4" s="33"/>
      <c r="C4" s="11"/>
      <c r="D4" s="11"/>
      <c r="E4" s="11"/>
      <c r="F4" s="11"/>
      <c r="G4" s="11"/>
      <c r="H4" s="11"/>
      <c r="I4" s="11"/>
      <c r="J4" s="11"/>
    </row>
    <row r="6" ht="18.75">
      <c r="A6" s="17" t="s">
        <v>65</v>
      </c>
    </row>
    <row r="7" ht="12.75">
      <c r="A7" s="4"/>
    </row>
    <row r="8" spans="1:9" ht="12.75">
      <c r="A8" s="4"/>
      <c r="G8" s="10" t="s">
        <v>66</v>
      </c>
      <c r="I8" s="10" t="s">
        <v>68</v>
      </c>
    </row>
    <row r="9" spans="1:9" ht="12.75">
      <c r="A9" s="4"/>
      <c r="G9" s="10" t="s">
        <v>67</v>
      </c>
      <c r="I9" s="10" t="s">
        <v>67</v>
      </c>
    </row>
    <row r="10" spans="1:9" ht="12.75">
      <c r="A10" s="4"/>
      <c r="G10" s="34" t="s">
        <v>54</v>
      </c>
      <c r="I10" s="34" t="s">
        <v>71</v>
      </c>
    </row>
    <row r="11" spans="7:9" ht="12.75">
      <c r="G11" s="10" t="s">
        <v>60</v>
      </c>
      <c r="I11" s="10" t="s">
        <v>60</v>
      </c>
    </row>
    <row r="13" spans="1:9" ht="12.75">
      <c r="A13" s="1" t="s">
        <v>9</v>
      </c>
      <c r="G13" s="1">
        <v>36963</v>
      </c>
      <c r="I13" s="1">
        <v>37135</v>
      </c>
    </row>
    <row r="15" spans="1:9" ht="12.75">
      <c r="A15" s="4" t="s">
        <v>10</v>
      </c>
      <c r="G15" s="1">
        <v>20777</v>
      </c>
      <c r="I15" s="1">
        <v>20777</v>
      </c>
    </row>
    <row r="17" spans="1:9" ht="12.75">
      <c r="A17" s="4" t="s">
        <v>11</v>
      </c>
      <c r="G17" s="1">
        <v>473847</v>
      </c>
      <c r="I17" s="1">
        <v>474934</v>
      </c>
    </row>
    <row r="19" spans="1:9" ht="12.75">
      <c r="A19" s="4" t="s">
        <v>12</v>
      </c>
      <c r="G19" s="1">
        <v>21</v>
      </c>
      <c r="I19" s="1">
        <v>21</v>
      </c>
    </row>
    <row r="21" ht="12.75">
      <c r="A21" s="4" t="s">
        <v>142</v>
      </c>
    </row>
    <row r="22" spans="2:9" ht="12.75">
      <c r="B22" s="4" t="s">
        <v>13</v>
      </c>
      <c r="G22" s="35">
        <v>8107</v>
      </c>
      <c r="I22" s="35">
        <v>8736</v>
      </c>
    </row>
    <row r="23" spans="2:9" ht="12.75">
      <c r="B23" s="4" t="s">
        <v>14</v>
      </c>
      <c r="G23" s="36">
        <v>49283</v>
      </c>
      <c r="I23" s="36">
        <v>49292</v>
      </c>
    </row>
    <row r="24" spans="2:9" ht="12.75">
      <c r="B24" s="4" t="s">
        <v>135</v>
      </c>
      <c r="G24" s="36">
        <v>5169</v>
      </c>
      <c r="I24" s="36">
        <v>5102</v>
      </c>
    </row>
    <row r="25" spans="2:9" ht="12.75">
      <c r="B25" s="4" t="s">
        <v>15</v>
      </c>
      <c r="G25" s="37">
        <v>1299</v>
      </c>
      <c r="I25" s="37">
        <v>903</v>
      </c>
    </row>
    <row r="26" spans="7:9" ht="12.75">
      <c r="G26" s="49">
        <f>SUM(G22:G25)</f>
        <v>63858</v>
      </c>
      <c r="I26" s="49">
        <f>SUM(I22:I25)</f>
        <v>64033</v>
      </c>
    </row>
    <row r="27" spans="7:9" ht="12.75">
      <c r="G27" s="6"/>
      <c r="I27" s="6"/>
    </row>
    <row r="28" ht="12.75">
      <c r="A28" s="4" t="s">
        <v>16</v>
      </c>
    </row>
    <row r="29" spans="2:9" ht="12.75">
      <c r="B29" s="4" t="s">
        <v>17</v>
      </c>
      <c r="G29" s="35">
        <f>104673+324</f>
        <v>104997</v>
      </c>
      <c r="I29" s="35">
        <f>103432+602</f>
        <v>104034</v>
      </c>
    </row>
    <row r="30" spans="2:9" ht="12.75">
      <c r="B30" s="4" t="s">
        <v>134</v>
      </c>
      <c r="G30" s="36">
        <v>3476</v>
      </c>
      <c r="I30" s="36">
        <f>2801+868</f>
        <v>3669</v>
      </c>
    </row>
    <row r="31" spans="2:9" ht="12.75">
      <c r="B31" s="4" t="s">
        <v>136</v>
      </c>
      <c r="G31" s="36">
        <v>29663</v>
      </c>
      <c r="I31" s="36">
        <f>31873-3669</f>
        <v>28204</v>
      </c>
    </row>
    <row r="32" spans="2:9" ht="12.75">
      <c r="B32" s="4" t="s">
        <v>5</v>
      </c>
      <c r="G32" s="37">
        <v>2413</v>
      </c>
      <c r="I32" s="37">
        <v>2105</v>
      </c>
    </row>
    <row r="33" spans="7:9" ht="12.75">
      <c r="G33" s="49">
        <f>SUM(G29:G32)</f>
        <v>140549</v>
      </c>
      <c r="I33" s="49">
        <f>SUM(I29:I32)</f>
        <v>138012</v>
      </c>
    </row>
    <row r="34" spans="7:9" ht="12.75">
      <c r="G34" s="6"/>
      <c r="I34" s="6"/>
    </row>
    <row r="35" spans="1:9" ht="12.75">
      <c r="A35" s="4" t="s">
        <v>130</v>
      </c>
      <c r="G35" s="1">
        <f>+G26-G33</f>
        <v>-76691</v>
      </c>
      <c r="I35" s="1">
        <f>+I26-I33</f>
        <v>-73979</v>
      </c>
    </row>
    <row r="36" spans="7:9" ht="12.75">
      <c r="G36" s="3"/>
      <c r="I36" s="3"/>
    </row>
    <row r="38" spans="7:9" ht="13.5" thickBot="1">
      <c r="G38" s="9">
        <f>SUM(G13:G19)+G35</f>
        <v>454917</v>
      </c>
      <c r="I38" s="9">
        <f>SUM(I13:I19)+I35</f>
        <v>458888</v>
      </c>
    </row>
    <row r="39" ht="13.5" thickTop="1"/>
    <row r="40" spans="1:9" ht="12.75">
      <c r="A40" s="4" t="s">
        <v>18</v>
      </c>
      <c r="G40" s="1">
        <v>57378</v>
      </c>
      <c r="I40" s="1">
        <v>57378</v>
      </c>
    </row>
    <row r="41" spans="1:9" ht="12.75">
      <c r="A41" s="4" t="s">
        <v>19</v>
      </c>
      <c r="G41" s="3">
        <f>+SE!J16-SE!E16</f>
        <v>193505</v>
      </c>
      <c r="I41" s="3">
        <v>197544</v>
      </c>
    </row>
    <row r="42" spans="1:9" ht="12.75">
      <c r="A42" s="4" t="s">
        <v>20</v>
      </c>
      <c r="G42" s="1">
        <f>SUM(G40:G41)</f>
        <v>250883</v>
      </c>
      <c r="I42" s="1">
        <f>SUM(I40:I41)</f>
        <v>254922</v>
      </c>
    </row>
    <row r="44" spans="1:9" ht="12.75">
      <c r="A44" s="4" t="s">
        <v>51</v>
      </c>
      <c r="G44" s="1">
        <v>2821</v>
      </c>
      <c r="I44" s="1">
        <v>2873</v>
      </c>
    </row>
    <row r="46" ht="12.75">
      <c r="A46" s="4" t="s">
        <v>21</v>
      </c>
    </row>
    <row r="47" spans="2:9" ht="12.75">
      <c r="B47" s="4" t="s">
        <v>22</v>
      </c>
      <c r="G47" s="1">
        <v>199433</v>
      </c>
      <c r="I47" s="1">
        <v>199234</v>
      </c>
    </row>
    <row r="48" spans="2:9" ht="12.75">
      <c r="B48" s="4" t="s">
        <v>23</v>
      </c>
      <c r="G48" s="1">
        <v>1780</v>
      </c>
      <c r="I48" s="1">
        <v>1859</v>
      </c>
    </row>
    <row r="49" spans="7:9" ht="12.75">
      <c r="G49" s="3"/>
      <c r="I49" s="3"/>
    </row>
    <row r="51" spans="7:9" ht="13.5" thickBot="1">
      <c r="G51" s="9">
        <f>SUM(G42:G49)</f>
        <v>454917</v>
      </c>
      <c r="I51" s="9">
        <f>SUM(I42:I49)</f>
        <v>458888</v>
      </c>
    </row>
    <row r="52" ht="13.5" thickTop="1"/>
    <row r="53" spans="1:9" ht="12.75">
      <c r="A53" s="4" t="s">
        <v>179</v>
      </c>
      <c r="G53" s="38">
        <f>(+G42-G15)/G40</f>
        <v>4.010352399874517</v>
      </c>
      <c r="I53" s="38">
        <f>(+I42-I15)/I40</f>
        <v>4.080745233364704</v>
      </c>
    </row>
    <row r="55" ht="12.75">
      <c r="A55" s="5" t="s">
        <v>176</v>
      </c>
    </row>
    <row r="56" ht="12.75">
      <c r="A56" s="4" t="s">
        <v>69</v>
      </c>
    </row>
  </sheetData>
  <printOptions horizontalCentered="1"/>
  <pageMargins left="0.75" right="0.75" top="0.5" bottom="0.5" header="0.5" footer="0.5"/>
  <pageSetup fitToHeight="1" fitToWidth="1" horizontalDpi="600" verticalDpi="600" orientation="portrait" paperSize="9" scale="99" r:id="rId1"/>
  <headerFooter alignWithMargins="0">
    <oddFooter>&amp;C2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53"/>
  <sheetViews>
    <sheetView workbookViewId="0" topLeftCell="A34">
      <selection activeCell="A52" sqref="A52"/>
    </sheetView>
  </sheetViews>
  <sheetFormatPr defaultColWidth="9.140625" defaultRowHeight="12.75"/>
  <cols>
    <col min="1" max="1" width="4.28125" style="1" customWidth="1"/>
    <col min="2" max="4" width="9.140625" style="1" customWidth="1"/>
    <col min="5" max="5" width="10.7109375" style="1" customWidth="1"/>
    <col min="6" max="7" width="9.140625" style="1" customWidth="1"/>
    <col min="8" max="8" width="7.00390625" style="1" customWidth="1"/>
    <col min="9" max="9" width="11.8515625" style="1" bestFit="1" customWidth="1"/>
    <col min="10" max="16384" width="9.140625" style="1" customWidth="1"/>
  </cols>
  <sheetData>
    <row r="1" spans="1:5" ht="15.75">
      <c r="A1" s="30" t="s">
        <v>63</v>
      </c>
      <c r="E1" s="48" t="s">
        <v>167</v>
      </c>
    </row>
    <row r="2" spans="1:2" ht="12.75">
      <c r="A2" s="31" t="s">
        <v>1</v>
      </c>
      <c r="B2" s="4" t="s">
        <v>64</v>
      </c>
    </row>
    <row r="3" spans="1:10" ht="13.5" thickBot="1">
      <c r="A3" s="32"/>
      <c r="B3" s="33"/>
      <c r="C3" s="11"/>
      <c r="D3" s="11"/>
      <c r="E3" s="11"/>
      <c r="F3" s="11"/>
      <c r="G3" s="11"/>
      <c r="H3" s="11"/>
      <c r="I3" s="11"/>
      <c r="J3" s="11"/>
    </row>
    <row r="5" ht="18.75">
      <c r="A5" s="17" t="s">
        <v>72</v>
      </c>
    </row>
    <row r="6" ht="12.75">
      <c r="A6" s="4"/>
    </row>
    <row r="7" spans="1:9" ht="12.75">
      <c r="A7" s="4"/>
      <c r="I7" s="10" t="s">
        <v>57</v>
      </c>
    </row>
    <row r="8" spans="1:9" ht="12.75">
      <c r="A8" s="4"/>
      <c r="I8" s="10" t="s">
        <v>58</v>
      </c>
    </row>
    <row r="9" spans="1:9" ht="12.75">
      <c r="A9" s="4"/>
      <c r="I9" s="34" t="s">
        <v>54</v>
      </c>
    </row>
    <row r="10" ht="12.75">
      <c r="I10" s="10" t="s">
        <v>60</v>
      </c>
    </row>
    <row r="12" spans="1:9" ht="12.75">
      <c r="A12" s="4" t="s">
        <v>172</v>
      </c>
      <c r="I12" s="1">
        <f>+'IS'!I30</f>
        <v>-2393</v>
      </c>
    </row>
    <row r="14" ht="12.75">
      <c r="A14" s="4" t="s">
        <v>24</v>
      </c>
    </row>
    <row r="15" spans="2:9" ht="12.75">
      <c r="B15" s="4" t="s">
        <v>137</v>
      </c>
      <c r="I15" s="1">
        <v>297</v>
      </c>
    </row>
    <row r="16" spans="2:9" ht="12.75">
      <c r="B16" s="4" t="s">
        <v>138</v>
      </c>
      <c r="I16" s="1">
        <v>7630</v>
      </c>
    </row>
    <row r="17" spans="2:9" ht="12.75">
      <c r="B17" s="4" t="s">
        <v>139</v>
      </c>
      <c r="I17" s="3">
        <f>-'IS'!E28</f>
        <v>-5156</v>
      </c>
    </row>
    <row r="18" spans="2:9" ht="12.75">
      <c r="B18" s="4"/>
      <c r="I18" s="6"/>
    </row>
    <row r="19" spans="1:9" ht="12.75">
      <c r="A19" s="4" t="s">
        <v>25</v>
      </c>
      <c r="I19" s="1">
        <f>SUM(I12:I17)</f>
        <v>378</v>
      </c>
    </row>
    <row r="21" ht="12.75">
      <c r="A21" s="4" t="s">
        <v>26</v>
      </c>
    </row>
    <row r="22" spans="2:9" ht="12.75">
      <c r="B22" s="4" t="s">
        <v>27</v>
      </c>
      <c r="I22" s="1">
        <v>638</v>
      </c>
    </row>
    <row r="23" spans="2:9" ht="12.75">
      <c r="B23" s="4" t="s">
        <v>28</v>
      </c>
      <c r="I23" s="1">
        <v>884</v>
      </c>
    </row>
    <row r="24" spans="2:9" ht="12.75">
      <c r="B24" s="4" t="s">
        <v>141</v>
      </c>
      <c r="I24" s="1">
        <v>188</v>
      </c>
    </row>
    <row r="25" spans="1:9" ht="12.75">
      <c r="A25" s="4" t="s">
        <v>29</v>
      </c>
      <c r="I25" s="39">
        <f>SUM(I19:I24)</f>
        <v>2088</v>
      </c>
    </row>
    <row r="27" ht="12.75">
      <c r="A27" s="4" t="s">
        <v>30</v>
      </c>
    </row>
    <row r="28" spans="2:9" ht="12.75">
      <c r="B28" s="4" t="s">
        <v>31</v>
      </c>
      <c r="I28" s="1">
        <v>0</v>
      </c>
    </row>
    <row r="29" spans="2:9" ht="12.75">
      <c r="B29" s="4" t="s">
        <v>32</v>
      </c>
      <c r="I29" s="1">
        <v>-125</v>
      </c>
    </row>
    <row r="30" spans="2:9" ht="12.75">
      <c r="B30" s="4" t="s">
        <v>140</v>
      </c>
      <c r="I30" s="1">
        <v>4567</v>
      </c>
    </row>
    <row r="31" spans="1:9" ht="12.75">
      <c r="A31" s="4" t="s">
        <v>173</v>
      </c>
      <c r="I31" s="39">
        <f>SUM(I28:I30)</f>
        <v>4442</v>
      </c>
    </row>
    <row r="33" ht="12.75">
      <c r="A33" s="4" t="s">
        <v>33</v>
      </c>
    </row>
    <row r="34" spans="2:9" ht="12.75">
      <c r="B34" s="4" t="s">
        <v>166</v>
      </c>
      <c r="I34" s="1">
        <v>98</v>
      </c>
    </row>
    <row r="35" spans="2:9" ht="12.75">
      <c r="B35" s="4" t="s">
        <v>34</v>
      </c>
      <c r="I35" s="1">
        <f>2308+671</f>
        <v>2979</v>
      </c>
    </row>
    <row r="36" spans="2:9" ht="12.75">
      <c r="B36" s="4" t="s">
        <v>35</v>
      </c>
      <c r="I36" s="1">
        <v>-1321</v>
      </c>
    </row>
    <row r="37" spans="2:9" ht="12.75">
      <c r="B37" s="4" t="s">
        <v>36</v>
      </c>
      <c r="I37" s="1">
        <f>-I16</f>
        <v>-7630</v>
      </c>
    </row>
    <row r="38" spans="1:9" ht="12.75">
      <c r="A38" s="4" t="s">
        <v>174</v>
      </c>
      <c r="I38" s="39">
        <f>SUM(I34:I37)</f>
        <v>-5874</v>
      </c>
    </row>
    <row r="40" spans="1:9" ht="12.75">
      <c r="A40" s="4" t="s">
        <v>37</v>
      </c>
      <c r="I40" s="1">
        <f>+I38+I31+I25</f>
        <v>656</v>
      </c>
    </row>
    <row r="42" spans="1:9" ht="12.75">
      <c r="A42" s="4" t="s">
        <v>38</v>
      </c>
      <c r="I42" s="1">
        <f>2336</f>
        <v>2336</v>
      </c>
    </row>
    <row r="44" spans="1:9" ht="13.5" thickBot="1">
      <c r="A44" s="4" t="s">
        <v>165</v>
      </c>
      <c r="I44" s="40">
        <f>SUM(I40:I43)</f>
        <v>2992</v>
      </c>
    </row>
    <row r="45" ht="13.5" thickTop="1"/>
    <row r="46" ht="12.75">
      <c r="A46" s="4" t="s">
        <v>131</v>
      </c>
    </row>
    <row r="47" spans="1:9" ht="12.75">
      <c r="A47" s="4"/>
      <c r="B47" s="4" t="s">
        <v>133</v>
      </c>
      <c r="I47" s="1">
        <f>+'BS'!G24</f>
        <v>5169</v>
      </c>
    </row>
    <row r="48" spans="2:9" ht="12.75">
      <c r="B48" s="4" t="s">
        <v>132</v>
      </c>
      <c r="I48" s="1">
        <f>+'BS'!G25</f>
        <v>1299</v>
      </c>
    </row>
    <row r="49" spans="2:9" ht="12.75">
      <c r="B49" s="4" t="s">
        <v>134</v>
      </c>
      <c r="I49" s="1">
        <f>-'BS'!G30</f>
        <v>-3476</v>
      </c>
    </row>
    <row r="50" ht="13.5" thickBot="1">
      <c r="I50" s="40">
        <f>SUM(I47:I49)</f>
        <v>2992</v>
      </c>
    </row>
    <row r="51" ht="13.5" thickTop="1"/>
    <row r="52" ht="12.75">
      <c r="A52" s="5" t="s">
        <v>177</v>
      </c>
    </row>
    <row r="53" ht="12.75">
      <c r="A53" s="4" t="s">
        <v>70</v>
      </c>
    </row>
  </sheetData>
  <printOptions horizontalCentered="1"/>
  <pageMargins left="0.75" right="0.75" top="0.75" bottom="0.75" header="0.5" footer="0.5"/>
  <pageSetup fitToHeight="1" fitToWidth="1" horizontalDpi="600" verticalDpi="600" orientation="portrait" paperSize="9" scale="99" r:id="rId1"/>
  <headerFooter alignWithMargins="0">
    <oddFooter>&amp;C3</oddFooter>
  </headerFooter>
</worksheet>
</file>

<file path=xl/worksheets/sheet4.xml><?xml version="1.0" encoding="utf-8"?>
<worksheet xmlns="http://schemas.openxmlformats.org/spreadsheetml/2006/main" xmlns:r="http://schemas.openxmlformats.org/officeDocument/2006/relationships">
  <dimension ref="A1:K28"/>
  <sheetViews>
    <sheetView workbookViewId="0" topLeftCell="A22">
      <selection activeCell="A27" sqref="A27"/>
    </sheetView>
  </sheetViews>
  <sheetFormatPr defaultColWidth="9.140625" defaultRowHeight="12.75"/>
  <cols>
    <col min="1" max="1" width="4.8515625" style="1" customWidth="1"/>
    <col min="2" max="2" width="9.140625" style="1" customWidth="1"/>
    <col min="3" max="3" width="15.140625" style="1" customWidth="1"/>
    <col min="4" max="4" width="5.421875" style="1" customWidth="1"/>
    <col min="5" max="5" width="10.421875" style="1" bestFit="1" customWidth="1"/>
    <col min="6" max="6" width="9.28125" style="1" bestFit="1" customWidth="1"/>
    <col min="7" max="7" width="10.57421875" style="1" bestFit="1" customWidth="1"/>
    <col min="8" max="8" width="10.421875" style="1" customWidth="1"/>
    <col min="9" max="10" width="9.28125" style="1" bestFit="1" customWidth="1"/>
    <col min="11" max="16384" width="9.140625" style="1" customWidth="1"/>
  </cols>
  <sheetData>
    <row r="1" spans="1:4" ht="15.75">
      <c r="A1" s="30" t="s">
        <v>63</v>
      </c>
      <c r="D1" s="48" t="s">
        <v>167</v>
      </c>
    </row>
    <row r="2" spans="1:2" ht="12.75">
      <c r="A2" s="31" t="s">
        <v>1</v>
      </c>
      <c r="B2" s="4" t="s">
        <v>64</v>
      </c>
    </row>
    <row r="3" spans="1:11" ht="13.5" thickBot="1">
      <c r="A3" s="32"/>
      <c r="B3" s="33"/>
      <c r="C3" s="11"/>
      <c r="D3" s="11"/>
      <c r="E3" s="11"/>
      <c r="F3" s="11"/>
      <c r="G3" s="11"/>
      <c r="H3" s="11"/>
      <c r="I3" s="11"/>
      <c r="J3" s="11"/>
      <c r="K3" s="41"/>
    </row>
    <row r="4" ht="12.75">
      <c r="K4" s="41"/>
    </row>
    <row r="5" ht="18.75">
      <c r="A5" s="17" t="s">
        <v>73</v>
      </c>
    </row>
    <row r="7" spans="5:10" ht="12.75">
      <c r="E7" s="2" t="s">
        <v>41</v>
      </c>
      <c r="F7" s="2" t="s">
        <v>41</v>
      </c>
      <c r="G7" s="2" t="s">
        <v>44</v>
      </c>
      <c r="H7" s="10" t="s">
        <v>74</v>
      </c>
      <c r="I7" s="2" t="s">
        <v>46</v>
      </c>
      <c r="J7" s="2"/>
    </row>
    <row r="8" spans="5:10" ht="12.75">
      <c r="E8" s="2" t="s">
        <v>42</v>
      </c>
      <c r="F8" s="2" t="s">
        <v>43</v>
      </c>
      <c r="G8" s="2" t="s">
        <v>45</v>
      </c>
      <c r="H8" s="2" t="s">
        <v>45</v>
      </c>
      <c r="I8" s="2" t="s">
        <v>47</v>
      </c>
      <c r="J8" s="2" t="s">
        <v>48</v>
      </c>
    </row>
    <row r="9" spans="5:10" ht="12.75">
      <c r="E9" s="10" t="s">
        <v>60</v>
      </c>
      <c r="F9" s="10" t="s">
        <v>60</v>
      </c>
      <c r="G9" s="10" t="s">
        <v>60</v>
      </c>
      <c r="H9" s="10" t="s">
        <v>60</v>
      </c>
      <c r="I9" s="10" t="s">
        <v>60</v>
      </c>
      <c r="J9" s="10" t="s">
        <v>60</v>
      </c>
    </row>
    <row r="10" spans="5:10" ht="12.75">
      <c r="E10" s="2"/>
      <c r="F10" s="2"/>
      <c r="G10" s="2"/>
      <c r="H10" s="2"/>
      <c r="I10" s="2"/>
      <c r="J10" s="2"/>
    </row>
    <row r="11" spans="1:10" ht="12.75">
      <c r="A11" s="1" t="s">
        <v>39</v>
      </c>
      <c r="E11" s="1">
        <v>57378</v>
      </c>
      <c r="F11" s="1">
        <v>1007</v>
      </c>
      <c r="G11" s="1">
        <v>56781</v>
      </c>
      <c r="H11" s="1">
        <v>11520</v>
      </c>
      <c r="I11" s="1">
        <v>128236</v>
      </c>
      <c r="J11" s="1">
        <f>SUM(E11:I11)</f>
        <v>254922</v>
      </c>
    </row>
    <row r="13" spans="1:10" ht="12.75">
      <c r="A13" s="4" t="s">
        <v>143</v>
      </c>
      <c r="E13" s="1">
        <v>0</v>
      </c>
      <c r="F13" s="1">
        <v>0</v>
      </c>
      <c r="G13" s="1">
        <v>0</v>
      </c>
      <c r="H13" s="1">
        <v>0</v>
      </c>
      <c r="I13" s="1">
        <f>+'IS'!I38</f>
        <v>-4039</v>
      </c>
      <c r="J13" s="1">
        <f>SUM(E13:I13)</f>
        <v>-4039</v>
      </c>
    </row>
    <row r="14" spans="1:10" ht="12.75">
      <c r="A14" s="4"/>
      <c r="E14" s="3"/>
      <c r="F14" s="3"/>
      <c r="G14" s="3"/>
      <c r="H14" s="3"/>
      <c r="I14" s="3"/>
      <c r="J14" s="3"/>
    </row>
    <row r="16" spans="1:10" ht="13.5" thickBot="1">
      <c r="A16" s="1" t="s">
        <v>40</v>
      </c>
      <c r="E16" s="9">
        <f aca="true" t="shared" si="0" ref="E16:J16">SUM(E11:E14)</f>
        <v>57378</v>
      </c>
      <c r="F16" s="9">
        <f t="shared" si="0"/>
        <v>1007</v>
      </c>
      <c r="G16" s="9">
        <f t="shared" si="0"/>
        <v>56781</v>
      </c>
      <c r="H16" s="9">
        <f t="shared" si="0"/>
        <v>11520</v>
      </c>
      <c r="I16" s="9">
        <f t="shared" si="0"/>
        <v>124197</v>
      </c>
      <c r="J16" s="9">
        <f t="shared" si="0"/>
        <v>250883</v>
      </c>
    </row>
    <row r="17" ht="13.5" thickTop="1"/>
    <row r="19" spans="1:10" ht="12.75">
      <c r="A19" s="4" t="s">
        <v>49</v>
      </c>
      <c r="E19" s="1">
        <v>57378</v>
      </c>
      <c r="F19" s="1">
        <v>1007</v>
      </c>
      <c r="G19" s="1">
        <v>56781</v>
      </c>
      <c r="H19" s="1">
        <v>11520</v>
      </c>
      <c r="I19" s="1">
        <v>145668</v>
      </c>
      <c r="J19" s="1">
        <f>SUM(E19:I19)</f>
        <v>272354</v>
      </c>
    </row>
    <row r="21" spans="1:10" ht="12.75">
      <c r="A21" s="4" t="s">
        <v>143</v>
      </c>
      <c r="E21" s="1">
        <v>0</v>
      </c>
      <c r="F21" s="1">
        <v>0</v>
      </c>
      <c r="G21" s="1">
        <v>0</v>
      </c>
      <c r="H21" s="1">
        <v>0</v>
      </c>
      <c r="I21" s="1">
        <f>+'IS'!K38</f>
        <v>-4315</v>
      </c>
      <c r="J21" s="1">
        <f>SUM(E21:I21)</f>
        <v>-4315</v>
      </c>
    </row>
    <row r="22" spans="1:10" ht="12.75">
      <c r="A22" s="4"/>
      <c r="E22" s="3"/>
      <c r="F22" s="3"/>
      <c r="G22" s="3"/>
      <c r="H22" s="3"/>
      <c r="I22" s="3"/>
      <c r="J22" s="3"/>
    </row>
    <row r="24" spans="1:10" ht="13.5" thickBot="1">
      <c r="A24" s="4" t="s">
        <v>50</v>
      </c>
      <c r="E24" s="9">
        <f aca="true" t="shared" si="1" ref="E24:J24">SUM(E19:E22)</f>
        <v>57378</v>
      </c>
      <c r="F24" s="9">
        <f t="shared" si="1"/>
        <v>1007</v>
      </c>
      <c r="G24" s="9">
        <f t="shared" si="1"/>
        <v>56781</v>
      </c>
      <c r="H24" s="9">
        <f t="shared" si="1"/>
        <v>11520</v>
      </c>
      <c r="I24" s="9">
        <f t="shared" si="1"/>
        <v>141353</v>
      </c>
      <c r="J24" s="9">
        <f t="shared" si="1"/>
        <v>268039</v>
      </c>
    </row>
    <row r="25" ht="13.5" thickTop="1"/>
    <row r="27" ht="12.75">
      <c r="A27" s="5" t="s">
        <v>178</v>
      </c>
    </row>
    <row r="28" ht="12.75">
      <c r="A28" s="4" t="s">
        <v>69</v>
      </c>
    </row>
  </sheetData>
  <printOptions horizontalCentered="1"/>
  <pageMargins left="0.75" right="0.75" top="0.75" bottom="0.75" header="0.5" footer="0.5"/>
  <pageSetup horizontalDpi="600" verticalDpi="600" orientation="portrait" paperSize="9" scale="90" r:id="rId1"/>
  <headerFooter alignWithMargins="0">
    <oddFooter>&amp;C4</oddFooter>
  </headerFooter>
</worksheet>
</file>

<file path=xl/worksheets/sheet5.xml><?xml version="1.0" encoding="utf-8"?>
<worksheet xmlns="http://schemas.openxmlformats.org/spreadsheetml/2006/main" xmlns:r="http://schemas.openxmlformats.org/officeDocument/2006/relationships">
  <dimension ref="A2:J103"/>
  <sheetViews>
    <sheetView workbookViewId="0" topLeftCell="A3">
      <selection activeCell="B24" sqref="B24"/>
    </sheetView>
  </sheetViews>
  <sheetFormatPr defaultColWidth="9.140625" defaultRowHeight="12.75"/>
  <cols>
    <col min="1" max="1" width="4.140625" style="0" customWidth="1"/>
    <col min="6" max="6" width="7.8515625" style="0" customWidth="1"/>
    <col min="9" max="9" width="10.140625" style="0" customWidth="1"/>
    <col min="10" max="10" width="9.8515625" style="0" customWidth="1"/>
  </cols>
  <sheetData>
    <row r="2" spans="1:10" ht="15.75">
      <c r="A2" s="16" t="s">
        <v>63</v>
      </c>
      <c r="B2" s="7"/>
      <c r="C2" s="7"/>
      <c r="D2" s="7"/>
      <c r="E2" s="48" t="s">
        <v>167</v>
      </c>
      <c r="F2" s="7"/>
      <c r="G2" s="7"/>
      <c r="H2" s="7"/>
      <c r="I2" s="7"/>
      <c r="J2" s="7"/>
    </row>
    <row r="3" spans="1:10" ht="12.75">
      <c r="A3" s="12" t="s">
        <v>1</v>
      </c>
      <c r="B3" s="8" t="s">
        <v>64</v>
      </c>
      <c r="C3" s="7"/>
      <c r="D3" s="7"/>
      <c r="E3" s="7"/>
      <c r="F3" s="7"/>
      <c r="G3" s="7"/>
      <c r="H3" s="7"/>
      <c r="I3" s="7"/>
      <c r="J3" s="7"/>
    </row>
    <row r="4" spans="1:10" ht="13.5" thickBot="1">
      <c r="A4" s="13"/>
      <c r="B4" s="14"/>
      <c r="C4" s="15"/>
      <c r="D4" s="15"/>
      <c r="E4" s="15"/>
      <c r="F4" s="15"/>
      <c r="G4" s="15"/>
      <c r="H4" s="15"/>
      <c r="I4" s="15"/>
      <c r="J4" s="15"/>
    </row>
    <row r="5" spans="1:10" ht="12.75">
      <c r="A5" s="7"/>
      <c r="B5" s="7"/>
      <c r="C5" s="7"/>
      <c r="D5" s="7"/>
      <c r="E5" s="7"/>
      <c r="F5" s="7"/>
      <c r="G5" s="7"/>
      <c r="H5" s="7"/>
      <c r="I5" s="7"/>
      <c r="J5" s="7"/>
    </row>
    <row r="6" spans="1:10" ht="17.25">
      <c r="A6" s="25" t="s">
        <v>75</v>
      </c>
      <c r="B6" s="7"/>
      <c r="C6" s="7"/>
      <c r="D6" s="7"/>
      <c r="E6" s="7"/>
      <c r="F6" s="7"/>
      <c r="G6" s="7"/>
      <c r="H6" s="7"/>
      <c r="I6" s="7"/>
      <c r="J6" s="7"/>
    </row>
    <row r="8" spans="1:2" ht="12.75">
      <c r="A8" s="18" t="s">
        <v>76</v>
      </c>
      <c r="B8" s="18" t="s">
        <v>88</v>
      </c>
    </row>
    <row r="9" spans="1:10" ht="12.75">
      <c r="A9" s="19"/>
      <c r="B9" s="20"/>
      <c r="C9" s="19"/>
      <c r="D9" s="19"/>
      <c r="E9" s="19"/>
      <c r="F9" s="19"/>
      <c r="G9" s="19"/>
      <c r="H9" s="19"/>
      <c r="I9" s="19"/>
      <c r="J9" s="19"/>
    </row>
    <row r="10" spans="1:10" ht="12.75">
      <c r="A10" s="19"/>
      <c r="B10" s="21"/>
      <c r="C10" s="19"/>
      <c r="D10" s="19"/>
      <c r="E10" s="19"/>
      <c r="F10" s="19"/>
      <c r="G10" s="19"/>
      <c r="H10" s="19"/>
      <c r="I10" s="19"/>
      <c r="J10" s="19"/>
    </row>
    <row r="11" spans="1:10" ht="12.75">
      <c r="A11" s="19"/>
      <c r="B11" s="21"/>
      <c r="C11" s="19"/>
      <c r="D11" s="19"/>
      <c r="E11" s="19"/>
      <c r="F11" s="19"/>
      <c r="G11" s="19"/>
      <c r="H11" s="19"/>
      <c r="I11" s="19"/>
      <c r="J11" s="19"/>
    </row>
    <row r="12" spans="1:10" ht="12.75">
      <c r="A12" s="19"/>
      <c r="B12" s="22"/>
      <c r="C12" s="19"/>
      <c r="D12" s="19"/>
      <c r="E12" s="19"/>
      <c r="F12" s="19"/>
      <c r="G12" s="19"/>
      <c r="H12" s="19"/>
      <c r="I12" s="19"/>
      <c r="J12" s="19"/>
    </row>
    <row r="13" spans="1:10" ht="12.75">
      <c r="A13" s="19"/>
      <c r="B13" s="19"/>
      <c r="C13" s="19"/>
      <c r="D13" s="19"/>
      <c r="E13" s="19"/>
      <c r="F13" s="19"/>
      <c r="G13" s="19"/>
      <c r="H13" s="19"/>
      <c r="I13" s="19"/>
      <c r="J13" s="19"/>
    </row>
    <row r="14" spans="1:10" ht="12.75">
      <c r="A14" s="19"/>
      <c r="B14" s="19"/>
      <c r="C14" s="19"/>
      <c r="D14" s="19"/>
      <c r="E14" s="19"/>
      <c r="F14" s="19"/>
      <c r="G14" s="19"/>
      <c r="H14" s="19"/>
      <c r="I14" s="19"/>
      <c r="J14" s="19"/>
    </row>
    <row r="15" spans="1:10" ht="12.75">
      <c r="A15" s="19"/>
      <c r="B15" s="19"/>
      <c r="C15" s="19"/>
      <c r="D15" s="19"/>
      <c r="E15" s="19"/>
      <c r="F15" s="19"/>
      <c r="G15" s="19"/>
      <c r="H15" s="19"/>
      <c r="I15" s="19"/>
      <c r="J15" s="19"/>
    </row>
    <row r="16" spans="1:10" ht="12.75">
      <c r="A16" s="19"/>
      <c r="B16" s="19"/>
      <c r="C16" s="19"/>
      <c r="D16" s="19"/>
      <c r="E16" s="19"/>
      <c r="F16" s="19"/>
      <c r="G16" s="19"/>
      <c r="H16" s="19"/>
      <c r="I16" s="19"/>
      <c r="J16" s="19"/>
    </row>
    <row r="17" spans="1:10" ht="12.75">
      <c r="A17" s="21" t="s">
        <v>77</v>
      </c>
      <c r="B17" s="21" t="s">
        <v>158</v>
      </c>
      <c r="C17" s="19"/>
      <c r="D17" s="19"/>
      <c r="E17" s="19"/>
      <c r="F17" s="19"/>
      <c r="G17" s="19"/>
      <c r="H17" s="19"/>
      <c r="I17" s="19"/>
      <c r="J17" s="19"/>
    </row>
    <row r="18" spans="1:10" ht="12.75">
      <c r="A18" s="21"/>
      <c r="B18" s="21"/>
      <c r="C18" s="19"/>
      <c r="D18" s="19"/>
      <c r="E18" s="19"/>
      <c r="F18" s="19"/>
      <c r="G18" s="19"/>
      <c r="H18" s="19"/>
      <c r="I18" s="19"/>
      <c r="J18" s="19"/>
    </row>
    <row r="19" spans="1:10" ht="12.75">
      <c r="A19" s="21"/>
      <c r="B19" s="21"/>
      <c r="C19" s="19"/>
      <c r="D19" s="19"/>
      <c r="E19" s="19"/>
      <c r="F19" s="19"/>
      <c r="G19" s="19"/>
      <c r="H19" s="19"/>
      <c r="I19" s="19"/>
      <c r="J19" s="19"/>
    </row>
    <row r="20" spans="1:10" ht="12.75">
      <c r="A20" s="21"/>
      <c r="B20" s="21"/>
      <c r="C20" s="19"/>
      <c r="D20" s="19"/>
      <c r="E20" s="19"/>
      <c r="F20" s="19"/>
      <c r="G20" s="19"/>
      <c r="H20" s="19"/>
      <c r="I20" s="19"/>
      <c r="J20" s="19"/>
    </row>
    <row r="21" spans="1:2" ht="12.75">
      <c r="A21" s="21" t="s">
        <v>78</v>
      </c>
      <c r="B21" s="18" t="s">
        <v>87</v>
      </c>
    </row>
    <row r="22" ht="12.75">
      <c r="B22" t="s">
        <v>159</v>
      </c>
    </row>
    <row r="24" spans="1:2" ht="12.75">
      <c r="A24" s="21" t="s">
        <v>79</v>
      </c>
      <c r="B24" s="18" t="s">
        <v>86</v>
      </c>
    </row>
    <row r="25" ht="12.75">
      <c r="B25" t="s">
        <v>180</v>
      </c>
    </row>
    <row r="27" spans="1:2" ht="12.75">
      <c r="A27" s="21" t="s">
        <v>80</v>
      </c>
      <c r="B27" s="18" t="s">
        <v>85</v>
      </c>
    </row>
    <row r="31" spans="1:2" ht="12.75">
      <c r="A31" s="21" t="s">
        <v>81</v>
      </c>
      <c r="B31" s="18" t="s">
        <v>89</v>
      </c>
    </row>
    <row r="32" spans="1:2" ht="12.75">
      <c r="A32" s="21"/>
      <c r="B32" s="18"/>
    </row>
    <row r="33" spans="1:2" ht="12.75">
      <c r="A33" s="21"/>
      <c r="B33" s="18"/>
    </row>
    <row r="34" spans="1:2" ht="12.75">
      <c r="A34" s="21"/>
      <c r="B34" s="18"/>
    </row>
    <row r="35" spans="1:2" ht="12.75">
      <c r="A35" s="21"/>
      <c r="B35" s="29"/>
    </row>
    <row r="36" spans="1:2" ht="12.75">
      <c r="A36" s="21" t="s">
        <v>82</v>
      </c>
      <c r="B36" s="18" t="s">
        <v>90</v>
      </c>
    </row>
    <row r="37" ht="12.75">
      <c r="B37" t="s">
        <v>160</v>
      </c>
    </row>
    <row r="39" spans="1:2" ht="12.75">
      <c r="A39" s="21" t="s">
        <v>83</v>
      </c>
      <c r="B39" s="18" t="s">
        <v>84</v>
      </c>
    </row>
    <row r="40" ht="12.75">
      <c r="B40" t="s">
        <v>91</v>
      </c>
    </row>
    <row r="42" ht="12.75">
      <c r="B42" t="s">
        <v>144</v>
      </c>
    </row>
    <row r="44" spans="8:9" ht="12.75">
      <c r="H44" s="51" t="s">
        <v>98</v>
      </c>
      <c r="I44" s="51"/>
    </row>
    <row r="45" spans="7:10" ht="12.75">
      <c r="G45" s="52" t="s">
        <v>0</v>
      </c>
      <c r="H45" s="52"/>
      <c r="I45" s="52" t="s">
        <v>95</v>
      </c>
      <c r="J45" s="52"/>
    </row>
    <row r="46" spans="7:10" ht="12.75">
      <c r="G46" s="12" t="s">
        <v>96</v>
      </c>
      <c r="H46" s="12" t="s">
        <v>97</v>
      </c>
      <c r="I46" s="12" t="s">
        <v>96</v>
      </c>
      <c r="J46" s="12" t="s">
        <v>97</v>
      </c>
    </row>
    <row r="47" spans="7:10" ht="12.75">
      <c r="G47" s="24" t="s">
        <v>60</v>
      </c>
      <c r="H47" s="24" t="s">
        <v>60</v>
      </c>
      <c r="I47" s="24" t="s">
        <v>60</v>
      </c>
      <c r="J47" s="24" t="s">
        <v>60</v>
      </c>
    </row>
    <row r="48" spans="7:10" ht="12.75">
      <c r="G48" s="24"/>
      <c r="H48" s="24"/>
      <c r="I48" s="24"/>
      <c r="J48" s="24"/>
    </row>
    <row r="49" spans="2:10" ht="12.75">
      <c r="B49" t="s">
        <v>164</v>
      </c>
      <c r="G49" s="1">
        <v>8150</v>
      </c>
      <c r="H49" s="1">
        <v>8502</v>
      </c>
      <c r="I49" s="1">
        <v>-7334</v>
      </c>
      <c r="J49" s="1">
        <v>-7319</v>
      </c>
    </row>
    <row r="50" spans="2:10" ht="12.75">
      <c r="B50" t="s">
        <v>93</v>
      </c>
      <c r="G50" s="1">
        <v>511</v>
      </c>
      <c r="H50" s="1">
        <v>0</v>
      </c>
      <c r="I50" s="1">
        <f>-223+45</f>
        <v>-178</v>
      </c>
      <c r="J50" s="1">
        <v>0</v>
      </c>
    </row>
    <row r="51" spans="2:10" ht="12.75">
      <c r="B51" t="s">
        <v>94</v>
      </c>
      <c r="G51" s="1">
        <v>11</v>
      </c>
      <c r="H51" s="1">
        <v>26</v>
      </c>
      <c r="I51" s="1">
        <v>-37</v>
      </c>
      <c r="J51" s="1">
        <v>-276</v>
      </c>
    </row>
    <row r="52" spans="2:10" ht="12.75">
      <c r="B52" t="s">
        <v>100</v>
      </c>
      <c r="G52" s="3">
        <v>0</v>
      </c>
      <c r="H52" s="3">
        <v>0</v>
      </c>
      <c r="I52" s="3">
        <v>5156</v>
      </c>
      <c r="J52" s="3">
        <v>5590</v>
      </c>
    </row>
    <row r="53" spans="7:10" ht="12.75">
      <c r="G53" s="1"/>
      <c r="H53" s="1"/>
      <c r="I53" s="1"/>
      <c r="J53" s="1"/>
    </row>
    <row r="54" spans="7:10" ht="12.75">
      <c r="G54" s="1">
        <f>SUM(G49:G52)</f>
        <v>8672</v>
      </c>
      <c r="H54" s="1">
        <f>SUM(H49:H52)</f>
        <v>8528</v>
      </c>
      <c r="I54" s="1">
        <f>SUM(I49:I52)</f>
        <v>-2393</v>
      </c>
      <c r="J54" s="1">
        <f>SUM(J49:J52)</f>
        <v>-2005</v>
      </c>
    </row>
    <row r="55" spans="7:10" ht="12.75">
      <c r="G55" s="1"/>
      <c r="H55" s="1"/>
      <c r="I55" s="1"/>
      <c r="J55" s="1"/>
    </row>
    <row r="56" spans="2:10" ht="12.75">
      <c r="B56" t="s">
        <v>99</v>
      </c>
      <c r="G56" s="3">
        <v>-1109</v>
      </c>
      <c r="H56" s="3">
        <v>-1298</v>
      </c>
      <c r="I56" s="3">
        <v>0</v>
      </c>
      <c r="J56" s="3">
        <v>0</v>
      </c>
    </row>
    <row r="57" spans="7:10" ht="12.75">
      <c r="G57" s="1"/>
      <c r="H57" s="1"/>
      <c r="I57" s="1"/>
      <c r="J57" s="1"/>
    </row>
    <row r="58" spans="7:10" ht="13.5" thickBot="1">
      <c r="G58" s="9">
        <f>SUM(G54:G56)</f>
        <v>7563</v>
      </c>
      <c r="H58" s="9">
        <f>SUM(H54:H56)</f>
        <v>7230</v>
      </c>
      <c r="I58" s="9">
        <f>SUM(I54:I56)</f>
        <v>-2393</v>
      </c>
      <c r="J58" s="9">
        <f>SUM(J54:J56)</f>
        <v>-2005</v>
      </c>
    </row>
    <row r="59" spans="7:10" ht="13.5" thickTop="1">
      <c r="G59" s="6"/>
      <c r="H59" s="6"/>
      <c r="I59" s="6"/>
      <c r="J59" s="6"/>
    </row>
    <row r="60" spans="7:10" ht="12.75">
      <c r="G60" s="6"/>
      <c r="H60" s="6"/>
      <c r="I60" s="6"/>
      <c r="J60" s="6"/>
    </row>
    <row r="61" spans="7:10" ht="12.75">
      <c r="G61" s="6"/>
      <c r="H61" s="6"/>
      <c r="I61" s="6"/>
      <c r="J61" s="6"/>
    </row>
    <row r="62" spans="7:10" ht="12.75">
      <c r="G62" s="1"/>
      <c r="H62" s="1"/>
      <c r="I62" s="1"/>
      <c r="J62" s="1"/>
    </row>
    <row r="63" spans="1:10" ht="12.75">
      <c r="A63" s="21" t="s">
        <v>92</v>
      </c>
      <c r="B63" s="18" t="s">
        <v>188</v>
      </c>
      <c r="G63" s="1"/>
      <c r="H63" s="1"/>
      <c r="I63" s="1"/>
      <c r="J63" s="1"/>
    </row>
    <row r="64" spans="7:10" ht="12.75">
      <c r="G64" s="1"/>
      <c r="H64" s="1"/>
      <c r="I64" s="1"/>
      <c r="J64" s="1"/>
    </row>
    <row r="65" spans="7:10" ht="12.75">
      <c r="G65" s="1"/>
      <c r="H65" s="1"/>
      <c r="I65" s="1"/>
      <c r="J65" s="1"/>
    </row>
    <row r="66" spans="7:10" ht="12.75">
      <c r="G66" s="1"/>
      <c r="H66" s="1"/>
      <c r="I66" s="1"/>
      <c r="J66" s="1"/>
    </row>
    <row r="67" spans="1:10" ht="12.75">
      <c r="A67" s="21" t="s">
        <v>101</v>
      </c>
      <c r="B67" s="18" t="s">
        <v>189</v>
      </c>
      <c r="G67" s="1"/>
      <c r="H67" s="1"/>
      <c r="I67" s="1"/>
      <c r="J67" s="1"/>
    </row>
    <row r="68" spans="1:10" ht="12.75">
      <c r="A68" s="21"/>
      <c r="B68" s="18"/>
      <c r="G68" s="1"/>
      <c r="H68" s="1"/>
      <c r="I68" s="1"/>
      <c r="J68" s="1"/>
    </row>
    <row r="69" spans="1:10" ht="12.75">
      <c r="A69" s="21"/>
      <c r="B69" s="18"/>
      <c r="G69" s="1"/>
      <c r="H69" s="1"/>
      <c r="I69" s="1"/>
      <c r="J69" s="1"/>
    </row>
    <row r="72" spans="1:2" ht="12.75">
      <c r="A72" s="21" t="s">
        <v>102</v>
      </c>
      <c r="B72" s="18" t="s">
        <v>190</v>
      </c>
    </row>
    <row r="73" spans="1:2" ht="12.75">
      <c r="A73" s="21"/>
      <c r="B73" s="18"/>
    </row>
    <row r="74" spans="1:2" ht="12.75">
      <c r="A74" s="21"/>
      <c r="B74" s="18"/>
    </row>
    <row r="75" spans="1:2" ht="12.75">
      <c r="A75" s="21"/>
      <c r="B75" s="18"/>
    </row>
    <row r="84" spans="1:2" ht="12.75">
      <c r="A84" s="21" t="s">
        <v>103</v>
      </c>
      <c r="B84" s="18" t="s">
        <v>191</v>
      </c>
    </row>
    <row r="85" spans="1:2" ht="12.75">
      <c r="A85" s="21"/>
      <c r="B85" s="29" t="s">
        <v>153</v>
      </c>
    </row>
    <row r="86" spans="1:9" ht="12.75">
      <c r="A86" s="21"/>
      <c r="B86" s="29"/>
      <c r="I86" s="24" t="s">
        <v>146</v>
      </c>
    </row>
    <row r="87" spans="1:9" ht="12.75">
      <c r="A87" s="21"/>
      <c r="B87" s="29"/>
      <c r="I87" s="12" t="s">
        <v>54</v>
      </c>
    </row>
    <row r="88" spans="1:9" ht="12.75">
      <c r="A88" s="21"/>
      <c r="B88" s="29"/>
      <c r="I88" s="24" t="s">
        <v>60</v>
      </c>
    </row>
    <row r="89" spans="1:2" ht="12.75">
      <c r="A89" s="21"/>
      <c r="B89" s="29" t="s">
        <v>154</v>
      </c>
    </row>
    <row r="90" spans="1:2" ht="12.75">
      <c r="A90" s="21"/>
      <c r="B90" s="46" t="s">
        <v>155</v>
      </c>
    </row>
    <row r="91" spans="1:9" ht="12.75">
      <c r="A91" s="21"/>
      <c r="B91" s="47" t="s">
        <v>156</v>
      </c>
      <c r="I91" s="1">
        <v>218324</v>
      </c>
    </row>
    <row r="92" spans="1:9" ht="12.75">
      <c r="A92" s="21"/>
      <c r="B92" s="47" t="s">
        <v>157</v>
      </c>
      <c r="I92" s="3">
        <v>11649</v>
      </c>
    </row>
    <row r="93" spans="1:9" ht="12.75">
      <c r="A93" s="21"/>
      <c r="B93" s="18"/>
      <c r="I93" s="1"/>
    </row>
    <row r="94" spans="1:9" ht="13.5" thickBot="1">
      <c r="A94" s="21"/>
      <c r="B94" s="18"/>
      <c r="I94" s="9">
        <f>SUM(I91:I93)</f>
        <v>229973</v>
      </c>
    </row>
    <row r="95" spans="1:9" ht="13.5" thickTop="1">
      <c r="A95" s="21"/>
      <c r="B95" s="18"/>
      <c r="I95" s="1"/>
    </row>
    <row r="96" spans="1:2" ht="12.75">
      <c r="A96" s="21" t="s">
        <v>104</v>
      </c>
      <c r="B96" s="18" t="s">
        <v>192</v>
      </c>
    </row>
    <row r="97" spans="1:9" ht="12.75">
      <c r="A97" s="21"/>
      <c r="B97" s="18"/>
      <c r="I97" s="24" t="s">
        <v>146</v>
      </c>
    </row>
    <row r="98" ht="12.75">
      <c r="I98" s="12" t="s">
        <v>54</v>
      </c>
    </row>
    <row r="99" ht="12.75">
      <c r="I99" s="24" t="s">
        <v>60</v>
      </c>
    </row>
    <row r="100" ht="12.75">
      <c r="I100" s="24"/>
    </row>
    <row r="101" spans="2:9" ht="12.75">
      <c r="B101" t="s">
        <v>145</v>
      </c>
      <c r="I101" s="7">
        <v>0</v>
      </c>
    </row>
    <row r="103" spans="2:9" ht="13.5" thickBot="1">
      <c r="B103" t="s">
        <v>147</v>
      </c>
      <c r="I103" s="9">
        <v>2154</v>
      </c>
    </row>
    <row r="104" ht="13.5" thickTop="1"/>
  </sheetData>
  <mergeCells count="3">
    <mergeCell ref="H44:I44"/>
    <mergeCell ref="G45:H45"/>
    <mergeCell ref="I45:J45"/>
  </mergeCells>
  <printOptions horizontalCentered="1"/>
  <pageMargins left="0.75" right="0.75" top="0.5" bottom="0.5" header="0.5" footer="0.25"/>
  <pageSetup blackAndWhite="1" firstPageNumber="5" useFirstPageNumber="1" horizontalDpi="600" verticalDpi="600" orientation="portrait" paperSize="9" r:id="rId2"/>
  <headerFooter alignWithMargins="0">
    <oddFooter>&amp;C&amp;P</oddFooter>
  </headerFooter>
  <drawing r:id="rId1"/>
</worksheet>
</file>

<file path=xl/worksheets/sheet6.xml><?xml version="1.0" encoding="utf-8"?>
<worksheet xmlns="http://schemas.openxmlformats.org/spreadsheetml/2006/main" xmlns:r="http://schemas.openxmlformats.org/officeDocument/2006/relationships">
  <dimension ref="A2:J130"/>
  <sheetViews>
    <sheetView tabSelected="1" workbookViewId="0" topLeftCell="A113">
      <selection activeCell="B134" sqref="B134"/>
    </sheetView>
  </sheetViews>
  <sheetFormatPr defaultColWidth="9.140625" defaultRowHeight="12.75"/>
  <cols>
    <col min="1" max="1" width="5.140625" style="0" customWidth="1"/>
    <col min="8" max="8" width="10.8515625" style="0" customWidth="1"/>
    <col min="9" max="9" width="10.421875" style="0" customWidth="1"/>
  </cols>
  <sheetData>
    <row r="2" spans="1:10" ht="15.75">
      <c r="A2" s="16" t="s">
        <v>63</v>
      </c>
      <c r="B2" s="7"/>
      <c r="C2" s="7"/>
      <c r="D2" s="7"/>
      <c r="E2" s="48" t="s">
        <v>167</v>
      </c>
      <c r="F2" s="7"/>
      <c r="G2" s="7"/>
      <c r="H2" s="7"/>
      <c r="I2" s="7"/>
      <c r="J2" s="7"/>
    </row>
    <row r="3" spans="1:10" ht="12.75">
      <c r="A3" s="12" t="s">
        <v>1</v>
      </c>
      <c r="B3" s="8" t="s">
        <v>64</v>
      </c>
      <c r="C3" s="7"/>
      <c r="D3" s="7"/>
      <c r="E3" s="7"/>
      <c r="F3" s="7"/>
      <c r="G3" s="7"/>
      <c r="H3" s="7"/>
      <c r="I3" s="7"/>
      <c r="J3" s="7"/>
    </row>
    <row r="4" spans="1:10" ht="13.5" thickBot="1">
      <c r="A4" s="13"/>
      <c r="B4" s="14"/>
      <c r="C4" s="15"/>
      <c r="D4" s="15"/>
      <c r="E4" s="15"/>
      <c r="F4" s="15"/>
      <c r="G4" s="15"/>
      <c r="H4" s="15"/>
      <c r="I4" s="15"/>
      <c r="J4" s="15"/>
    </row>
    <row r="5" spans="1:10" ht="12.75">
      <c r="A5" s="7"/>
      <c r="B5" s="7"/>
      <c r="C5" s="7"/>
      <c r="D5" s="7"/>
      <c r="E5" s="7"/>
      <c r="F5" s="7"/>
      <c r="G5" s="7"/>
      <c r="H5" s="7"/>
      <c r="I5" s="7"/>
      <c r="J5" s="7"/>
    </row>
    <row r="6" ht="15.75">
      <c r="A6" s="26" t="s">
        <v>105</v>
      </c>
    </row>
    <row r="8" spans="1:2" ht="12.75">
      <c r="A8" s="21" t="s">
        <v>106</v>
      </c>
      <c r="B8" s="18" t="s">
        <v>193</v>
      </c>
    </row>
    <row r="9" spans="1:2" ht="12.75">
      <c r="A9" s="21"/>
      <c r="B9" s="18"/>
    </row>
    <row r="10" spans="1:2" ht="12.75">
      <c r="A10" s="21"/>
      <c r="B10" s="18"/>
    </row>
    <row r="11" spans="1:2" ht="12.75">
      <c r="A11" s="21"/>
      <c r="B11" s="18"/>
    </row>
    <row r="12" spans="1:2" ht="12.75">
      <c r="A12" s="21"/>
      <c r="B12" s="18"/>
    </row>
    <row r="18" spans="1:2" ht="12.75">
      <c r="A18" s="21" t="s">
        <v>107</v>
      </c>
      <c r="B18" s="18" t="s">
        <v>194</v>
      </c>
    </row>
    <row r="19" spans="1:2" ht="12.75">
      <c r="A19" s="21"/>
      <c r="B19" s="29"/>
    </row>
    <row r="20" spans="1:2" ht="12.75">
      <c r="A20" s="21"/>
      <c r="B20" s="18"/>
    </row>
    <row r="21" spans="1:2" ht="12.75">
      <c r="A21" s="21"/>
      <c r="B21" s="18"/>
    </row>
    <row r="22" spans="1:2" ht="12.75">
      <c r="A22" s="21"/>
      <c r="B22" s="18"/>
    </row>
    <row r="23" spans="1:2" ht="12.75">
      <c r="A23" s="21" t="s">
        <v>108</v>
      </c>
      <c r="B23" s="18" t="s">
        <v>195</v>
      </c>
    </row>
    <row r="29" spans="1:2" ht="12.75">
      <c r="A29" s="21" t="s">
        <v>109</v>
      </c>
      <c r="B29" s="18" t="s">
        <v>196</v>
      </c>
    </row>
    <row r="30" ht="12.75">
      <c r="B30" t="s">
        <v>148</v>
      </c>
    </row>
    <row r="32" spans="1:2" ht="12.75">
      <c r="A32" s="21" t="s">
        <v>110</v>
      </c>
      <c r="B32" s="18" t="s">
        <v>197</v>
      </c>
    </row>
    <row r="33" spans="1:9" ht="12.75">
      <c r="A33" s="21"/>
      <c r="B33" s="18"/>
      <c r="I33" s="24" t="s">
        <v>127</v>
      </c>
    </row>
    <row r="34" spans="1:9" ht="12.75">
      <c r="A34" s="21"/>
      <c r="B34" s="18"/>
      <c r="I34" s="24" t="s">
        <v>52</v>
      </c>
    </row>
    <row r="35" spans="1:9" ht="12.75">
      <c r="A35" s="21"/>
      <c r="B35" s="18"/>
      <c r="I35" s="24" t="s">
        <v>60</v>
      </c>
    </row>
    <row r="36" spans="1:9" ht="12.75">
      <c r="A36" s="21"/>
      <c r="B36" s="29" t="s">
        <v>149</v>
      </c>
      <c r="I36" s="24"/>
    </row>
    <row r="37" spans="1:9" ht="12.75">
      <c r="A37" s="21"/>
      <c r="B37" s="43" t="s">
        <v>150</v>
      </c>
      <c r="I37" s="2">
        <v>120</v>
      </c>
    </row>
    <row r="38" spans="2:9" ht="12.75">
      <c r="B38" s="23" t="s">
        <v>151</v>
      </c>
      <c r="I38" s="3">
        <v>0</v>
      </c>
    </row>
    <row r="39" spans="2:9" ht="12.75">
      <c r="B39" s="23"/>
      <c r="I39" s="6">
        <f>SUM(I37:I38)</f>
        <v>120</v>
      </c>
    </row>
    <row r="40" spans="2:9" ht="12.75">
      <c r="B40" t="s">
        <v>152</v>
      </c>
      <c r="I40" s="3">
        <v>1676</v>
      </c>
    </row>
    <row r="42" ht="13.5" thickBot="1">
      <c r="I42" s="44">
        <f>SUM(I39:I40)</f>
        <v>1796</v>
      </c>
    </row>
    <row r="43" ht="13.5" thickTop="1">
      <c r="I43" s="45"/>
    </row>
    <row r="44" ht="12.75">
      <c r="I44" s="45"/>
    </row>
    <row r="45" ht="12.75">
      <c r="I45" s="45"/>
    </row>
    <row r="46" ht="12.75">
      <c r="I46" s="45"/>
    </row>
    <row r="47" ht="12.75">
      <c r="I47" s="45"/>
    </row>
    <row r="48" spans="1:2" ht="12.75">
      <c r="A48" s="21" t="s">
        <v>111</v>
      </c>
      <c r="B48" s="18" t="s">
        <v>198</v>
      </c>
    </row>
    <row r="52" spans="1:2" ht="12.75">
      <c r="A52" s="21" t="s">
        <v>112</v>
      </c>
      <c r="B52" s="18" t="s">
        <v>199</v>
      </c>
    </row>
    <row r="55" ht="12.75">
      <c r="B55" s="23" t="s">
        <v>124</v>
      </c>
    </row>
    <row r="56" ht="12.75">
      <c r="B56" s="23"/>
    </row>
    <row r="57" spans="7:9" ht="12.75">
      <c r="G57" s="24"/>
      <c r="H57" s="24" t="s">
        <v>121</v>
      </c>
      <c r="I57" s="24" t="s">
        <v>123</v>
      </c>
    </row>
    <row r="58" spans="7:9" ht="12.75">
      <c r="G58" s="24" t="s">
        <v>120</v>
      </c>
      <c r="H58" s="24" t="s">
        <v>122</v>
      </c>
      <c r="I58" s="24" t="s">
        <v>122</v>
      </c>
    </row>
    <row r="59" spans="7:9" ht="12.75">
      <c r="G59" s="24" t="s">
        <v>60</v>
      </c>
      <c r="H59" s="24" t="s">
        <v>60</v>
      </c>
      <c r="I59" s="24" t="s">
        <v>60</v>
      </c>
    </row>
    <row r="60" spans="7:9" ht="12.75">
      <c r="G60" s="24"/>
      <c r="H60" s="24"/>
      <c r="I60" s="24"/>
    </row>
    <row r="61" spans="2:9" ht="13.5" thickBot="1">
      <c r="B61" s="27" t="s">
        <v>161</v>
      </c>
      <c r="G61" s="28">
        <v>451083</v>
      </c>
      <c r="H61" s="28">
        <v>473847</v>
      </c>
      <c r="I61" s="28">
        <v>228320</v>
      </c>
    </row>
    <row r="62" ht="13.5" thickTop="1"/>
    <row r="63" spans="1:2" ht="12.75">
      <c r="A63" s="21" t="s">
        <v>113</v>
      </c>
      <c r="B63" s="18" t="s">
        <v>200</v>
      </c>
    </row>
    <row r="94" spans="1:2" ht="12.75">
      <c r="A94" s="21" t="s">
        <v>114</v>
      </c>
      <c r="B94" s="18" t="s">
        <v>201</v>
      </c>
    </row>
    <row r="95" spans="1:2" ht="12.75">
      <c r="A95" s="21"/>
      <c r="B95" s="29" t="s">
        <v>129</v>
      </c>
    </row>
    <row r="96" spans="1:2" ht="12.75">
      <c r="A96" s="21"/>
      <c r="B96" s="29"/>
    </row>
    <row r="97" spans="7:9" ht="12.75">
      <c r="G97" s="24" t="s">
        <v>125</v>
      </c>
      <c r="H97" s="24" t="s">
        <v>126</v>
      </c>
      <c r="I97" s="24" t="s">
        <v>48</v>
      </c>
    </row>
    <row r="98" spans="7:9" ht="12.75">
      <c r="G98" s="24" t="s">
        <v>60</v>
      </c>
      <c r="H98" s="24" t="s">
        <v>60</v>
      </c>
      <c r="I98" s="24" t="s">
        <v>60</v>
      </c>
    </row>
    <row r="100" spans="2:9" ht="12.75">
      <c r="B100" t="s">
        <v>127</v>
      </c>
      <c r="G100" s="1">
        <v>20324</v>
      </c>
      <c r="H100" s="1">
        <v>9339</v>
      </c>
      <c r="I100" s="1">
        <f>SUM(G100:H100)</f>
        <v>29663</v>
      </c>
    </row>
    <row r="101" spans="2:9" ht="12.75">
      <c r="B101" t="s">
        <v>128</v>
      </c>
      <c r="G101" s="3">
        <f>198000+1433</f>
        <v>199433</v>
      </c>
      <c r="H101" s="3">
        <v>0</v>
      </c>
      <c r="I101" s="3">
        <f>SUM(G101:H101)</f>
        <v>199433</v>
      </c>
    </row>
    <row r="102" spans="7:9" ht="12.75">
      <c r="G102" s="1"/>
      <c r="H102" s="1"/>
      <c r="I102" s="1"/>
    </row>
    <row r="103" spans="7:9" ht="13.5" thickBot="1">
      <c r="G103" s="9">
        <f>SUM(G100:G101)</f>
        <v>219757</v>
      </c>
      <c r="H103" s="9">
        <f>SUM(H100:H101)</f>
        <v>9339</v>
      </c>
      <c r="I103" s="9">
        <f>SUM(I100:I101)</f>
        <v>229096</v>
      </c>
    </row>
    <row r="104" spans="2:9" ht="13.5" thickTop="1">
      <c r="B104" t="s">
        <v>162</v>
      </c>
      <c r="G104" s="6"/>
      <c r="H104" s="6"/>
      <c r="I104" s="6"/>
    </row>
    <row r="106" spans="1:2" ht="12.75">
      <c r="A106" s="21" t="s">
        <v>115</v>
      </c>
      <c r="B106" s="18" t="s">
        <v>202</v>
      </c>
    </row>
    <row r="107" spans="1:2" ht="12.75">
      <c r="A107" s="21"/>
      <c r="B107" s="18"/>
    </row>
    <row r="108" spans="1:2" ht="12.75">
      <c r="A108" s="21"/>
      <c r="B108" s="18"/>
    </row>
    <row r="109" spans="1:2" ht="12.75">
      <c r="A109" s="21"/>
      <c r="B109" s="18"/>
    </row>
    <row r="110" spans="1:2" ht="12.75">
      <c r="A110" s="21" t="s">
        <v>116</v>
      </c>
      <c r="B110" s="18" t="s">
        <v>203</v>
      </c>
    </row>
    <row r="114" spans="1:2" ht="12.75">
      <c r="A114" s="21" t="s">
        <v>117</v>
      </c>
      <c r="B114" s="18" t="s">
        <v>119</v>
      </c>
    </row>
    <row r="118" spans="1:2" ht="12.75">
      <c r="A118" s="21" t="s">
        <v>118</v>
      </c>
      <c r="B118" s="18" t="s">
        <v>204</v>
      </c>
    </row>
    <row r="123" spans="8:9" ht="12.75">
      <c r="H123" s="51" t="s">
        <v>98</v>
      </c>
      <c r="I123" s="51"/>
    </row>
    <row r="124" spans="8:9" ht="12.75">
      <c r="H124" s="12" t="s">
        <v>183</v>
      </c>
      <c r="I124" s="12" t="s">
        <v>184</v>
      </c>
    </row>
    <row r="126" spans="2:9" ht="12.75">
      <c r="B126" t="s">
        <v>185</v>
      </c>
      <c r="H126" s="1">
        <f>+'IS'!E38</f>
        <v>-4039</v>
      </c>
      <c r="I126" s="1">
        <f>+'IS'!G38</f>
        <v>-4315</v>
      </c>
    </row>
    <row r="128" spans="2:9" ht="12.75">
      <c r="B128" t="s">
        <v>186</v>
      </c>
      <c r="H128" s="1">
        <v>57378</v>
      </c>
      <c r="I128" s="41">
        <f>+H128</f>
        <v>57378</v>
      </c>
    </row>
    <row r="130" spans="2:9" ht="12.75">
      <c r="B130" t="s">
        <v>187</v>
      </c>
      <c r="H130" s="53">
        <f>+H126/H128*100</f>
        <v>-7.039283349018788</v>
      </c>
      <c r="I130" s="53">
        <f>+I126/I128*100</f>
        <v>-7.5203039492488415</v>
      </c>
    </row>
  </sheetData>
  <mergeCells count="1">
    <mergeCell ref="H123:I123"/>
  </mergeCells>
  <printOptions horizontalCentered="1"/>
  <pageMargins left="0.75" right="0.75" top="0.5" bottom="0.5" header="0.5" footer="0.25"/>
  <pageSetup firstPageNumber="7" useFirstPageNumber="1" horizontalDpi="600" verticalDpi="600" orientation="portrait" paperSize="9" scale="95" r:id="rId2"/>
  <headerFooter alignWithMargins="0">
    <oddFooter>&amp;C&amp;P</oddFooter>
  </headerFooter>
  <rowBreaks count="2" manualBreakCount="2">
    <brk id="62" max="9" man="1"/>
    <brk id="117" max="9" man="1"/>
  </rowBreaks>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H15" sqref="H15"/>
    </sheetView>
  </sheetViews>
  <sheetFormatPr defaultColWidth="9.140625" defaultRowHeight="12.75"/>
  <cols>
    <col min="1" max="1" width="4.421875" style="0" customWidth="1"/>
  </cols>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VIRTUAL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VIRTUAL</dc:creator>
  <cp:keywords/>
  <dc:description/>
  <cp:lastModifiedBy>VIRTUAL</cp:lastModifiedBy>
  <cp:lastPrinted>2002-11-29T05:37:13Z</cp:lastPrinted>
  <dcterms:created xsi:type="dcterms:W3CDTF">2002-10-22T09:07:41Z</dcterms:created>
  <dcterms:modified xsi:type="dcterms:W3CDTF">2002-11-29T07:23:53Z</dcterms:modified>
  <cp:category/>
  <cp:version/>
  <cp:contentType/>
  <cp:contentStatus/>
</cp:coreProperties>
</file>