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755" activeTab="0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definedNames>
    <definedName name="_xlnm.Print_Area" localSheetId="2">'CBS'!$A$1:$F$54</definedName>
    <definedName name="_xlnm.Print_Area" localSheetId="3">'CCF'!$A$1:$F$74</definedName>
    <definedName name="_xlnm.Print_Area" localSheetId="4">'CCIE'!$A$1:$I$72</definedName>
    <definedName name="_xlnm.Print_Area" localSheetId="1">'CIS'!$A$1:$I$61</definedName>
    <definedName name="_xlnm.Print_Area" localSheetId="0">'KFI'!$A$1:$F$44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8" authorId="0">
      <text>
        <r>
          <rPr>
            <b/>
            <sz val="8"/>
            <rFont val="Tahoma"/>
            <family val="2"/>
          </rPr>
          <t>LO CHOK WOEN:</t>
        </r>
        <r>
          <rPr>
            <sz val="8"/>
            <rFont val="Tahoma"/>
            <family val="2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<sst xmlns="http://schemas.openxmlformats.org/spreadsheetml/2006/main" count="253" uniqueCount="184">
  <si>
    <t>FCW HOLDINGS BERHAD</t>
  </si>
  <si>
    <t>(Company No. : 3116 K)</t>
  </si>
  <si>
    <t>Total</t>
  </si>
  <si>
    <t>RM'000</t>
  </si>
  <si>
    <t>Revenue</t>
  </si>
  <si>
    <t>Cost of Sales</t>
  </si>
  <si>
    <t>Operating Expenses</t>
  </si>
  <si>
    <t>Other Operating Income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</si>
  <si>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</si>
  <si>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</si>
  <si>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</si>
  <si>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</si>
  <si>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</si>
  <si>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</si>
  <si>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</si>
  <si>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(Unaudited)</t>
  </si>
  <si>
    <t>FY 2009/10</t>
  </si>
  <si>
    <t>Current</t>
  </si>
  <si>
    <t>Comparative</t>
  </si>
  <si>
    <t>Quarter</t>
  </si>
  <si>
    <t>Ended</t>
  </si>
  <si>
    <t>Cumulative</t>
  </si>
  <si>
    <t xml:space="preserve">Gross Profit </t>
  </si>
  <si>
    <t>Gain on Disposal of Property, Plant &amp; Equipment</t>
  </si>
  <si>
    <t>Attributable to:</t>
  </si>
  <si>
    <t xml:space="preserve">Quarter </t>
  </si>
  <si>
    <t>Year</t>
  </si>
  <si>
    <t xml:space="preserve">As At </t>
  </si>
  <si>
    <t>As At</t>
  </si>
  <si>
    <t>(Audited)</t>
  </si>
  <si>
    <t>Property, Plant and Equipment</t>
  </si>
  <si>
    <t>Investment Properties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</si>
  <si>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</si>
  <si>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</si>
  <si>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</si>
  <si>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</si>
  <si>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</si>
  <si>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</si>
  <si>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</si>
  <si>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</si>
  <si>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</si>
  <si>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</si>
  <si>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</si>
  <si>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</si>
  <si>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</si>
  <si>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</si>
  <si>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</si>
  <si>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Long Term Payable</t>
  </si>
  <si>
    <t>ended</t>
  </si>
  <si>
    <t>RM' 000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</si>
  <si>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</si>
  <si>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</si>
  <si>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</si>
  <si>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</si>
  <si>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</si>
  <si>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</si>
  <si>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</si>
  <si>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Interest income received</t>
  </si>
  <si>
    <t>Interest expense paid</t>
  </si>
  <si>
    <t>Proceeds from disposal of :</t>
  </si>
  <si>
    <t>property, plant and equipment</t>
  </si>
  <si>
    <t>investment in associate</t>
  </si>
  <si>
    <t>investment in subsidiary</t>
  </si>
  <si>
    <t>Purchase investment properties</t>
  </si>
  <si>
    <t>Proceeds from disposal of unquoted shares</t>
  </si>
  <si>
    <t>Rights issue expenses</t>
  </si>
  <si>
    <t>Proceeds from exercise of warrants 2003/2013</t>
  </si>
  <si>
    <t>Proceeds from rights issue</t>
  </si>
  <si>
    <t>Repayment of short term borrowings</t>
  </si>
  <si>
    <t>Dividend paid to minorities</t>
  </si>
  <si>
    <t>Capital Reduction</t>
  </si>
  <si>
    <t>NET CHANGES IN CASH AND CASH EQUIVALENTS</t>
  </si>
  <si>
    <t>CASH AND CASH EQUIVALENTS AT BEGINNING OF PERIOD</t>
  </si>
  <si>
    <t>CASH AND CASH EQUIVALENTS AT END OF PERIOD</t>
  </si>
  <si>
    <t>Bank Overdraft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</si>
  <si>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</si>
  <si>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</si>
  <si>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</si>
  <si>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</si>
  <si>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</si>
  <si>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</si>
  <si>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Interest</t>
  </si>
  <si>
    <t>Equity</t>
  </si>
  <si>
    <t>Period ended</t>
  </si>
  <si>
    <t>At 1st July 2009</t>
  </si>
  <si>
    <t>Movements during the period:</t>
  </si>
  <si>
    <t>Exercise of warrants 2003/2013</t>
  </si>
  <si>
    <t>Rights issue</t>
  </si>
  <si>
    <t>Capitalization for rights issue</t>
  </si>
  <si>
    <t>Capital cancellation and share consolidation</t>
  </si>
  <si>
    <t>Reversal of surplus revaluation by an associate</t>
  </si>
  <si>
    <t>Utilisation of share premium to reduce</t>
  </si>
  <si>
    <t xml:space="preserve">  accumulated losses</t>
  </si>
  <si>
    <t>Issue of new ordinary shares pursuant to</t>
  </si>
  <si>
    <t xml:space="preserve">  the rights issue</t>
  </si>
  <si>
    <t>Issue of new ordinary shares pursant to</t>
  </si>
  <si>
    <t>(The Condensed Consolidated Statement Of Changes In Equity should be read in conjunction</t>
  </si>
  <si>
    <t>(Company No. : 3116 K )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</si>
  <si>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</si>
  <si>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</si>
  <si>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</si>
  <si>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</si>
  <si>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</si>
  <si>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</si>
  <si>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</si>
  <si>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</si>
  <si>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</si>
  <si>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</si>
  <si>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</si>
  <si>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</si>
  <si>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</si>
  <si>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</si>
  <si>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Finance Costs</t>
  </si>
  <si>
    <t>Total equity</t>
  </si>
  <si>
    <t>Defferred taxation</t>
  </si>
  <si>
    <t>HP Creditors</t>
  </si>
  <si>
    <t>Total Assets Less Current Liabilities</t>
  </si>
  <si>
    <t>Total Equity And Long Term Liabilities</t>
  </si>
  <si>
    <t>Purchase of subsidiry</t>
  </si>
  <si>
    <t>Repayment of HP Creditors</t>
  </si>
  <si>
    <t>Share</t>
  </si>
  <si>
    <t>Premium</t>
  </si>
  <si>
    <t xml:space="preserve">  Acquired/ Disposal of subsidiary</t>
  </si>
  <si>
    <t>2010</t>
  </si>
  <si>
    <t>imvestmemt property</t>
  </si>
  <si>
    <t>Drawn down/proceeds from short-term borrowings</t>
  </si>
  <si>
    <t>FY 2010/11</t>
  </si>
  <si>
    <t xml:space="preserve">  with the Annual Financial Report for the year ended 30 June 2010)</t>
  </si>
  <si>
    <t>At 1st July 2010</t>
  </si>
  <si>
    <t>Tax recoverable</t>
  </si>
  <si>
    <t xml:space="preserve">Non-Distributable </t>
  </si>
  <si>
    <t xml:space="preserve">Distributable </t>
  </si>
  <si>
    <t>Total comprehensive income for the period</t>
  </si>
  <si>
    <t xml:space="preserve">CONDENSED CONSOLIDATED STATEMENT OF CASH FLOW </t>
  </si>
  <si>
    <t>CASH FLOWS FROM OPERATING ACTIVITIES</t>
  </si>
  <si>
    <t>Tax paid</t>
  </si>
  <si>
    <t>CASH FLOW FROM INVESTING ACTIVITY</t>
  </si>
  <si>
    <t>Representing net cash used in investing activity</t>
  </si>
  <si>
    <t>CASH FLOWS FROM FINANCING ACTIVITIES</t>
  </si>
  <si>
    <t>Net cash flow used in financing activities</t>
  </si>
  <si>
    <t>CASH AND CASH EQUIVALENTS COMPRISE :</t>
  </si>
  <si>
    <t>(The Condensed Consolidated Statement of  Cash Flow should be read in conjunction</t>
  </si>
  <si>
    <t>Goodwill</t>
  </si>
  <si>
    <t>Non Current Liabilities</t>
  </si>
  <si>
    <t>(The Condensed Consolidated Statement of Financial Position should be read in conjunction</t>
  </si>
  <si>
    <t xml:space="preserve">CONDENSED CONSOLIDATED STATEMENT OF COMPREHENSIVE INCOME </t>
  </si>
  <si>
    <t xml:space="preserve">Other Comprehensive Income </t>
  </si>
  <si>
    <t>Owner of the Company</t>
  </si>
  <si>
    <t>(The Condensed Consolidated Statement of Comprehensive Income should be read in conjunction</t>
  </si>
  <si>
    <t>Purchase of property, plant and equipment, representing net cash used</t>
  </si>
  <si>
    <t>in investment activity</t>
  </si>
  <si>
    <t>Share of Results in Associate</t>
  </si>
  <si>
    <t>FOR THE QUARTER ENDED 31 DECEMBER 2010</t>
  </si>
  <si>
    <t>CONDENSED CONSOLIDATED STATEMENT OF FINANCIAL POSITION AS AT 31 DECEMBER 2010</t>
  </si>
  <si>
    <t>FOR THE PERIOD ENDED 31 DECEMBER 2010</t>
  </si>
  <si>
    <t>6 months</t>
  </si>
  <si>
    <t>Purchase of property, plant and equipment</t>
  </si>
  <si>
    <t>Purchase of investment property</t>
  </si>
  <si>
    <t>Purchase of minority interest</t>
  </si>
  <si>
    <t>Capital Reserve</t>
  </si>
  <si>
    <t>Premium paid on acquisition of MI</t>
  </si>
  <si>
    <t>31st December 2010</t>
  </si>
  <si>
    <t>At 31st December 2010</t>
  </si>
  <si>
    <t>31st December 2009</t>
  </si>
  <si>
    <t>At 31st December 2009</t>
  </si>
  <si>
    <t>Summary of Key Financial Information for the period ended 31 Dec 2010</t>
  </si>
  <si>
    <t>31/12/2010</t>
  </si>
  <si>
    <t>31/12/2009</t>
  </si>
  <si>
    <t>Profit before tax</t>
  </si>
  <si>
    <t>Profit for the period</t>
  </si>
  <si>
    <t xml:space="preserve">Profit attributable to the ordinary equity holders of the parent </t>
  </si>
  <si>
    <t>Basic Earnings per share (sen)</t>
  </si>
  <si>
    <t>6 Months</t>
  </si>
  <si>
    <t>Profit  From Operations</t>
  </si>
  <si>
    <t>Profit Before Tax</t>
  </si>
  <si>
    <t>Profit for The Period</t>
  </si>
  <si>
    <t>Total Comprehensive Income for the period</t>
  </si>
  <si>
    <t>Net cash (used in) / generated from operating activities</t>
  </si>
  <si>
    <t>Cash (used in) / generated from operations</t>
  </si>
  <si>
    <t xml:space="preserve"> Premium paid on acquisition of minority interests</t>
  </si>
  <si>
    <t>Total comprehensive income / (loss) for the period</t>
  </si>
  <si>
    <t xml:space="preserve"> Acquisition of subsidiary</t>
  </si>
  <si>
    <t>Profits</t>
  </si>
  <si>
    <t>Net cash inflow from acquisition of subsidiary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</si>
</sst>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[$-409]d\-mmm;@"/>
    <numFmt numFmtId="179" formatCode="_(* #,##0_);_(* \(#,##0\);_(* &quot;-&quot;??_);_(@_)"/>
    <numFmt numFmtId="180" formatCode="#,##0.000_);\(#,##0.000\)"/>
    <numFmt numFmtId="181" formatCode="_(* #,##0.000_);_(* \(#,##0.000\);_(* &quot;-&quot;??_);_(@_)"/>
    <numFmt numFmtId="182" formatCode="_-* #,##0_-;\-* #,##0_-;_-* &quot;-&quot;??_-;_-@_-"/>
    <numFmt numFmtId="183" formatCode="#,##0.00000_);\(#,##0.00000\)"/>
    <numFmt numFmtId="184" formatCode="_(* #,##0.000_);_(* \(#,##0.000\);_(* &quot;-&quot;???_);_(@_)"/>
    <numFmt numFmtId="185" formatCode="#,##0.0_);\(#,##0.0\)"/>
    <numFmt numFmtId="186" formatCode="_(* #,##0.0_);_(* \(#,##0.0\);_(* &quot;-&quot;?_);_(@_)"/>
    <numFmt numFmtId="187" formatCode="_(* #,##0.0_);_(* \(#,##0.0\);_(* &quot;-&quot;??_);_(@_)"/>
    <numFmt numFmtId="188" formatCode="0.0"/>
    <numFmt numFmtId="189" formatCode="0.0000"/>
    <numFmt numFmtId="190" formatCode="0.000"/>
    <numFmt numFmtId="191" formatCode="#,##0.0000_);\(#,##0.0000\)"/>
    <numFmt numFmtId="192" formatCode="_(* #,##0.0000_);_(* \(#,##0.0000\);_(* &quot;-&quot;??_);_(@_)"/>
    <numFmt numFmtId="193" formatCode="_(* #,##0.000000_);_(* \(#,##0.000000\);_(* &quot;-&quot;???_);_(@_)"/>
    <numFmt numFmtId="194" formatCode="_(* #,##0.00000_);_(* \(#,##0.00000\);_(* &quot;-&quot;??_);_(@_)"/>
    <numFmt numFmtId="195" formatCode="_(* #,##0.000000_);_(* \(#,##0.000000\);_(* &quot;-&quot;??_);_(@_)"/>
    <numFmt numFmtId="196" formatCode="[$-409]dddd\,\ mmmm\ dd\,\ yyyy"/>
    <numFmt numFmtId="197" formatCode="#,##0.000000_);\(#,##0.000000\)"/>
    <numFmt numFmtId="198" formatCode="_(* #,##0.0000_);_(* \(#,##0.0000\);_(* &quot;-&quot;???_);_(@_)"/>
    <numFmt numFmtId="199" formatCode="0.00000"/>
  </numFmts>
  <fonts count="5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99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79" fontId="2" fillId="0" borderId="0" xfId="42" applyNumberFormat="1" applyFont="1" applyAlignment="1">
      <alignment/>
    </xf>
    <xf numFmtId="37" fontId="2" fillId="0" borderId="0" xfId="42" applyNumberFormat="1" applyFont="1" applyFill="1" applyAlignment="1">
      <alignment/>
    </xf>
    <xf numFmtId="37" fontId="2" fillId="0" borderId="0" xfId="42" applyNumberFormat="1" applyFont="1" applyFill="1" applyBorder="1" applyAlignment="1">
      <alignment/>
    </xf>
    <xf numFmtId="37" fontId="2" fillId="0" borderId="12" xfId="42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42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43" fontId="2" fillId="0" borderId="0" xfId="42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37" fontId="2" fillId="0" borderId="0" xfId="0" applyNumberFormat="1" applyFont="1" applyAlignment="1" quotePrefix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Fill="1" applyBorder="1" applyAlignment="1">
      <alignment/>
    </xf>
    <xf numFmtId="37" fontId="2" fillId="0" borderId="0" xfId="42" applyNumberFormat="1" applyFont="1" applyBorder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Fill="1" applyBorder="1" applyAlignment="1">
      <alignment/>
    </xf>
    <xf numFmtId="37" fontId="15" fillId="0" borderId="0" xfId="0" applyNumberFormat="1" applyFont="1" applyFill="1" applyAlignment="1">
      <alignment/>
    </xf>
    <xf numFmtId="16" fontId="2" fillId="0" borderId="0" xfId="0" applyNumberFormat="1" applyFont="1" applyAlignment="1" quotePrefix="1">
      <alignment horizontal="center"/>
    </xf>
    <xf numFmtId="37" fontId="2" fillId="0" borderId="4" xfId="42" applyNumberFormat="1" applyFont="1" applyBorder="1" applyAlignment="1">
      <alignment/>
    </xf>
    <xf numFmtId="37" fontId="2" fillId="0" borderId="12" xfId="42" applyNumberFormat="1" applyFont="1" applyBorder="1" applyAlignment="1">
      <alignment/>
    </xf>
    <xf numFmtId="37" fontId="2" fillId="0" borderId="0" xfId="42" applyNumberFormat="1" applyFont="1" applyAlignment="1">
      <alignment horizontal="center"/>
    </xf>
    <xf numFmtId="37" fontId="2" fillId="0" borderId="0" xfId="42" applyNumberFormat="1" applyFont="1" applyBorder="1" applyAlignment="1">
      <alignment horizontal="center"/>
    </xf>
    <xf numFmtId="37" fontId="2" fillId="0" borderId="4" xfId="42" applyNumberFormat="1" applyFont="1" applyFill="1" applyBorder="1" applyAlignment="1">
      <alignment/>
    </xf>
    <xf numFmtId="179" fontId="8" fillId="0" borderId="0" xfId="42" applyNumberFormat="1" applyFont="1" applyAlignment="1">
      <alignment/>
    </xf>
    <xf numFmtId="37" fontId="2" fillId="0" borderId="0" xfId="0" applyNumberFormat="1" applyFont="1" applyAlignment="1">
      <alignment wrapText="1"/>
    </xf>
    <xf numFmtId="37" fontId="2" fillId="0" borderId="14" xfId="0" applyNumberFormat="1" applyFont="1" applyBorder="1" applyAlignment="1">
      <alignment/>
    </xf>
    <xf numFmtId="37" fontId="1" fillId="0" borderId="14" xfId="0" applyNumberFormat="1" applyFont="1" applyBorder="1" applyAlignment="1">
      <alignment horizontal="center"/>
    </xf>
    <xf numFmtId="37" fontId="2" fillId="0" borderId="14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 wrapText="1"/>
    </xf>
    <xf numFmtId="37" fontId="1" fillId="0" borderId="14" xfId="0" applyNumberFormat="1" applyFont="1" applyFill="1" applyBorder="1" applyAlignment="1" quotePrefix="1">
      <alignment horizontal="center"/>
    </xf>
    <xf numFmtId="37" fontId="2" fillId="0" borderId="14" xfId="42" applyNumberFormat="1" applyFont="1" applyBorder="1" applyAlignment="1">
      <alignment/>
    </xf>
    <xf numFmtId="37" fontId="2" fillId="0" borderId="14" xfId="0" applyNumberFormat="1" applyFont="1" applyBorder="1" applyAlignment="1">
      <alignment vertical="top"/>
    </xf>
    <xf numFmtId="37" fontId="2" fillId="0" borderId="14" xfId="0" applyNumberFormat="1" applyFont="1" applyBorder="1" applyAlignment="1">
      <alignment wrapText="1"/>
    </xf>
    <xf numFmtId="39" fontId="2" fillId="0" borderId="14" xfId="0" applyNumberFormat="1" applyFont="1" applyBorder="1" applyAlignment="1">
      <alignment/>
    </xf>
    <xf numFmtId="37" fontId="1" fillId="0" borderId="14" xfId="42" applyNumberFormat="1" applyFont="1" applyBorder="1" applyAlignment="1">
      <alignment horizontal="center" wrapText="1"/>
    </xf>
    <xf numFmtId="37" fontId="1" fillId="0" borderId="14" xfId="0" applyNumberFormat="1" applyFont="1" applyBorder="1" applyAlignment="1" quotePrefix="1">
      <alignment horizontal="center"/>
    </xf>
    <xf numFmtId="37" fontId="16" fillId="0" borderId="14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42" applyNumberFormat="1" applyFont="1" applyAlignment="1">
      <alignment horizontal="right"/>
    </xf>
    <xf numFmtId="37" fontId="2" fillId="0" borderId="0" xfId="42" applyNumberFormat="1" applyFont="1" applyAlignment="1">
      <alignment horizontal="right"/>
    </xf>
    <xf numFmtId="179" fontId="2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39" fontId="2" fillId="0" borderId="0" xfId="42" applyNumberFormat="1" applyFont="1" applyFill="1" applyBorder="1" applyAlignment="1">
      <alignment/>
    </xf>
    <xf numFmtId="39" fontId="2" fillId="0" borderId="0" xfId="42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15" fontId="2" fillId="0" borderId="0" xfId="42" applyNumberFormat="1" applyFont="1" applyAlignment="1">
      <alignment horizontal="center"/>
    </xf>
    <xf numFmtId="0" fontId="1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wrapText="1"/>
    </xf>
    <xf numFmtId="191" fontId="2" fillId="0" borderId="14" xfId="42" applyNumberFormat="1" applyFont="1" applyFill="1" applyBorder="1" applyAlignment="1">
      <alignment/>
    </xf>
    <xf numFmtId="37" fontId="2" fillId="0" borderId="13" xfId="0" applyNumberFormat="1" applyFont="1" applyFill="1" applyBorder="1" applyAlignment="1">
      <alignment/>
    </xf>
    <xf numFmtId="39" fontId="2" fillId="0" borderId="0" xfId="0" applyNumberFormat="1" applyFont="1" applyFill="1" applyBorder="1" applyAlignment="1" quotePrefix="1">
      <alignment/>
    </xf>
    <xf numFmtId="197" fontId="2" fillId="0" borderId="0" xfId="0" applyNumberFormat="1" applyFont="1" applyAlignment="1">
      <alignment/>
    </xf>
    <xf numFmtId="37" fontId="2" fillId="0" borderId="0" xfId="42" applyNumberFormat="1" applyFont="1" applyFill="1" applyAlignment="1">
      <alignment horizontal="center"/>
    </xf>
    <xf numFmtId="15" fontId="2" fillId="0" borderId="0" xfId="42" applyNumberFormat="1" applyFont="1" applyFill="1" applyAlignment="1" quotePrefix="1">
      <alignment horizontal="center"/>
    </xf>
    <xf numFmtId="43" fontId="2" fillId="0" borderId="0" xfId="42" applyFont="1" applyFill="1" applyAlignment="1">
      <alignment/>
    </xf>
    <xf numFmtId="37" fontId="8" fillId="0" borderId="0" xfId="0" applyNumberFormat="1" applyFont="1" applyAlignment="1">
      <alignment/>
    </xf>
    <xf numFmtId="37" fontId="2" fillId="0" borderId="15" xfId="42" applyNumberFormat="1" applyFont="1" applyFill="1" applyBorder="1" applyAlignment="1">
      <alignment/>
    </xf>
    <xf numFmtId="9" fontId="14" fillId="0" borderId="0" xfId="62" applyFont="1" applyFill="1" applyBorder="1" applyAlignment="1">
      <alignment/>
    </xf>
    <xf numFmtId="1" fontId="14" fillId="0" borderId="0" xfId="62" applyNumberFormat="1" applyFont="1" applyFill="1" applyBorder="1" applyAlignment="1">
      <alignment/>
    </xf>
    <xf numFmtId="37" fontId="2" fillId="0" borderId="16" xfId="42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43" fontId="2" fillId="0" borderId="0" xfId="42" applyFont="1" applyAlignment="1">
      <alignment horizontal="right"/>
    </xf>
    <xf numFmtId="37" fontId="11" fillId="0" borderId="0" xfId="0" applyNumberFormat="1" applyFont="1" applyFill="1" applyAlignment="1">
      <alignment/>
    </xf>
    <xf numFmtId="37" fontId="2" fillId="0" borderId="17" xfId="0" applyNumberFormat="1" applyFont="1" applyBorder="1" applyAlignment="1">
      <alignment/>
    </xf>
    <xf numFmtId="37" fontId="2" fillId="0" borderId="17" xfId="0" applyNumberFormat="1" applyFont="1" applyBorder="1" applyAlignment="1">
      <alignment horizontal="center"/>
    </xf>
    <xf numFmtId="37" fontId="2" fillId="0" borderId="17" xfId="0" applyNumberFormat="1" applyFont="1" applyBorder="1" applyAlignment="1">
      <alignment wrapText="1"/>
    </xf>
    <xf numFmtId="39" fontId="2" fillId="0" borderId="17" xfId="0" applyNumberFormat="1" applyFont="1" applyBorder="1" applyAlignment="1">
      <alignment/>
    </xf>
    <xf numFmtId="37" fontId="16" fillId="0" borderId="17" xfId="0" applyNumberFormat="1" applyFont="1" applyBorder="1" applyAlignment="1">
      <alignment/>
    </xf>
    <xf numFmtId="37" fontId="53" fillId="0" borderId="0" xfId="0" applyNumberFormat="1" applyFont="1" applyAlignment="1">
      <alignment/>
    </xf>
    <xf numFmtId="191" fontId="53" fillId="0" borderId="0" xfId="0" applyNumberFormat="1" applyFont="1" applyAlignment="1">
      <alignment/>
    </xf>
    <xf numFmtId="37" fontId="53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7" fontId="2" fillId="0" borderId="4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13" xfId="0" applyNumberFormat="1" applyFont="1" applyBorder="1" applyAlignment="1" quotePrefix="1">
      <alignment/>
    </xf>
    <xf numFmtId="0" fontId="2" fillId="0" borderId="0" xfId="42" applyNumberFormat="1" applyFont="1" applyAlignment="1">
      <alignment/>
    </xf>
    <xf numFmtId="179" fontId="2" fillId="0" borderId="0" xfId="42" applyNumberFormat="1" applyFont="1" applyFill="1" applyAlignment="1">
      <alignment horizontal="right"/>
    </xf>
    <xf numFmtId="37" fontId="2" fillId="0" borderId="16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37" fontId="2" fillId="0" borderId="16" xfId="0" applyNumberFormat="1" applyFont="1" applyBorder="1" applyAlignment="1">
      <alignment/>
    </xf>
    <xf numFmtId="39" fontId="2" fillId="0" borderId="0" xfId="42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37" fontId="12" fillId="0" borderId="0" xfId="0" applyNumberFormat="1" applyFont="1" applyAlignment="1">
      <alignment horizontal="center" vertical="center" wrapText="1"/>
    </xf>
    <xf numFmtId="37" fontId="2" fillId="0" borderId="0" xfId="0" applyNumberFormat="1" applyFont="1" applyAlignment="1">
      <alignment horizontal="center" vertical="center" wrapText="1"/>
    </xf>
    <xf numFmtId="37" fontId="2" fillId="0" borderId="0" xfId="0" applyNumberFormat="1" applyFont="1" applyAlignment="1">
      <alignment horizontal="center" vertical="center"/>
    </xf>
    <xf numFmtId="179" fontId="2" fillId="0" borderId="12" xfId="42" applyNumberFormat="1" applyFont="1" applyBorder="1" applyAlignment="1">
      <alignment horizontal="right"/>
    </xf>
    <xf numFmtId="179" fontId="2" fillId="0" borderId="0" xfId="42" applyNumberFormat="1" applyFont="1" applyAlignment="1">
      <alignment/>
    </xf>
    <xf numFmtId="37" fontId="1" fillId="0" borderId="14" xfId="0" applyNumberFormat="1" applyFont="1" applyBorder="1" applyAlignment="1">
      <alignment horizontal="center"/>
    </xf>
    <xf numFmtId="37" fontId="2" fillId="0" borderId="0" xfId="42" applyNumberFormat="1" applyFont="1" applyFill="1" applyBorder="1" applyAlignment="1">
      <alignment horizontal="right"/>
    </xf>
    <xf numFmtId="37" fontId="2" fillId="0" borderId="13" xfId="42" applyNumberFormat="1" applyFont="1" applyFill="1" applyBorder="1" applyAlignment="1">
      <alignment horizontal="right"/>
    </xf>
    <xf numFmtId="37" fontId="14" fillId="0" borderId="19" xfId="0" applyNumberFormat="1" applyFont="1" applyBorder="1" applyAlignment="1">
      <alignment horizontal="center"/>
    </xf>
    <xf numFmtId="37" fontId="14" fillId="0" borderId="4" xfId="0" applyNumberFormat="1" applyFont="1" applyBorder="1" applyAlignment="1">
      <alignment horizontal="center"/>
    </xf>
    <xf numFmtId="37" fontId="14" fillId="0" borderId="2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19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_EPS_FCW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.8515625" style="2" customWidth="1"/>
    <col min="2" max="2" width="31.421875" style="2" customWidth="1"/>
    <col min="3" max="3" width="15.00390625" style="2" customWidth="1"/>
    <col min="4" max="4" width="14.8515625" style="2" customWidth="1"/>
    <col min="5" max="5" width="12.7109375" style="2" bestFit="1" customWidth="1"/>
    <col min="6" max="6" width="12.421875" style="2" bestFit="1" customWidth="1"/>
    <col min="7" max="7" width="1.7109375" style="2" customWidth="1"/>
  </cols>
  <sheetData>
    <row r="1" ht="12.75">
      <c r="A1" s="1" t="s">
        <v>0</v>
      </c>
    </row>
    <row r="2" ht="12.75">
      <c r="A2" s="21" t="s">
        <v>97</v>
      </c>
    </row>
    <row r="3" ht="12.75">
      <c r="A3" s="1"/>
    </row>
    <row r="4" ht="12.75">
      <c r="A4" s="1" t="s">
        <v>165</v>
      </c>
    </row>
    <row r="5" ht="12.75"/>
    <row r="6" spans="1:8" ht="12.75">
      <c r="A6" s="41"/>
      <c r="B6" s="41"/>
      <c r="C6" s="108" t="s">
        <v>98</v>
      </c>
      <c r="D6" s="108"/>
      <c r="E6" s="108" t="s">
        <v>99</v>
      </c>
      <c r="F6" s="108"/>
      <c r="G6" s="82"/>
      <c r="H6" s="18"/>
    </row>
    <row r="7" spans="1:8" ht="63.75">
      <c r="A7" s="43"/>
      <c r="B7" s="43"/>
      <c r="C7" s="44" t="s">
        <v>100</v>
      </c>
      <c r="D7" s="44" t="s">
        <v>101</v>
      </c>
      <c r="E7" s="44" t="s">
        <v>102</v>
      </c>
      <c r="F7" s="44" t="s">
        <v>103</v>
      </c>
      <c r="G7" s="83"/>
      <c r="H7" s="18"/>
    </row>
    <row r="8" spans="1:8" ht="12.75">
      <c r="A8" s="41"/>
      <c r="B8" s="41"/>
      <c r="C8" s="45" t="s">
        <v>166</v>
      </c>
      <c r="D8" s="45" t="s">
        <v>167</v>
      </c>
      <c r="E8" s="45" t="str">
        <f>+C8</f>
        <v>31/12/2010</v>
      </c>
      <c r="F8" s="45" t="str">
        <f>+D8</f>
        <v>31/12/2009</v>
      </c>
      <c r="G8" s="82"/>
      <c r="H8" s="18"/>
    </row>
    <row r="9" spans="1:8" ht="12.75">
      <c r="A9" s="41"/>
      <c r="B9" s="41"/>
      <c r="C9" s="42" t="s">
        <v>3</v>
      </c>
      <c r="D9" s="42" t="s">
        <v>3</v>
      </c>
      <c r="E9" s="42" t="s">
        <v>3</v>
      </c>
      <c r="F9" s="42" t="s">
        <v>3</v>
      </c>
      <c r="G9" s="82"/>
      <c r="H9" s="18"/>
    </row>
    <row r="10" spans="1:8" ht="12.75">
      <c r="A10" s="41"/>
      <c r="B10" s="41"/>
      <c r="C10" s="41"/>
      <c r="D10" s="41"/>
      <c r="E10" s="41"/>
      <c r="F10" s="41"/>
      <c r="G10" s="82"/>
      <c r="H10" s="18"/>
    </row>
    <row r="11" spans="1:8" ht="12.75">
      <c r="A11" s="41">
        <v>1</v>
      </c>
      <c r="B11" s="41" t="s">
        <v>4</v>
      </c>
      <c r="C11" s="46">
        <f>+CIS!C16</f>
        <v>8673</v>
      </c>
      <c r="D11" s="46">
        <f>+CIS!E16</f>
        <v>3069</v>
      </c>
      <c r="E11" s="46">
        <f>+CIS!G16</f>
        <v>18282</v>
      </c>
      <c r="F11" s="46">
        <f>+CIS!I16</f>
        <v>4533</v>
      </c>
      <c r="G11" s="82"/>
      <c r="H11" s="18"/>
    </row>
    <row r="12" spans="1:8" ht="12.75">
      <c r="A12" s="41"/>
      <c r="B12" s="41"/>
      <c r="C12" s="41"/>
      <c r="D12" s="41"/>
      <c r="E12" s="41"/>
      <c r="F12" s="41"/>
      <c r="G12" s="82"/>
      <c r="H12" s="18"/>
    </row>
    <row r="13" spans="1:8" ht="12.75">
      <c r="A13" s="41">
        <v>2</v>
      </c>
      <c r="B13" s="41" t="s">
        <v>168</v>
      </c>
      <c r="C13" s="41">
        <f>+CIS!C34</f>
        <v>651</v>
      </c>
      <c r="D13" s="41">
        <f>+CIS!E34</f>
        <v>3198</v>
      </c>
      <c r="E13" s="41">
        <f>+CIS!G34</f>
        <v>3239</v>
      </c>
      <c r="F13" s="41">
        <f>+CIS!I34</f>
        <v>390</v>
      </c>
      <c r="G13" s="82"/>
      <c r="H13" s="18"/>
    </row>
    <row r="14" spans="1:8" ht="12.75">
      <c r="A14" s="41"/>
      <c r="B14" s="41"/>
      <c r="C14" s="41"/>
      <c r="D14" s="41"/>
      <c r="E14" s="41"/>
      <c r="F14" s="41"/>
      <c r="G14" s="82"/>
      <c r="H14" s="18"/>
    </row>
    <row r="15" spans="1:8" ht="12.75">
      <c r="A15" s="41">
        <v>3</v>
      </c>
      <c r="B15" s="41" t="s">
        <v>169</v>
      </c>
      <c r="C15" s="41">
        <f>+CIS!C38</f>
        <v>505</v>
      </c>
      <c r="D15" s="41">
        <f>+CIS!E38</f>
        <v>3198</v>
      </c>
      <c r="E15" s="41">
        <f>+CIS!G38</f>
        <v>2869</v>
      </c>
      <c r="F15" s="41">
        <f>+CIS!I38</f>
        <v>390</v>
      </c>
      <c r="G15" s="82"/>
      <c r="H15" s="18"/>
    </row>
    <row r="16" spans="1:8" ht="12.75">
      <c r="A16" s="41"/>
      <c r="B16" s="41"/>
      <c r="C16" s="41"/>
      <c r="D16" s="41"/>
      <c r="E16" s="41"/>
      <c r="F16" s="41"/>
      <c r="G16" s="82"/>
      <c r="H16" s="18"/>
    </row>
    <row r="17" spans="1:8" ht="38.25">
      <c r="A17" s="47">
        <v>4</v>
      </c>
      <c r="B17" s="48" t="s">
        <v>170</v>
      </c>
      <c r="C17" s="48">
        <f>+CIS!C47</f>
        <v>309</v>
      </c>
      <c r="D17" s="48">
        <f>+CIS!E47</f>
        <v>3210</v>
      </c>
      <c r="E17" s="48">
        <f>+CIS!G47</f>
        <v>2431</v>
      </c>
      <c r="F17" s="48">
        <f>+CIS!I47</f>
        <v>402</v>
      </c>
      <c r="G17" s="84"/>
      <c r="H17" s="18"/>
    </row>
    <row r="18" spans="1:8" ht="12.75">
      <c r="A18" s="41"/>
      <c r="B18" s="41"/>
      <c r="C18" s="41"/>
      <c r="D18" s="41"/>
      <c r="E18" s="41"/>
      <c r="F18" s="41"/>
      <c r="G18" s="82"/>
      <c r="H18" s="18"/>
    </row>
    <row r="19" spans="1:8" ht="12.75">
      <c r="A19" s="41">
        <v>5</v>
      </c>
      <c r="B19" s="49" t="s">
        <v>171</v>
      </c>
      <c r="C19" s="49">
        <f>+CIS!C53</f>
        <v>0.15840792347205562</v>
      </c>
      <c r="D19" s="49">
        <f>+CIS!E53</f>
        <v>1.6455968749038787</v>
      </c>
      <c r="E19" s="49">
        <f>+CIS!G53</f>
        <v>1.2462448607138097</v>
      </c>
      <c r="F19" s="49">
        <f>+CIS!I53</f>
        <v>0.2060840946141306</v>
      </c>
      <c r="G19" s="85"/>
      <c r="H19" s="18"/>
    </row>
    <row r="20" spans="1:8" ht="12.75">
      <c r="A20" s="41"/>
      <c r="B20" s="41"/>
      <c r="C20" s="41"/>
      <c r="D20" s="41"/>
      <c r="E20" s="41"/>
      <c r="F20" s="41"/>
      <c r="G20" s="82"/>
      <c r="H20" s="18"/>
    </row>
    <row r="21" spans="1:8" ht="12.75">
      <c r="A21" s="41">
        <v>6</v>
      </c>
      <c r="B21" s="49" t="s">
        <v>104</v>
      </c>
      <c r="C21" s="49">
        <v>0</v>
      </c>
      <c r="D21" s="49">
        <v>0</v>
      </c>
      <c r="E21" s="49">
        <v>0</v>
      </c>
      <c r="F21" s="49">
        <v>0</v>
      </c>
      <c r="G21" s="85"/>
      <c r="H21" s="18"/>
    </row>
    <row r="22" ht="12.75"/>
    <row r="23" spans="1:7" ht="51">
      <c r="A23" s="42"/>
      <c r="B23" s="42"/>
      <c r="C23" s="50" t="s">
        <v>105</v>
      </c>
      <c r="D23" s="50" t="s">
        <v>106</v>
      </c>
      <c r="E23" s="65"/>
      <c r="F23" s="65"/>
      <c r="G23" s="65"/>
    </row>
    <row r="24" spans="1:7" ht="12.75">
      <c r="A24" s="41"/>
      <c r="B24" s="41"/>
      <c r="C24" s="41"/>
      <c r="D24" s="41"/>
      <c r="E24" s="15"/>
      <c r="F24" s="15"/>
      <c r="G24" s="15"/>
    </row>
    <row r="25" spans="1:7" ht="12.75">
      <c r="A25" s="41"/>
      <c r="B25" s="41"/>
      <c r="C25" s="41"/>
      <c r="D25" s="41"/>
      <c r="E25" s="15"/>
      <c r="F25" s="15"/>
      <c r="G25" s="15"/>
    </row>
    <row r="26" spans="1:7" ht="38.25">
      <c r="A26" s="47">
        <v>7</v>
      </c>
      <c r="B26" s="48" t="s">
        <v>107</v>
      </c>
      <c r="C26" s="67">
        <f>+CBS!D40/(CBS!D38*2)</f>
        <v>0.6498313391364974</v>
      </c>
      <c r="D26" s="67">
        <f>+CBS!F40/(CBS!F38*2)</f>
        <v>0.6403166107881435</v>
      </c>
      <c r="E26" s="66"/>
      <c r="F26" s="66"/>
      <c r="G26" s="66"/>
    </row>
    <row r="27" ht="12.75">
      <c r="G27" s="15"/>
    </row>
    <row r="28" ht="12.75">
      <c r="G28" s="15"/>
    </row>
    <row r="29" ht="12.75"/>
    <row r="30" ht="12.75"/>
    <row r="31" ht="12.75">
      <c r="A31" s="1" t="s">
        <v>108</v>
      </c>
    </row>
    <row r="32" spans="7:8" ht="12.75">
      <c r="G32" s="15"/>
      <c r="H32" s="18"/>
    </row>
    <row r="33" spans="1:8" ht="12.75">
      <c r="A33" s="41"/>
      <c r="B33" s="41"/>
      <c r="C33" s="108" t="s">
        <v>98</v>
      </c>
      <c r="D33" s="108"/>
      <c r="E33" s="108" t="s">
        <v>99</v>
      </c>
      <c r="F33" s="108"/>
      <c r="G33" s="82"/>
      <c r="H33" s="18"/>
    </row>
    <row r="34" spans="1:8" ht="63.75">
      <c r="A34" s="43"/>
      <c r="B34" s="43"/>
      <c r="C34" s="44" t="s">
        <v>100</v>
      </c>
      <c r="D34" s="44" t="s">
        <v>101</v>
      </c>
      <c r="E34" s="44" t="s">
        <v>102</v>
      </c>
      <c r="F34" s="44" t="s">
        <v>103</v>
      </c>
      <c r="G34" s="83"/>
      <c r="H34" s="18"/>
    </row>
    <row r="35" spans="1:8" ht="12.75">
      <c r="A35" s="41"/>
      <c r="B35" s="41"/>
      <c r="C35" s="51" t="str">
        <f>+C8</f>
        <v>31/12/2010</v>
      </c>
      <c r="D35" s="51" t="str">
        <f>+D8</f>
        <v>31/12/2009</v>
      </c>
      <c r="E35" s="51" t="str">
        <f>+E8</f>
        <v>31/12/2010</v>
      </c>
      <c r="F35" s="51" t="str">
        <f>+F8</f>
        <v>31/12/2009</v>
      </c>
      <c r="G35" s="82"/>
      <c r="H35" s="18"/>
    </row>
    <row r="36" spans="1:8" ht="12.75">
      <c r="A36" s="41"/>
      <c r="B36" s="41"/>
      <c r="C36" s="42" t="s">
        <v>3</v>
      </c>
      <c r="D36" s="42" t="s">
        <v>3</v>
      </c>
      <c r="E36" s="42" t="s">
        <v>3</v>
      </c>
      <c r="F36" s="42" t="s">
        <v>3</v>
      </c>
      <c r="G36" s="82"/>
      <c r="H36" s="18"/>
    </row>
    <row r="37" spans="1:8" ht="12.75" hidden="1">
      <c r="A37" s="41"/>
      <c r="B37" s="41"/>
      <c r="C37" s="41"/>
      <c r="D37" s="41"/>
      <c r="E37" s="41"/>
      <c r="F37" s="41"/>
      <c r="G37" s="82"/>
      <c r="H37" s="18"/>
    </row>
    <row r="38" spans="1:8" ht="12.75" hidden="1">
      <c r="A38" s="52"/>
      <c r="B38" s="52" t="s">
        <v>109</v>
      </c>
      <c r="C38" s="52"/>
      <c r="D38" s="52"/>
      <c r="E38" s="52"/>
      <c r="F38" s="52"/>
      <c r="G38" s="86"/>
      <c r="H38" s="18"/>
    </row>
    <row r="39" spans="1:8" ht="12.75">
      <c r="A39" s="41"/>
      <c r="B39" s="41"/>
      <c r="C39" s="41"/>
      <c r="D39" s="41"/>
      <c r="E39" s="41"/>
      <c r="F39" s="41"/>
      <c r="G39" s="82"/>
      <c r="H39" s="18"/>
    </row>
    <row r="40" spans="1:8" ht="12.75">
      <c r="A40" s="41">
        <v>1</v>
      </c>
      <c r="B40" s="41" t="s">
        <v>110</v>
      </c>
      <c r="C40" s="41">
        <f>+E40-107</f>
        <v>95</v>
      </c>
      <c r="D40" s="41">
        <f>+F40-75</f>
        <v>132</v>
      </c>
      <c r="E40" s="41">
        <f>+CCF!D23</f>
        <v>202</v>
      </c>
      <c r="F40" s="41">
        <f>+CCF!F23</f>
        <v>207</v>
      </c>
      <c r="G40" s="82"/>
      <c r="H40" s="18"/>
    </row>
    <row r="41" spans="1:8" ht="12.75">
      <c r="A41" s="41"/>
      <c r="B41" s="41"/>
      <c r="C41" s="41"/>
      <c r="D41" s="41"/>
      <c r="E41" s="41"/>
      <c r="F41" s="41"/>
      <c r="G41" s="82"/>
      <c r="H41" s="18"/>
    </row>
    <row r="42" spans="1:8" ht="12.75">
      <c r="A42" s="41">
        <v>2</v>
      </c>
      <c r="B42" s="41" t="s">
        <v>111</v>
      </c>
      <c r="C42" s="41">
        <f>+E42+78</f>
        <v>-78</v>
      </c>
      <c r="D42" s="41">
        <f>+F42+0</f>
        <v>-128</v>
      </c>
      <c r="E42" s="41">
        <f>+CCF!D24</f>
        <v>-156</v>
      </c>
      <c r="F42" s="41">
        <f>+CCF!F24</f>
        <v>-128</v>
      </c>
      <c r="G42" s="82"/>
      <c r="H42" s="18"/>
    </row>
    <row r="43" spans="1:8" ht="12.75">
      <c r="A43" s="41"/>
      <c r="B43" s="41"/>
      <c r="C43" s="41"/>
      <c r="D43" s="41"/>
      <c r="E43" s="41"/>
      <c r="F43" s="41"/>
      <c r="G43" s="82"/>
      <c r="H43" s="18"/>
    </row>
    <row r="44" spans="7:8" ht="12.75">
      <c r="G44" s="15"/>
      <c r="H44" s="18"/>
    </row>
  </sheetData>
  <sheetProtection sheet="1"/>
  <mergeCells count="4">
    <mergeCell ref="C6:D6"/>
    <mergeCell ref="E6:F6"/>
    <mergeCell ref="C33:D33"/>
    <mergeCell ref="E33:F33"/>
  </mergeCells>
  <printOptions/>
  <pageMargins left="0.75" right="0.75" top="1" bottom="1" header="0.5" footer="0.5"/>
  <pageSetup fitToHeight="0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9.00390625" style="2" customWidth="1"/>
    <col min="2" max="2" width="32.00390625" style="2" customWidth="1"/>
    <col min="3" max="3" width="9.00390625" style="2" bestFit="1" customWidth="1"/>
    <col min="4" max="4" width="0.71875" style="2" customWidth="1"/>
    <col min="5" max="5" width="9.57421875" style="2" bestFit="1" customWidth="1"/>
    <col min="6" max="6" width="0.71875" style="2" customWidth="1"/>
    <col min="7" max="7" width="9.00390625" style="2" bestFit="1" customWidth="1"/>
    <col min="8" max="8" width="0.42578125" style="2" customWidth="1"/>
    <col min="9" max="9" width="9.57421875" style="2" bestFit="1" customWidth="1"/>
    <col min="10" max="10" width="0.71875" style="2" customWidth="1"/>
  </cols>
  <sheetData>
    <row r="1" ht="12.75">
      <c r="A1" s="1" t="s">
        <v>0</v>
      </c>
    </row>
    <row r="2" ht="13.5">
      <c r="A2" s="21" t="s">
        <v>1</v>
      </c>
    </row>
    <row r="3" ht="13.5">
      <c r="A3" s="21"/>
    </row>
    <row r="4" ht="12.75">
      <c r="A4" s="1" t="s">
        <v>145</v>
      </c>
    </row>
    <row r="5" ht="12.75">
      <c r="A5" s="22" t="s">
        <v>152</v>
      </c>
    </row>
    <row r="6" ht="12.75">
      <c r="A6" s="1" t="s">
        <v>15</v>
      </c>
    </row>
    <row r="8" spans="3:10" ht="12.75">
      <c r="C8" s="23" t="s">
        <v>126</v>
      </c>
      <c r="D8" s="23" t="s">
        <v>14</v>
      </c>
      <c r="E8" s="24" t="s">
        <v>16</v>
      </c>
      <c r="F8" s="24"/>
      <c r="G8" s="24" t="str">
        <f>+C8</f>
        <v>FY 2010/11</v>
      </c>
      <c r="H8" s="24"/>
      <c r="I8" s="24" t="str">
        <f>+E8</f>
        <v>FY 2009/10</v>
      </c>
      <c r="J8" s="24"/>
    </row>
    <row r="9" spans="3:10" ht="12.75">
      <c r="C9" s="23" t="s">
        <v>17</v>
      </c>
      <c r="E9" s="24" t="s">
        <v>18</v>
      </c>
      <c r="F9" s="20"/>
      <c r="G9" s="24" t="s">
        <v>17</v>
      </c>
      <c r="H9" s="20"/>
      <c r="I9" s="20" t="s">
        <v>18</v>
      </c>
      <c r="J9" s="20"/>
    </row>
    <row r="10" spans="3:10" ht="12.75">
      <c r="C10" s="23" t="s">
        <v>19</v>
      </c>
      <c r="E10" s="24" t="s">
        <v>19</v>
      </c>
      <c r="F10" s="20"/>
      <c r="G10" s="24" t="s">
        <v>172</v>
      </c>
      <c r="H10" s="20"/>
      <c r="I10" s="24" t="str">
        <f>+G10</f>
        <v>6 Months</v>
      </c>
      <c r="J10" s="24"/>
    </row>
    <row r="11" spans="3:10" ht="12.75">
      <c r="C11" s="23" t="s">
        <v>20</v>
      </c>
      <c r="E11" s="24" t="s">
        <v>20</v>
      </c>
      <c r="F11" s="20"/>
      <c r="G11" s="24" t="s">
        <v>21</v>
      </c>
      <c r="H11" s="20"/>
      <c r="I11" s="24" t="s">
        <v>21</v>
      </c>
      <c r="J11" s="24"/>
    </row>
    <row r="12" spans="3:10" ht="12.75">
      <c r="C12" s="64">
        <v>40543</v>
      </c>
      <c r="D12" s="64"/>
      <c r="E12" s="64">
        <v>40178</v>
      </c>
      <c r="G12" s="64">
        <f>+C12</f>
        <v>40543</v>
      </c>
      <c r="H12" s="102"/>
      <c r="I12" s="64">
        <f>+E12</f>
        <v>40178</v>
      </c>
      <c r="J12" s="63"/>
    </row>
    <row r="14" spans="3:9" ht="12.75">
      <c r="C14" s="53" t="s">
        <v>3</v>
      </c>
      <c r="E14" s="53" t="s">
        <v>3</v>
      </c>
      <c r="G14" s="53" t="s">
        <v>3</v>
      </c>
      <c r="I14" s="53" t="s">
        <v>3</v>
      </c>
    </row>
    <row r="16" spans="1:9" ht="12.75">
      <c r="A16" s="2" t="s">
        <v>4</v>
      </c>
      <c r="B16" s="1"/>
      <c r="C16" s="20">
        <v>8673</v>
      </c>
      <c r="D16" s="6"/>
      <c r="E16" s="6">
        <v>3069</v>
      </c>
      <c r="G16" s="2">
        <v>18282</v>
      </c>
      <c r="I16" s="2">
        <v>4533</v>
      </c>
    </row>
    <row r="17" spans="3:5" ht="12.75">
      <c r="C17" s="20"/>
      <c r="D17" s="6"/>
      <c r="E17" s="6"/>
    </row>
    <row r="18" spans="1:9" ht="12.75">
      <c r="A18" s="2" t="s">
        <v>5</v>
      </c>
      <c r="C18" s="68">
        <v>-5562</v>
      </c>
      <c r="D18" s="6"/>
      <c r="E18" s="28">
        <v>-1119</v>
      </c>
      <c r="F18" s="15"/>
      <c r="G18" s="16">
        <v>-12193</v>
      </c>
      <c r="I18" s="16">
        <v>-1228</v>
      </c>
    </row>
    <row r="19" spans="3:9" ht="12.75">
      <c r="C19" s="58"/>
      <c r="D19" s="6"/>
      <c r="E19" s="6"/>
      <c r="F19" s="15"/>
      <c r="G19" s="15"/>
      <c r="I19" s="15"/>
    </row>
    <row r="20" spans="1:9" ht="12.75">
      <c r="A20" s="1" t="s">
        <v>22</v>
      </c>
      <c r="C20" s="5">
        <f>SUM(C16:C18)</f>
        <v>3111</v>
      </c>
      <c r="D20" s="6"/>
      <c r="E20" s="6">
        <f>SUM(E16:E18)</f>
        <v>1950</v>
      </c>
      <c r="F20" s="15"/>
      <c r="G20" s="2">
        <f>SUM(G16:G18)</f>
        <v>6089</v>
      </c>
      <c r="H20" s="15"/>
      <c r="I20" s="2">
        <f>SUM(I16:I18)</f>
        <v>3305</v>
      </c>
    </row>
    <row r="21" spans="3:8" ht="12.75">
      <c r="C21" s="20"/>
      <c r="D21" s="76"/>
      <c r="E21" s="77"/>
      <c r="F21" s="15"/>
      <c r="H21" s="15"/>
    </row>
    <row r="22" spans="1:9" ht="12.75">
      <c r="A22" s="2" t="s">
        <v>6</v>
      </c>
      <c r="B22" s="74"/>
      <c r="C22" s="20">
        <v>-1207</v>
      </c>
      <c r="D22" s="6"/>
      <c r="E22" s="6">
        <v>-1069</v>
      </c>
      <c r="F22" s="15"/>
      <c r="G22" s="2">
        <v>-2305</v>
      </c>
      <c r="I22" s="2">
        <v>-1542</v>
      </c>
    </row>
    <row r="23" spans="3:8" ht="12.75">
      <c r="C23" s="20"/>
      <c r="D23" s="6"/>
      <c r="E23" s="6" t="s">
        <v>14</v>
      </c>
      <c r="F23" s="15"/>
      <c r="H23" s="15"/>
    </row>
    <row r="24" spans="1:9" ht="12.75">
      <c r="A24" s="2" t="s">
        <v>7</v>
      </c>
      <c r="B24" s="74"/>
      <c r="C24" s="20">
        <v>130</v>
      </c>
      <c r="D24" s="6"/>
      <c r="E24" s="6">
        <v>192</v>
      </c>
      <c r="F24" s="15"/>
      <c r="G24" s="2">
        <v>677</v>
      </c>
      <c r="I24" s="2">
        <v>292</v>
      </c>
    </row>
    <row r="25" spans="3:8" ht="12.75" hidden="1">
      <c r="C25" s="20"/>
      <c r="D25" s="6"/>
      <c r="E25" s="6"/>
      <c r="F25" s="15"/>
      <c r="H25" s="15"/>
    </row>
    <row r="26" spans="1:10" ht="12.75" hidden="1">
      <c r="A26" s="13" t="s">
        <v>23</v>
      </c>
      <c r="B26" s="3"/>
      <c r="C26" s="6">
        <v>0</v>
      </c>
      <c r="D26" s="6"/>
      <c r="E26" s="6">
        <v>0</v>
      </c>
      <c r="F26" s="58"/>
      <c r="G26" s="2">
        <f>+C26</f>
        <v>0</v>
      </c>
      <c r="I26" s="2">
        <f>+E26</f>
        <v>0</v>
      </c>
      <c r="J26" s="20"/>
    </row>
    <row r="27" spans="1:10" ht="12.75">
      <c r="A27" s="20"/>
      <c r="C27" s="20"/>
      <c r="D27" s="6"/>
      <c r="E27" s="6"/>
      <c r="F27" s="58"/>
      <c r="G27" s="20"/>
      <c r="H27" s="58"/>
      <c r="I27" s="20"/>
      <c r="J27" s="20"/>
    </row>
    <row r="28" spans="1:10" ht="12.75">
      <c r="A28" s="20" t="s">
        <v>151</v>
      </c>
      <c r="C28" s="68">
        <v>-1305</v>
      </c>
      <c r="D28" s="6"/>
      <c r="E28" s="6">
        <v>2253</v>
      </c>
      <c r="F28" s="58"/>
      <c r="G28" s="16">
        <v>-1066</v>
      </c>
      <c r="I28" s="16">
        <v>-1537</v>
      </c>
      <c r="J28" s="20"/>
    </row>
    <row r="29" spans="1:10" ht="12.75">
      <c r="A29" s="20"/>
      <c r="C29" s="20"/>
      <c r="D29" s="6"/>
      <c r="E29" s="78"/>
      <c r="F29" s="58"/>
      <c r="G29" s="20"/>
      <c r="H29" s="58"/>
      <c r="I29" s="20"/>
      <c r="J29" s="20"/>
    </row>
    <row r="30" spans="1:10" ht="12.75">
      <c r="A30" s="22" t="s">
        <v>173</v>
      </c>
      <c r="B30" s="1"/>
      <c r="C30" s="6">
        <f>SUM(C20:C28)</f>
        <v>729</v>
      </c>
      <c r="D30" s="6"/>
      <c r="E30" s="6">
        <f>SUM(E20:E29)</f>
        <v>3326</v>
      </c>
      <c r="F30" s="58"/>
      <c r="G30" s="20">
        <f>SUM(G22:G28)+G20</f>
        <v>3395</v>
      </c>
      <c r="H30" s="58"/>
      <c r="I30" s="20">
        <f>SUM(I22:I28)+I20</f>
        <v>518</v>
      </c>
      <c r="J30" s="20"/>
    </row>
    <row r="31" spans="1:10" ht="12.75">
      <c r="A31" s="20"/>
      <c r="C31" s="20"/>
      <c r="D31" s="6"/>
      <c r="E31" s="6"/>
      <c r="F31" s="58"/>
      <c r="G31" s="20"/>
      <c r="H31" s="58"/>
      <c r="I31" s="20"/>
      <c r="J31" s="20"/>
    </row>
    <row r="32" spans="1:10" ht="12.75">
      <c r="A32" s="20" t="s">
        <v>112</v>
      </c>
      <c r="B32" s="81"/>
      <c r="C32" s="20">
        <v>-78</v>
      </c>
      <c r="D32" s="6"/>
      <c r="E32" s="6">
        <v>-128</v>
      </c>
      <c r="F32" s="58"/>
      <c r="G32" s="2">
        <v>-156</v>
      </c>
      <c r="I32" s="2">
        <v>-128</v>
      </c>
      <c r="J32" s="20"/>
    </row>
    <row r="33" spans="1:10" ht="12.75">
      <c r="A33" s="20"/>
      <c r="B33" s="81"/>
      <c r="C33" s="96"/>
      <c r="D33" s="6"/>
      <c r="E33" s="78"/>
      <c r="F33" s="58"/>
      <c r="G33" s="96"/>
      <c r="H33" s="58"/>
      <c r="I33" s="96"/>
      <c r="J33" s="20"/>
    </row>
    <row r="34" spans="1:10" ht="12.75">
      <c r="A34" s="22" t="s">
        <v>174</v>
      </c>
      <c r="B34" s="81"/>
      <c r="C34" s="20">
        <f>+C30+C32</f>
        <v>651</v>
      </c>
      <c r="D34" s="6"/>
      <c r="E34" s="6">
        <f>SUM(E29:E33)</f>
        <v>3198</v>
      </c>
      <c r="F34" s="58"/>
      <c r="G34" s="20">
        <f>+G30+G32</f>
        <v>3239</v>
      </c>
      <c r="H34" s="58"/>
      <c r="I34" s="20">
        <f>+I30+I32</f>
        <v>390</v>
      </c>
      <c r="J34" s="20"/>
    </row>
    <row r="35" spans="2:8" ht="12.75">
      <c r="B35" s="81"/>
      <c r="C35" s="20"/>
      <c r="D35" s="6"/>
      <c r="E35" s="6"/>
      <c r="F35" s="15"/>
      <c r="H35" s="15"/>
    </row>
    <row r="36" spans="1:9" ht="12.75">
      <c r="A36" s="2" t="s">
        <v>8</v>
      </c>
      <c r="C36" s="28">
        <v>-146</v>
      </c>
      <c r="D36" s="6"/>
      <c r="E36" s="28">
        <v>0</v>
      </c>
      <c r="F36" s="15"/>
      <c r="G36" s="16">
        <v>-370</v>
      </c>
      <c r="I36" s="16">
        <f>+E36</f>
        <v>0</v>
      </c>
    </row>
    <row r="37" spans="3:8" ht="12.75">
      <c r="C37" s="20"/>
      <c r="D37" s="6"/>
      <c r="E37" s="6"/>
      <c r="F37" s="15"/>
      <c r="H37" s="15"/>
    </row>
    <row r="38" spans="1:9" ht="12.75">
      <c r="A38" s="1" t="s">
        <v>175</v>
      </c>
      <c r="B38" s="1"/>
      <c r="C38" s="6">
        <f>+C34+C36</f>
        <v>505</v>
      </c>
      <c r="D38" s="6"/>
      <c r="E38" s="6">
        <f>SUM(E34:E36)</f>
        <v>3198</v>
      </c>
      <c r="F38" s="15"/>
      <c r="G38" s="29">
        <f>+G34+G36</f>
        <v>2869</v>
      </c>
      <c r="H38" s="15"/>
      <c r="I38" s="29">
        <f>+I34+I36</f>
        <v>390</v>
      </c>
    </row>
    <row r="39" spans="3:8" ht="12" customHeight="1">
      <c r="C39" s="20"/>
      <c r="D39" s="6"/>
      <c r="E39" s="6"/>
      <c r="F39" s="15"/>
      <c r="H39" s="15"/>
    </row>
    <row r="40" spans="1:9" ht="12.75">
      <c r="A40" s="2" t="s">
        <v>146</v>
      </c>
      <c r="C40" s="68">
        <v>0</v>
      </c>
      <c r="D40" s="6"/>
      <c r="E40" s="28">
        <v>0</v>
      </c>
      <c r="F40" s="15"/>
      <c r="G40" s="16">
        <v>0</v>
      </c>
      <c r="H40" s="15"/>
      <c r="I40" s="16">
        <v>0</v>
      </c>
    </row>
    <row r="41" spans="3:9" ht="12.75">
      <c r="C41" s="58"/>
      <c r="D41" s="6"/>
      <c r="E41" s="6"/>
      <c r="F41" s="15"/>
      <c r="G41" s="15"/>
      <c r="H41" s="15"/>
      <c r="I41" s="15"/>
    </row>
    <row r="42" spans="1:9" ht="13.5" thickBot="1">
      <c r="A42" s="1" t="s">
        <v>176</v>
      </c>
      <c r="C42" s="97">
        <f>+C38+C40</f>
        <v>505</v>
      </c>
      <c r="D42" s="6"/>
      <c r="E42" s="97">
        <f>+E38+E40</f>
        <v>3198</v>
      </c>
      <c r="F42" s="15"/>
      <c r="G42" s="97">
        <f>+G38+G40</f>
        <v>2869</v>
      </c>
      <c r="H42" s="15"/>
      <c r="I42" s="97">
        <f>+I38+I40</f>
        <v>390</v>
      </c>
    </row>
    <row r="43" spans="3:8" ht="13.5" thickTop="1">
      <c r="C43" s="20"/>
      <c r="D43" s="6"/>
      <c r="E43" s="6"/>
      <c r="F43" s="15"/>
      <c r="H43" s="15"/>
    </row>
    <row r="44" spans="3:8" ht="12.75">
      <c r="C44" s="20"/>
      <c r="D44" s="6"/>
      <c r="E44" s="6"/>
      <c r="F44" s="15"/>
      <c r="H44" s="15"/>
    </row>
    <row r="45" spans="1:8" ht="12.75">
      <c r="A45" s="1" t="s">
        <v>24</v>
      </c>
      <c r="B45" s="1"/>
      <c r="C45" s="20"/>
      <c r="D45" s="6"/>
      <c r="E45" s="6"/>
      <c r="F45" s="15"/>
      <c r="H45" s="15"/>
    </row>
    <row r="46" spans="3:8" ht="12.75">
      <c r="C46" s="20"/>
      <c r="D46" s="6"/>
      <c r="E46" s="6"/>
      <c r="F46" s="15"/>
      <c r="H46" s="15"/>
    </row>
    <row r="47" spans="1:10" ht="12.75">
      <c r="A47" s="20" t="s">
        <v>147</v>
      </c>
      <c r="B47" s="20"/>
      <c r="C47" s="20">
        <f>+C38-C49</f>
        <v>309</v>
      </c>
      <c r="D47" s="6"/>
      <c r="E47" s="6">
        <f>+E38-E49</f>
        <v>3210</v>
      </c>
      <c r="F47" s="58"/>
      <c r="G47" s="20">
        <f>+G38-G49</f>
        <v>2431</v>
      </c>
      <c r="H47" s="6"/>
      <c r="I47" s="6">
        <f>+I38-I49</f>
        <v>402</v>
      </c>
      <c r="J47" s="20"/>
    </row>
    <row r="48" spans="1:10" ht="12.75">
      <c r="A48" s="20"/>
      <c r="B48" s="20"/>
      <c r="C48" s="20"/>
      <c r="D48" s="6"/>
      <c r="E48" s="6"/>
      <c r="F48" s="58"/>
      <c r="G48" s="20"/>
      <c r="H48" s="6"/>
      <c r="I48" s="6"/>
      <c r="J48" s="20"/>
    </row>
    <row r="49" spans="1:10" ht="12.75">
      <c r="A49" s="20" t="s">
        <v>9</v>
      </c>
      <c r="C49" s="20">
        <v>196</v>
      </c>
      <c r="D49" s="6"/>
      <c r="E49" s="6">
        <v>-12</v>
      </c>
      <c r="F49" s="58"/>
      <c r="G49" s="15">
        <v>438</v>
      </c>
      <c r="H49" s="6"/>
      <c r="I49" s="6">
        <v>-12</v>
      </c>
      <c r="J49" s="20"/>
    </row>
    <row r="50" spans="3:9" ht="12.75">
      <c r="C50" s="96"/>
      <c r="D50" s="6"/>
      <c r="E50" s="78"/>
      <c r="F50" s="15"/>
      <c r="G50" s="98"/>
      <c r="H50" s="15"/>
      <c r="I50" s="98"/>
    </row>
    <row r="51" spans="1:9" ht="13.5" thickBot="1">
      <c r="A51" s="1"/>
      <c r="B51" s="1"/>
      <c r="C51" s="75">
        <f>+C47+C49</f>
        <v>505</v>
      </c>
      <c r="D51" s="6"/>
      <c r="E51" s="75">
        <f>SUM(E47:E50)</f>
        <v>3198</v>
      </c>
      <c r="F51" s="15"/>
      <c r="G51" s="75">
        <f>G47+G49</f>
        <v>2869</v>
      </c>
      <c r="H51" s="15"/>
      <c r="I51" s="75">
        <f>I47+I49</f>
        <v>390</v>
      </c>
    </row>
    <row r="52" spans="4:8" ht="12.75">
      <c r="D52" s="15"/>
      <c r="F52" s="15"/>
      <c r="H52" s="15"/>
    </row>
    <row r="53" spans="1:10" ht="12.75">
      <c r="A53" s="8" t="s">
        <v>10</v>
      </c>
      <c r="B53" s="9" t="s">
        <v>11</v>
      </c>
      <c r="C53" s="59">
        <f>+C47/(CBS!D38*2)*100</f>
        <v>0.15840792347205562</v>
      </c>
      <c r="D53" s="59"/>
      <c r="E53" s="60">
        <f>+E47/(97533*2)*100</f>
        <v>1.6455968749038787</v>
      </c>
      <c r="F53" s="69"/>
      <c r="G53" s="59">
        <f>+G47/(CBS!D38*2)*100</f>
        <v>1.2462448607138097</v>
      </c>
      <c r="H53" s="69"/>
      <c r="I53" s="59">
        <f>+I47/(97533*2)*100</f>
        <v>0.2060840946141306</v>
      </c>
      <c r="J53" s="9"/>
    </row>
    <row r="54" spans="1:10" ht="12.75">
      <c r="A54" s="8"/>
      <c r="B54" s="8"/>
      <c r="C54" s="60"/>
      <c r="D54" s="60"/>
      <c r="E54" s="90"/>
      <c r="F54" s="90"/>
      <c r="G54" s="60"/>
      <c r="H54" s="90"/>
      <c r="I54" s="60"/>
      <c r="J54" s="8"/>
    </row>
    <row r="55" spans="1:10" ht="12.75">
      <c r="A55" s="8" t="s">
        <v>12</v>
      </c>
      <c r="B55" s="9" t="s">
        <v>13</v>
      </c>
      <c r="C55" s="59">
        <f>+C47/((((195066690)/1000)+(55733340*(0.64833-0.5)/0.64833)/1000))*100</f>
        <v>0.14868793813137762</v>
      </c>
      <c r="D55" s="99"/>
      <c r="E55" s="60">
        <f>+E47/((55733340/1000)*(0.62333-0.5)/0.62333+195066690/1000)*100</f>
        <v>1.5575424356095795</v>
      </c>
      <c r="F55" s="69"/>
      <c r="G55" s="59">
        <f>+G47/((((195066690)/1000)+(55733340*(0.64833-0.5)/0.64833)/1000))*100</f>
        <v>1.1697746847811619</v>
      </c>
      <c r="H55" s="69"/>
      <c r="I55" s="60">
        <f>+I47/((55733340/1000)*(0.62333-0.5)/0.62333+195066690/1000)*100</f>
        <v>0.19505671623521836</v>
      </c>
      <c r="J55" s="9"/>
    </row>
    <row r="56" spans="3:9" ht="12.75">
      <c r="C56" s="87"/>
      <c r="D56" s="87"/>
      <c r="E56" s="88"/>
      <c r="F56" s="89"/>
      <c r="G56" s="87"/>
      <c r="H56" s="87"/>
      <c r="I56" s="88"/>
    </row>
    <row r="57" spans="1:3" ht="12.75">
      <c r="A57" s="30"/>
      <c r="C57" s="70"/>
    </row>
    <row r="58" spans="2:10" ht="12.75"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2.75">
      <c r="A59" s="32" t="s">
        <v>148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32" t="s">
        <v>127</v>
      </c>
      <c r="B60" s="20"/>
      <c r="C60" s="20"/>
      <c r="D60" s="20"/>
      <c r="E60" s="20"/>
      <c r="F60" s="20"/>
      <c r="G60" s="20"/>
      <c r="H60" s="20"/>
      <c r="I60" s="20"/>
      <c r="J60" s="20"/>
    </row>
  </sheetData>
  <sheetProtection sheet="1"/>
  <printOptions/>
  <pageMargins left="0.75" right="0.75" top="0.64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.7109375" style="2" customWidth="1"/>
    <col min="2" max="2" width="53.140625" style="2" customWidth="1"/>
    <col min="3" max="3" width="1.1484375" style="2" customWidth="1"/>
    <col min="4" max="4" width="10.8515625" style="2" customWidth="1"/>
    <col min="5" max="5" width="1.1484375" style="2" customWidth="1"/>
    <col min="6" max="6" width="10.8515625" style="2" customWidth="1"/>
    <col min="8" max="8" width="11.140625" style="0" customWidth="1"/>
    <col min="9" max="9" width="1.28515625" style="0" customWidth="1"/>
  </cols>
  <sheetData>
    <row r="1" ht="12.75">
      <c r="A1" s="1" t="s">
        <v>0</v>
      </c>
    </row>
    <row r="2" ht="13.5">
      <c r="A2" s="21" t="s">
        <v>1</v>
      </c>
    </row>
    <row r="3" ht="12.75">
      <c r="A3" s="1"/>
    </row>
    <row r="4" ht="12.75">
      <c r="A4" s="1" t="s">
        <v>153</v>
      </c>
    </row>
    <row r="6" spans="4:6" ht="12.75">
      <c r="D6" s="23" t="s">
        <v>25</v>
      </c>
      <c r="F6" s="23" t="s">
        <v>26</v>
      </c>
    </row>
    <row r="7" spans="4:6" ht="12.75">
      <c r="D7" s="23" t="s">
        <v>27</v>
      </c>
      <c r="F7" s="23" t="s">
        <v>28</v>
      </c>
    </row>
    <row r="8" spans="4:6" ht="12.75">
      <c r="D8" s="33">
        <v>40543</v>
      </c>
      <c r="F8" s="25">
        <v>39994</v>
      </c>
    </row>
    <row r="9" spans="4:6" ht="12.75">
      <c r="D9" s="26" t="s">
        <v>123</v>
      </c>
      <c r="F9" s="26" t="s">
        <v>123</v>
      </c>
    </row>
    <row r="10" spans="4:6" ht="12.75">
      <c r="D10" s="23" t="s">
        <v>15</v>
      </c>
      <c r="F10" s="23" t="s">
        <v>29</v>
      </c>
    </row>
    <row r="11" spans="1:6" ht="12.75">
      <c r="A11" s="1"/>
      <c r="D11" s="23" t="s">
        <v>3</v>
      </c>
      <c r="F11" s="23" t="s">
        <v>3</v>
      </c>
    </row>
    <row r="12" ht="12.75">
      <c r="A12" s="1"/>
    </row>
    <row r="13" spans="1:6" ht="12.75">
      <c r="A13" s="1" t="s">
        <v>30</v>
      </c>
      <c r="C13" s="11"/>
      <c r="D13" s="27">
        <v>7575</v>
      </c>
      <c r="E13" s="27"/>
      <c r="F13" s="27">
        <v>7377</v>
      </c>
    </row>
    <row r="14" spans="1:6" ht="12.75">
      <c r="A14" s="1" t="s">
        <v>31</v>
      </c>
      <c r="C14" s="11"/>
      <c r="D14" s="27">
        <v>93932</v>
      </c>
      <c r="E14" s="27"/>
      <c r="F14" s="27">
        <v>93857</v>
      </c>
    </row>
    <row r="15" spans="1:6" ht="12.75">
      <c r="A15" s="1" t="s">
        <v>32</v>
      </c>
      <c r="C15" s="11"/>
      <c r="D15" s="27">
        <v>22754</v>
      </c>
      <c r="E15" s="27"/>
      <c r="F15" s="27">
        <v>23820</v>
      </c>
    </row>
    <row r="16" spans="1:6" ht="12.75">
      <c r="A16" s="1" t="s">
        <v>33</v>
      </c>
      <c r="C16" s="11"/>
      <c r="D16" s="27">
        <v>1</v>
      </c>
      <c r="E16" s="27"/>
      <c r="F16" s="27">
        <v>1</v>
      </c>
    </row>
    <row r="17" spans="1:6" ht="12.75" hidden="1">
      <c r="A17" s="1" t="s">
        <v>34</v>
      </c>
      <c r="C17" s="11"/>
      <c r="D17" s="27">
        <v>0</v>
      </c>
      <c r="E17" s="27"/>
      <c r="F17" s="27">
        <v>0</v>
      </c>
    </row>
    <row r="18" spans="1:6" ht="12.75">
      <c r="A18" s="61" t="s">
        <v>142</v>
      </c>
      <c r="C18" s="11"/>
      <c r="D18" s="27">
        <v>1726</v>
      </c>
      <c r="E18" s="27"/>
      <c r="F18" s="27">
        <v>1726</v>
      </c>
    </row>
    <row r="19" spans="1:6" ht="12.75">
      <c r="A19" s="61"/>
      <c r="C19" s="11"/>
      <c r="D19" s="27"/>
      <c r="E19" s="27"/>
      <c r="F19" s="27"/>
    </row>
    <row r="20" spans="1:6" ht="12.75">
      <c r="A20" s="1" t="s">
        <v>35</v>
      </c>
      <c r="C20" s="11"/>
      <c r="D20" s="27"/>
      <c r="E20" s="27"/>
      <c r="F20" s="27"/>
    </row>
    <row r="21" spans="2:6" ht="12.75">
      <c r="B21" s="2" t="s">
        <v>36</v>
      </c>
      <c r="C21" s="11"/>
      <c r="D21" s="27">
        <v>4155</v>
      </c>
      <c r="E21" s="27"/>
      <c r="F21" s="27">
        <v>4260</v>
      </c>
    </row>
    <row r="22" spans="2:6" ht="12.75">
      <c r="B22" s="2" t="s">
        <v>37</v>
      </c>
      <c r="C22" s="11"/>
      <c r="D22" s="2">
        <v>4557</v>
      </c>
      <c r="E22" s="27"/>
      <c r="F22" s="27">
        <f>4423</f>
        <v>4423</v>
      </c>
    </row>
    <row r="23" spans="2:6" ht="12.75">
      <c r="B23" s="2" t="s">
        <v>129</v>
      </c>
      <c r="C23" s="11"/>
      <c r="D23" s="2">
        <v>11</v>
      </c>
      <c r="E23" s="27"/>
      <c r="F23" s="27">
        <v>14</v>
      </c>
    </row>
    <row r="24" spans="2:6" ht="12.75">
      <c r="B24" s="2" t="s">
        <v>38</v>
      </c>
      <c r="C24" s="11"/>
      <c r="D24" s="27">
        <v>3070</v>
      </c>
      <c r="E24" s="27"/>
      <c r="F24" s="27">
        <v>19672</v>
      </c>
    </row>
    <row r="25" spans="2:6" ht="12.75">
      <c r="B25" s="2" t="s">
        <v>39</v>
      </c>
      <c r="C25" s="11"/>
      <c r="D25" s="27">
        <v>657</v>
      </c>
      <c r="E25" s="27"/>
      <c r="F25" s="27">
        <v>913</v>
      </c>
    </row>
    <row r="26" spans="3:6" ht="12.75">
      <c r="C26" s="11"/>
      <c r="D26" s="34">
        <f>SUM(D21:D25)</f>
        <v>12450</v>
      </c>
      <c r="E26" s="27"/>
      <c r="F26" s="34">
        <f>SUM(F21:F25)</f>
        <v>29282</v>
      </c>
    </row>
    <row r="27" ht="12.75">
      <c r="C27" s="11"/>
    </row>
    <row r="28" spans="1:6" ht="12.75">
      <c r="A28" s="1" t="s">
        <v>40</v>
      </c>
      <c r="C28" s="11"/>
      <c r="D28" s="27"/>
      <c r="E28" s="27"/>
      <c r="F28" s="27"/>
    </row>
    <row r="29" spans="2:6" ht="12.75">
      <c r="B29" s="2" t="s">
        <v>41</v>
      </c>
      <c r="C29" s="11"/>
      <c r="D29" s="27">
        <v>5343</v>
      </c>
      <c r="E29" s="27"/>
      <c r="F29" s="27">
        <v>23275</v>
      </c>
    </row>
    <row r="30" spans="2:6" ht="12.75">
      <c r="B30" s="2" t="s">
        <v>42</v>
      </c>
      <c r="C30" s="11"/>
      <c r="D30" s="27">
        <v>566</v>
      </c>
      <c r="E30" s="27"/>
      <c r="F30" s="27">
        <v>605</v>
      </c>
    </row>
    <row r="31" spans="2:6" ht="12.75">
      <c r="B31" s="2" t="s">
        <v>8</v>
      </c>
      <c r="C31" s="11"/>
      <c r="D31" s="2">
        <v>458</v>
      </c>
      <c r="E31" s="27"/>
      <c r="F31" s="27">
        <v>739</v>
      </c>
    </row>
    <row r="32" spans="1:14" s="19" customFormat="1" ht="12.75">
      <c r="A32" s="20"/>
      <c r="B32" s="20"/>
      <c r="C32" s="11"/>
      <c r="D32" s="38">
        <f>SUM(D29:D31)</f>
        <v>6367</v>
      </c>
      <c r="E32" s="5"/>
      <c r="F32" s="38">
        <f>SUM(F29:F31)</f>
        <v>24619</v>
      </c>
      <c r="L32"/>
      <c r="N32"/>
    </row>
    <row r="33" spans="1:14" s="19" customFormat="1" ht="12.75">
      <c r="A33" s="20"/>
      <c r="B33" s="20"/>
      <c r="C33" s="11"/>
      <c r="D33" s="6"/>
      <c r="E33" s="5"/>
      <c r="F33" s="6"/>
      <c r="L33"/>
      <c r="N33"/>
    </row>
    <row r="34" spans="1:14" s="19" customFormat="1" ht="12.75">
      <c r="A34" s="22" t="s">
        <v>43</v>
      </c>
      <c r="B34" s="20"/>
      <c r="C34" s="11"/>
      <c r="D34" s="6">
        <f>+D26-D32</f>
        <v>6083</v>
      </c>
      <c r="E34" s="6"/>
      <c r="F34" s="6">
        <f>+F26-F32</f>
        <v>4663</v>
      </c>
      <c r="L34"/>
      <c r="N34"/>
    </row>
    <row r="35" spans="1:14" s="19" customFormat="1" ht="12.75">
      <c r="A35" s="20"/>
      <c r="B35" s="20"/>
      <c r="C35" s="11"/>
      <c r="D35" s="6"/>
      <c r="E35" s="6"/>
      <c r="F35" s="6"/>
      <c r="L35"/>
      <c r="N35"/>
    </row>
    <row r="36" spans="1:14" s="19" customFormat="1" ht="13.5" thickBot="1">
      <c r="A36" s="22" t="s">
        <v>116</v>
      </c>
      <c r="B36" s="20"/>
      <c r="C36" s="11"/>
      <c r="D36" s="7">
        <f>+D34+D13+D14+D15+D16+D18</f>
        <v>132071</v>
      </c>
      <c r="E36" s="6"/>
      <c r="F36" s="7">
        <f>+F34+F13+F14+F15+F16+F18</f>
        <v>131444</v>
      </c>
      <c r="L36"/>
      <c r="N36"/>
    </row>
    <row r="37" spans="1:14" s="19" customFormat="1" ht="12.75">
      <c r="A37" s="20"/>
      <c r="B37" s="20"/>
      <c r="C37" s="11"/>
      <c r="D37" s="6"/>
      <c r="E37" s="6"/>
      <c r="F37" s="6"/>
      <c r="L37"/>
      <c r="N37"/>
    </row>
    <row r="38" spans="1:14" s="19" customFormat="1" ht="12.75">
      <c r="A38" s="22" t="s">
        <v>44</v>
      </c>
      <c r="B38" s="20"/>
      <c r="C38" s="11"/>
      <c r="D38" s="5">
        <v>97533</v>
      </c>
      <c r="E38" s="6"/>
      <c r="F38" s="5">
        <v>97533</v>
      </c>
      <c r="L38"/>
      <c r="N38"/>
    </row>
    <row r="39" spans="1:14" s="19" customFormat="1" ht="12.75">
      <c r="A39" s="22" t="s">
        <v>45</v>
      </c>
      <c r="B39" s="20"/>
      <c r="C39" s="11"/>
      <c r="D39" s="28">
        <v>29227</v>
      </c>
      <c r="E39" s="6"/>
      <c r="F39" s="28">
        <v>27371</v>
      </c>
      <c r="L39"/>
      <c r="N39"/>
    </row>
    <row r="40" spans="1:14" s="19" customFormat="1" ht="12.75">
      <c r="A40" s="22" t="s">
        <v>46</v>
      </c>
      <c r="B40" s="20"/>
      <c r="C40" s="11"/>
      <c r="D40" s="78">
        <f>SUM(D38:D39)</f>
        <v>126760</v>
      </c>
      <c r="E40" s="6"/>
      <c r="F40" s="78">
        <f>SUM(F38:F39)</f>
        <v>124904</v>
      </c>
      <c r="L40"/>
      <c r="N40"/>
    </row>
    <row r="41" spans="1:14" s="19" customFormat="1" ht="12.75">
      <c r="A41" s="22" t="s">
        <v>9</v>
      </c>
      <c r="B41" s="20"/>
      <c r="C41" s="11"/>
      <c r="D41" s="12">
        <v>2013</v>
      </c>
      <c r="E41" s="6"/>
      <c r="F41" s="5">
        <v>3100</v>
      </c>
      <c r="L41"/>
      <c r="N41"/>
    </row>
    <row r="42" spans="1:14" s="19" customFormat="1" ht="12.75">
      <c r="A42" s="22" t="s">
        <v>113</v>
      </c>
      <c r="B42" s="20"/>
      <c r="C42" s="11"/>
      <c r="D42" s="91">
        <f>SUM(D40:D41)</f>
        <v>128773</v>
      </c>
      <c r="E42" s="20"/>
      <c r="F42" s="91">
        <f>SUM(F40:F41)</f>
        <v>128004</v>
      </c>
      <c r="L42"/>
      <c r="N42"/>
    </row>
    <row r="43" spans="1:14" s="19" customFormat="1" ht="12.75">
      <c r="A43" s="20"/>
      <c r="B43" s="20"/>
      <c r="C43" s="11"/>
      <c r="D43" s="20"/>
      <c r="E43" s="20"/>
      <c r="F43" s="20"/>
      <c r="L43"/>
      <c r="N43"/>
    </row>
    <row r="44" spans="1:14" s="19" customFormat="1" ht="12.75">
      <c r="A44" s="22" t="s">
        <v>143</v>
      </c>
      <c r="B44" s="20"/>
      <c r="C44" s="11"/>
      <c r="D44" s="5"/>
      <c r="E44" s="5"/>
      <c r="F44" s="5"/>
      <c r="L44"/>
      <c r="N44"/>
    </row>
    <row r="45" spans="1:14" s="19" customFormat="1" ht="12.75">
      <c r="A45" s="22"/>
      <c r="B45" s="20" t="s">
        <v>47</v>
      </c>
      <c r="C45" s="11"/>
      <c r="D45" s="5">
        <v>2813</v>
      </c>
      <c r="E45" s="5"/>
      <c r="F45" s="5">
        <v>2910</v>
      </c>
      <c r="L45"/>
      <c r="N45"/>
    </row>
    <row r="46" spans="1:14" s="19" customFormat="1" ht="12.75">
      <c r="A46" s="20"/>
      <c r="B46" s="92" t="s">
        <v>114</v>
      </c>
      <c r="C46" s="11"/>
      <c r="D46" s="5">
        <v>115</v>
      </c>
      <c r="E46" s="20"/>
      <c r="F46" s="5">
        <v>115</v>
      </c>
      <c r="L46"/>
      <c r="N46"/>
    </row>
    <row r="47" spans="1:14" s="19" customFormat="1" ht="12.75">
      <c r="A47" s="22"/>
      <c r="B47" s="92" t="s">
        <v>115</v>
      </c>
      <c r="C47" s="11"/>
      <c r="D47" s="5">
        <v>370</v>
      </c>
      <c r="E47" s="5"/>
      <c r="F47" s="5">
        <v>415</v>
      </c>
      <c r="L47"/>
      <c r="N47"/>
    </row>
    <row r="48" spans="1:14" s="19" customFormat="1" ht="12.75">
      <c r="A48" s="22"/>
      <c r="B48" s="20"/>
      <c r="C48" s="11"/>
      <c r="D48" s="91">
        <f>SUM(D45:D47)</f>
        <v>3298</v>
      </c>
      <c r="E48" s="20"/>
      <c r="F48" s="91">
        <f>SUM(F45:F47)</f>
        <v>3440</v>
      </c>
      <c r="L48"/>
      <c r="N48"/>
    </row>
    <row r="49" spans="1:14" s="19" customFormat="1" ht="12.75">
      <c r="A49" s="20"/>
      <c r="B49" s="20"/>
      <c r="C49" s="11"/>
      <c r="D49" s="5"/>
      <c r="E49" s="5"/>
      <c r="F49" s="5"/>
      <c r="L49"/>
      <c r="N49"/>
    </row>
    <row r="50" spans="1:14" s="19" customFormat="1" ht="13.5" thickBot="1">
      <c r="A50" s="22" t="s">
        <v>117</v>
      </c>
      <c r="B50" s="20"/>
      <c r="C50" s="11"/>
      <c r="D50" s="75">
        <f>+D42+D48</f>
        <v>132071</v>
      </c>
      <c r="E50" s="6"/>
      <c r="F50" s="75">
        <f>+F42+F48</f>
        <v>131444</v>
      </c>
      <c r="L50"/>
      <c r="N50"/>
    </row>
    <row r="51" spans="1:6" s="19" customFormat="1" ht="12.75">
      <c r="A51" s="22"/>
      <c r="B51" s="20"/>
      <c r="C51" s="20"/>
      <c r="D51" s="5"/>
      <c r="E51" s="5"/>
      <c r="F51" s="5"/>
    </row>
    <row r="52" spans="1:6" s="19" customFormat="1" ht="12.75">
      <c r="A52" s="20"/>
      <c r="B52" s="20"/>
      <c r="C52" s="20"/>
      <c r="D52" s="5"/>
      <c r="E52" s="5"/>
      <c r="F52" s="5"/>
    </row>
    <row r="53" spans="1:6" ht="12.75">
      <c r="A53" s="30" t="s">
        <v>144</v>
      </c>
      <c r="D53" s="27"/>
      <c r="E53" s="27"/>
      <c r="F53" s="27"/>
    </row>
    <row r="54" spans="1:6" ht="12.75">
      <c r="A54" s="30" t="s">
        <v>127</v>
      </c>
      <c r="D54" s="27"/>
      <c r="E54" s="27"/>
      <c r="F54" s="27"/>
    </row>
    <row r="55" spans="4:6" ht="12.75">
      <c r="D55" s="27"/>
      <c r="E55" s="27"/>
      <c r="F55" s="27"/>
    </row>
    <row r="56" spans="4:6" ht="12.75">
      <c r="D56" s="27"/>
      <c r="E56" s="27"/>
      <c r="F56" s="27"/>
    </row>
    <row r="57" spans="4:6" ht="12.75">
      <c r="D57" s="27"/>
      <c r="E57" s="27"/>
      <c r="F57" s="27"/>
    </row>
    <row r="58" spans="4:6" ht="12.75">
      <c r="D58" s="27"/>
      <c r="E58" s="27"/>
      <c r="F58" s="27"/>
    </row>
    <row r="59" spans="4:6" ht="12.75">
      <c r="D59" s="27"/>
      <c r="E59" s="27"/>
      <c r="F59" s="27"/>
    </row>
  </sheetData>
  <sheetProtection sheet="1"/>
  <printOptions/>
  <pageMargins left="0.75" right="0.75" top="1" bottom="0.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.8515625" style="2" customWidth="1"/>
    <col min="2" max="2" width="2.00390625" style="2" customWidth="1"/>
    <col min="3" max="3" width="51.00390625" style="2" customWidth="1"/>
    <col min="4" max="4" width="11.8515625" style="5" customWidth="1"/>
    <col min="5" max="5" width="2.28125" style="29" customWidth="1"/>
    <col min="6" max="6" width="13.140625" style="29" customWidth="1"/>
    <col min="7" max="7" width="6.28125" style="29" bestFit="1" customWidth="1"/>
    <col min="8" max="8" width="1.57421875" style="29" customWidth="1"/>
  </cols>
  <sheetData>
    <row r="1" ht="12.75">
      <c r="A1" s="1" t="s">
        <v>0</v>
      </c>
    </row>
    <row r="2" ht="13.5">
      <c r="A2" s="21" t="s">
        <v>1</v>
      </c>
    </row>
    <row r="3" ht="12.75">
      <c r="A3" s="1"/>
    </row>
    <row r="4" ht="12.75">
      <c r="A4" s="1" t="s">
        <v>133</v>
      </c>
    </row>
    <row r="5" ht="12.75">
      <c r="A5" s="1" t="s">
        <v>154</v>
      </c>
    </row>
    <row r="6" spans="1:8" ht="12.75">
      <c r="A6" s="1" t="s">
        <v>15</v>
      </c>
      <c r="F6" s="6"/>
      <c r="G6" s="6"/>
      <c r="H6" s="6"/>
    </row>
    <row r="7" spans="4:8" ht="12.75">
      <c r="D7" s="71" t="s">
        <v>155</v>
      </c>
      <c r="E7" s="37"/>
      <c r="F7" s="36" t="str">
        <f>+D7</f>
        <v>6 months</v>
      </c>
      <c r="G7" s="36"/>
      <c r="H7" s="36"/>
    </row>
    <row r="8" spans="1:8" ht="12.75">
      <c r="A8" s="1"/>
      <c r="D8" s="71" t="s">
        <v>48</v>
      </c>
      <c r="E8" s="37"/>
      <c r="F8" s="36" t="s">
        <v>48</v>
      </c>
      <c r="G8" s="36"/>
      <c r="H8" s="36"/>
    </row>
    <row r="9" spans="4:8" ht="12.75">
      <c r="D9" s="72">
        <v>40543</v>
      </c>
      <c r="F9" s="62">
        <v>40178</v>
      </c>
      <c r="G9" s="62"/>
      <c r="H9" s="62"/>
    </row>
    <row r="10" spans="4:8" ht="12.75">
      <c r="D10" s="71" t="s">
        <v>49</v>
      </c>
      <c r="E10" s="37"/>
      <c r="F10" s="36" t="s">
        <v>49</v>
      </c>
      <c r="G10" s="36"/>
      <c r="H10" s="36"/>
    </row>
    <row r="11" spans="1:8" ht="12.75">
      <c r="A11" s="1" t="s">
        <v>134</v>
      </c>
      <c r="G11" s="1"/>
      <c r="H11" s="2"/>
    </row>
    <row r="12" spans="2:8" ht="12.75">
      <c r="B12" s="2" t="s">
        <v>168</v>
      </c>
      <c r="D12" s="5">
        <f>+CIS!G34</f>
        <v>3239</v>
      </c>
      <c r="F12" s="6">
        <v>390</v>
      </c>
      <c r="G12" s="2"/>
      <c r="H12" s="2"/>
    </row>
    <row r="13" spans="2:8" ht="12.75">
      <c r="B13" s="2" t="s">
        <v>50</v>
      </c>
      <c r="F13" s="6"/>
      <c r="G13" s="2"/>
      <c r="H13" s="2"/>
    </row>
    <row r="14" spans="3:8" ht="12.75">
      <c r="C14" s="2" t="s">
        <v>51</v>
      </c>
      <c r="D14" s="5">
        <v>351</v>
      </c>
      <c r="F14" s="6">
        <v>91</v>
      </c>
      <c r="G14" s="2"/>
      <c r="H14" s="2"/>
    </row>
    <row r="15" spans="1:8" ht="12.75">
      <c r="A15" s="20"/>
      <c r="B15" s="20"/>
      <c r="C15" s="20" t="s">
        <v>52</v>
      </c>
      <c r="D15" s="5">
        <v>1066</v>
      </c>
      <c r="F15" s="6">
        <v>1537</v>
      </c>
      <c r="G15" s="2"/>
      <c r="H15" s="2"/>
    </row>
    <row r="16" spans="1:8" ht="12.75">
      <c r="A16" s="20"/>
      <c r="B16" s="20"/>
      <c r="C16" s="20" t="s">
        <v>53</v>
      </c>
      <c r="D16" s="6">
        <v>9</v>
      </c>
      <c r="F16" s="6">
        <v>-89</v>
      </c>
      <c r="G16" s="2"/>
      <c r="H16" s="2"/>
    </row>
    <row r="17" spans="1:8" ht="6.75" customHeight="1">
      <c r="A17" s="20"/>
      <c r="B17" s="20"/>
      <c r="C17" s="20"/>
      <c r="D17" s="28"/>
      <c r="F17" s="28"/>
      <c r="G17" s="2"/>
      <c r="H17" s="2"/>
    </row>
    <row r="18" spans="1:8" ht="12.75">
      <c r="A18" s="20"/>
      <c r="B18" s="20" t="s">
        <v>54</v>
      </c>
      <c r="C18" s="20"/>
      <c r="D18" s="5">
        <f>SUM(D12:D16)</f>
        <v>4665</v>
      </c>
      <c r="F18" s="6">
        <f>SUM(F12:F16)</f>
        <v>1929</v>
      </c>
      <c r="G18" s="2"/>
      <c r="H18" s="2"/>
    </row>
    <row r="19" spans="1:8" ht="12.75">
      <c r="A19" s="20"/>
      <c r="B19" s="20"/>
      <c r="C19" s="20" t="s">
        <v>55</v>
      </c>
      <c r="D19" s="5">
        <v>-64</v>
      </c>
      <c r="F19" s="58">
        <v>259</v>
      </c>
      <c r="G19" s="2"/>
      <c r="H19" s="2"/>
    </row>
    <row r="20" spans="1:8" ht="12.75">
      <c r="A20" s="20"/>
      <c r="B20" s="20"/>
      <c r="C20" s="20" t="s">
        <v>56</v>
      </c>
      <c r="D20" s="6">
        <v>-17934</v>
      </c>
      <c r="F20" s="58">
        <v>-458</v>
      </c>
      <c r="G20" s="2"/>
      <c r="H20" s="2"/>
    </row>
    <row r="21" spans="1:8" ht="6.75" customHeight="1">
      <c r="A21" s="20"/>
      <c r="B21" s="20"/>
      <c r="C21" s="20"/>
      <c r="D21" s="28"/>
      <c r="F21" s="68"/>
      <c r="G21" s="2"/>
      <c r="H21" s="2"/>
    </row>
    <row r="22" spans="1:8" ht="12.75">
      <c r="A22" s="20"/>
      <c r="B22" s="20" t="s">
        <v>178</v>
      </c>
      <c r="C22" s="20"/>
      <c r="D22" s="5">
        <f>SUM(D18:D20)</f>
        <v>-13333</v>
      </c>
      <c r="F22" s="6">
        <f>SUM(F18:F20)</f>
        <v>1730</v>
      </c>
      <c r="G22" s="2"/>
      <c r="H22" s="2"/>
    </row>
    <row r="23" spans="1:8" ht="12.75">
      <c r="A23" s="20"/>
      <c r="B23" s="20"/>
      <c r="C23" s="20" t="s">
        <v>57</v>
      </c>
      <c r="D23" s="5">
        <v>202</v>
      </c>
      <c r="F23" s="6">
        <v>207</v>
      </c>
      <c r="G23" s="2"/>
      <c r="H23" s="2"/>
    </row>
    <row r="24" spans="1:8" ht="12.75">
      <c r="A24" s="20"/>
      <c r="B24" s="20"/>
      <c r="C24" s="20" t="s">
        <v>58</v>
      </c>
      <c r="D24" s="5">
        <v>-156</v>
      </c>
      <c r="F24" s="6">
        <v>-128</v>
      </c>
      <c r="G24" s="2"/>
      <c r="H24" s="2"/>
    </row>
    <row r="25" spans="1:8" ht="12.75">
      <c r="A25" s="20"/>
      <c r="B25" s="20"/>
      <c r="C25" s="2" t="s">
        <v>135</v>
      </c>
      <c r="D25" s="5">
        <v>-641</v>
      </c>
      <c r="F25" s="6">
        <v>-2</v>
      </c>
      <c r="G25" s="2"/>
      <c r="H25" s="2"/>
    </row>
    <row r="26" spans="1:8" ht="6" customHeight="1">
      <c r="A26" s="20"/>
      <c r="B26" s="20"/>
      <c r="F26" s="6"/>
      <c r="G26" s="2"/>
      <c r="H26" s="2"/>
    </row>
    <row r="27" spans="1:8" ht="12.75">
      <c r="A27" s="20"/>
      <c r="B27" s="20" t="s">
        <v>177</v>
      </c>
      <c r="C27" s="20"/>
      <c r="D27" s="38">
        <f>SUM(D22:D25)</f>
        <v>-13928</v>
      </c>
      <c r="F27" s="38">
        <f>SUM(F22:F25)</f>
        <v>1807</v>
      </c>
      <c r="G27" s="2"/>
      <c r="H27" s="2"/>
    </row>
    <row r="28" spans="1:8" ht="12.75">
      <c r="A28" s="20"/>
      <c r="B28" s="20"/>
      <c r="C28" s="20"/>
      <c r="F28" s="6"/>
      <c r="G28" s="2"/>
      <c r="H28" s="2"/>
    </row>
    <row r="29" spans="1:8" ht="12.75">
      <c r="A29" s="22" t="s">
        <v>136</v>
      </c>
      <c r="B29" s="20"/>
      <c r="C29" s="20"/>
      <c r="F29" s="79"/>
      <c r="G29" s="1"/>
      <c r="H29" s="2"/>
    </row>
    <row r="30" spans="1:8" ht="12.75" customHeight="1" hidden="1">
      <c r="A30" s="22"/>
      <c r="B30" s="20" t="s">
        <v>59</v>
      </c>
      <c r="C30" s="20"/>
      <c r="F30" s="6"/>
      <c r="G30" s="1"/>
      <c r="H30" s="2"/>
    </row>
    <row r="31" spans="1:8" ht="12.75" customHeight="1" hidden="1">
      <c r="A31" s="22"/>
      <c r="B31" s="20"/>
      <c r="C31" s="20" t="s">
        <v>60</v>
      </c>
      <c r="D31" s="5">
        <v>0</v>
      </c>
      <c r="F31" s="6">
        <v>0</v>
      </c>
      <c r="G31" s="1"/>
      <c r="H31" s="2"/>
    </row>
    <row r="32" spans="1:8" ht="12.75" customHeight="1" hidden="1">
      <c r="A32" s="22"/>
      <c r="B32" s="20"/>
      <c r="C32" s="2" t="s">
        <v>124</v>
      </c>
      <c r="D32" s="5">
        <v>0</v>
      </c>
      <c r="F32" s="6"/>
      <c r="G32" s="1"/>
      <c r="H32" s="2"/>
    </row>
    <row r="33" spans="1:8" ht="12.75" customHeight="1" hidden="1">
      <c r="A33" s="22"/>
      <c r="B33" s="20"/>
      <c r="C33" s="20" t="s">
        <v>61</v>
      </c>
      <c r="D33" s="5">
        <v>0</v>
      </c>
      <c r="F33" s="6">
        <v>0</v>
      </c>
      <c r="G33" s="1"/>
      <c r="H33" s="2"/>
    </row>
    <row r="34" spans="1:8" ht="12.75" customHeight="1" hidden="1">
      <c r="A34" s="22"/>
      <c r="B34" s="20"/>
      <c r="C34" s="20" t="s">
        <v>62</v>
      </c>
      <c r="D34" s="5">
        <v>0</v>
      </c>
      <c r="F34" s="6">
        <v>0</v>
      </c>
      <c r="G34" s="1"/>
      <c r="H34"/>
    </row>
    <row r="35" spans="1:8" ht="12.75">
      <c r="A35" s="22"/>
      <c r="B35" t="s">
        <v>183</v>
      </c>
      <c r="D35" s="5">
        <v>0</v>
      </c>
      <c r="F35" s="6">
        <v>283</v>
      </c>
      <c r="G35" s="1"/>
      <c r="H35" s="2"/>
    </row>
    <row r="36" spans="1:8" ht="12.75">
      <c r="A36" s="22"/>
      <c r="B36" s="2" t="s">
        <v>118</v>
      </c>
      <c r="D36" s="5">
        <v>0</v>
      </c>
      <c r="F36" s="6">
        <v>-6300</v>
      </c>
      <c r="G36" s="2"/>
      <c r="H36" s="2"/>
    </row>
    <row r="37" spans="1:8" ht="12.75">
      <c r="A37" s="22"/>
      <c r="B37" s="2" t="s">
        <v>158</v>
      </c>
      <c r="D37" s="5">
        <v>-2100</v>
      </c>
      <c r="F37" s="6">
        <v>0</v>
      </c>
      <c r="G37" s="2"/>
      <c r="H37" s="2"/>
    </row>
    <row r="38" spans="1:8" ht="12.75">
      <c r="A38" s="22"/>
      <c r="B38" s="20" t="s">
        <v>156</v>
      </c>
      <c r="D38" s="5">
        <v>-550</v>
      </c>
      <c r="F38" s="6">
        <v>-21</v>
      </c>
      <c r="G38" s="2"/>
      <c r="H38" s="2"/>
    </row>
    <row r="39" spans="1:8" ht="12.75">
      <c r="A39" s="22"/>
      <c r="B39" s="20" t="s">
        <v>157</v>
      </c>
      <c r="D39" s="5">
        <v>-75</v>
      </c>
      <c r="F39" s="6">
        <v>0</v>
      </c>
      <c r="G39" s="2"/>
      <c r="H39" s="2"/>
    </row>
    <row r="40" spans="1:8" ht="12.75" customHeight="1" hidden="1">
      <c r="A40" s="22"/>
      <c r="B40" s="20" t="s">
        <v>149</v>
      </c>
      <c r="C40" s="20"/>
      <c r="D40" s="109">
        <v>0</v>
      </c>
      <c r="F40" s="109">
        <v>0</v>
      </c>
      <c r="G40" s="2"/>
      <c r="H40" s="10"/>
    </row>
    <row r="41" spans="1:8" ht="12.75" customHeight="1" hidden="1">
      <c r="A41" s="22"/>
      <c r="B41" s="20"/>
      <c r="C41" s="20" t="s">
        <v>150</v>
      </c>
      <c r="D41" s="110"/>
      <c r="F41" s="110"/>
      <c r="G41" s="2"/>
      <c r="H41" s="10"/>
    </row>
    <row r="42" spans="1:8" ht="12.75" customHeight="1" hidden="1">
      <c r="A42" s="20"/>
      <c r="B42" s="20" t="s">
        <v>63</v>
      </c>
      <c r="C42" s="20"/>
      <c r="D42" s="6">
        <v>0</v>
      </c>
      <c r="F42" s="6">
        <v>0</v>
      </c>
      <c r="G42" s="2"/>
      <c r="H42"/>
    </row>
    <row r="43" spans="1:6" ht="12.75" customHeight="1" hidden="1">
      <c r="A43" s="20"/>
      <c r="B43" s="19" t="s">
        <v>64</v>
      </c>
      <c r="C43" s="20"/>
      <c r="D43" s="6">
        <v>0</v>
      </c>
      <c r="F43" s="6">
        <v>0</v>
      </c>
    </row>
    <row r="44" spans="1:6" ht="6" customHeight="1">
      <c r="A44" s="20"/>
      <c r="C44" s="20"/>
      <c r="D44" s="6"/>
      <c r="F44" s="6"/>
    </row>
    <row r="45" spans="1:8" ht="12.75">
      <c r="A45" s="20"/>
      <c r="B45" s="20" t="s">
        <v>137</v>
      </c>
      <c r="C45" s="20"/>
      <c r="D45" s="38">
        <f>SUM(D31:D43)</f>
        <v>-2725</v>
      </c>
      <c r="F45" s="38">
        <f>SUM(F31:F44)</f>
        <v>-6038</v>
      </c>
      <c r="G45" s="2"/>
      <c r="H45" s="2"/>
    </row>
    <row r="46" spans="1:6" ht="12.75">
      <c r="A46" s="20"/>
      <c r="B46" s="20"/>
      <c r="C46" s="20"/>
      <c r="F46" s="6"/>
    </row>
    <row r="47" spans="1:8" ht="12.75">
      <c r="A47" s="22" t="s">
        <v>138</v>
      </c>
      <c r="B47" s="20"/>
      <c r="C47" s="20"/>
      <c r="G47" s="2"/>
      <c r="H47" s="2"/>
    </row>
    <row r="48" spans="1:8" ht="12.75" customHeight="1" hidden="1">
      <c r="A48" s="22"/>
      <c r="B48" s="20" t="s">
        <v>65</v>
      </c>
      <c r="C48" s="20"/>
      <c r="D48" s="5">
        <v>0</v>
      </c>
      <c r="F48" s="6">
        <v>0</v>
      </c>
      <c r="G48" s="1"/>
      <c r="H48" s="2"/>
    </row>
    <row r="49" spans="1:8" ht="12.75" customHeight="1" hidden="1">
      <c r="A49" s="22"/>
      <c r="B49" s="20" t="s">
        <v>66</v>
      </c>
      <c r="C49" s="20"/>
      <c r="D49" s="5">
        <v>0</v>
      </c>
      <c r="F49" s="6">
        <v>0</v>
      </c>
      <c r="G49" s="1"/>
      <c r="H49" s="2"/>
    </row>
    <row r="50" spans="1:6" ht="12.75" customHeight="1" hidden="1">
      <c r="A50" s="22"/>
      <c r="B50" s="20" t="s">
        <v>67</v>
      </c>
      <c r="C50" s="20"/>
      <c r="D50" s="6">
        <v>0</v>
      </c>
      <c r="F50" s="6">
        <v>0</v>
      </c>
    </row>
    <row r="51" spans="1:8" ht="12.75">
      <c r="A51" s="20"/>
      <c r="B51" s="20" t="s">
        <v>125</v>
      </c>
      <c r="C51" s="20"/>
      <c r="D51" s="6">
        <v>247</v>
      </c>
      <c r="F51" s="6">
        <v>0</v>
      </c>
      <c r="G51" s="1"/>
      <c r="H51" s="2"/>
    </row>
    <row r="52" spans="1:8" ht="12.75">
      <c r="A52" s="20"/>
      <c r="B52" s="13" t="s">
        <v>68</v>
      </c>
      <c r="C52" s="20"/>
      <c r="D52" s="6">
        <v>-225</v>
      </c>
      <c r="F52" s="6">
        <v>-38</v>
      </c>
      <c r="G52" s="2"/>
      <c r="H52" s="2"/>
    </row>
    <row r="53" spans="1:8" ht="12.75">
      <c r="A53" s="20"/>
      <c r="B53" s="3" t="s">
        <v>119</v>
      </c>
      <c r="D53" s="6">
        <v>-227</v>
      </c>
      <c r="F53" s="6">
        <v>-45</v>
      </c>
      <c r="G53" s="2"/>
      <c r="H53"/>
    </row>
    <row r="54" spans="1:8" ht="12.75" customHeight="1" hidden="1">
      <c r="A54" s="20"/>
      <c r="B54" s="20" t="s">
        <v>69</v>
      </c>
      <c r="C54" s="20"/>
      <c r="D54" s="6">
        <v>0</v>
      </c>
      <c r="F54" s="6"/>
      <c r="G54" s="2"/>
      <c r="H54"/>
    </row>
    <row r="55" spans="1:8" ht="12.75" customHeight="1" hidden="1">
      <c r="A55" s="20"/>
      <c r="B55" s="20" t="s">
        <v>70</v>
      </c>
      <c r="C55" s="20"/>
      <c r="D55" s="6">
        <v>0</v>
      </c>
      <c r="F55" s="6">
        <v>-0.002439999967464246</v>
      </c>
      <c r="G55" s="2"/>
      <c r="H55" s="2"/>
    </row>
    <row r="56" spans="1:8" ht="6" customHeight="1">
      <c r="A56" s="20"/>
      <c r="B56" s="20"/>
      <c r="C56" s="20"/>
      <c r="D56" s="6"/>
      <c r="F56" s="6"/>
      <c r="G56" s="2"/>
      <c r="H56" s="2"/>
    </row>
    <row r="57" spans="1:8" ht="12.75">
      <c r="A57" s="20"/>
      <c r="B57" s="20" t="s">
        <v>139</v>
      </c>
      <c r="C57" s="20"/>
      <c r="D57" s="38">
        <f>SUM(D48:D55)</f>
        <v>-205</v>
      </c>
      <c r="F57" s="38">
        <f>SUM(F48:F55)</f>
        <v>-83.00243999996746</v>
      </c>
      <c r="G57" s="2"/>
      <c r="H57" s="2"/>
    </row>
    <row r="58" spans="1:8" ht="12.75">
      <c r="A58" s="20"/>
      <c r="B58" s="20"/>
      <c r="C58" s="20"/>
      <c r="F58" s="6"/>
      <c r="G58" s="2"/>
      <c r="H58" s="2"/>
    </row>
    <row r="59" spans="1:8" ht="12.75">
      <c r="A59" s="22" t="s">
        <v>71</v>
      </c>
      <c r="B59" s="20"/>
      <c r="C59" s="20"/>
      <c r="D59" s="5">
        <f>+D27+D45+D57</f>
        <v>-16858</v>
      </c>
      <c r="F59" s="6">
        <f>+F27+F45+F57</f>
        <v>-4314.0024399999675</v>
      </c>
      <c r="G59" s="2"/>
      <c r="H59" s="2"/>
    </row>
    <row r="60" spans="6:8" ht="12.75">
      <c r="F60" s="6"/>
      <c r="G60" s="1"/>
      <c r="H60" s="2"/>
    </row>
    <row r="61" spans="1:8" ht="12.75">
      <c r="A61" s="1" t="s">
        <v>72</v>
      </c>
      <c r="D61" s="5">
        <v>20585</v>
      </c>
      <c r="F61" s="6">
        <v>24312</v>
      </c>
      <c r="G61" s="2"/>
      <c r="H61" s="2"/>
    </row>
    <row r="62" spans="6:8" ht="12.75">
      <c r="F62" s="6"/>
      <c r="G62" s="1"/>
      <c r="H62" s="2"/>
    </row>
    <row r="63" spans="1:8" ht="13.5" thickBot="1">
      <c r="A63" s="1" t="s">
        <v>73</v>
      </c>
      <c r="D63" s="7">
        <f>SUM(D59:D62)</f>
        <v>3727</v>
      </c>
      <c r="F63" s="7">
        <f>SUM(F59:F62)</f>
        <v>19997.997560000033</v>
      </c>
      <c r="G63" s="2"/>
      <c r="H63" s="2"/>
    </row>
    <row r="64" spans="6:8" ht="12.75">
      <c r="F64" s="6"/>
      <c r="G64" s="1"/>
      <c r="H64" s="2"/>
    </row>
    <row r="65" spans="1:8" ht="12.75">
      <c r="A65" s="1" t="s">
        <v>140</v>
      </c>
      <c r="F65" s="6"/>
      <c r="G65" s="2"/>
      <c r="H65" s="2"/>
    </row>
    <row r="66" spans="2:8" ht="12.75">
      <c r="B66" s="2" t="s">
        <v>38</v>
      </c>
      <c r="D66" s="5">
        <v>3070</v>
      </c>
      <c r="F66" s="6">
        <v>19489</v>
      </c>
      <c r="G66" s="1"/>
      <c r="H66" s="2"/>
    </row>
    <row r="67" spans="2:8" ht="12.75">
      <c r="B67" s="2" t="s">
        <v>39</v>
      </c>
      <c r="D67" s="5">
        <v>657</v>
      </c>
      <c r="F67" s="6">
        <v>509</v>
      </c>
      <c r="G67" s="2"/>
      <c r="H67" s="2"/>
    </row>
    <row r="68" spans="2:8" ht="12.75" customHeight="1" hidden="1">
      <c r="B68" s="2" t="s">
        <v>74</v>
      </c>
      <c r="D68" s="5">
        <v>0</v>
      </c>
      <c r="F68" s="6">
        <v>0</v>
      </c>
      <c r="G68" s="2"/>
      <c r="H68" s="2"/>
    </row>
    <row r="69" spans="4:6" ht="13.5" thickBot="1">
      <c r="D69" s="7">
        <f>SUM(D66:D68)</f>
        <v>3727</v>
      </c>
      <c r="F69" s="7">
        <f>SUM(F66:F68)</f>
        <v>19998</v>
      </c>
    </row>
    <row r="70" spans="4:8" ht="12.75">
      <c r="D70" s="73"/>
      <c r="E70" s="14"/>
      <c r="F70" s="4"/>
      <c r="G70" s="4"/>
      <c r="H70" s="4"/>
    </row>
    <row r="72" ht="12.75">
      <c r="A72" s="30" t="s">
        <v>141</v>
      </c>
    </row>
    <row r="73" ht="12.75">
      <c r="A73" s="30" t="s">
        <v>127</v>
      </c>
    </row>
    <row r="76" spans="6:8" ht="12.75">
      <c r="F76" s="27"/>
      <c r="G76" s="27"/>
      <c r="H76" s="27"/>
    </row>
  </sheetData>
  <sheetProtection sheet="1"/>
  <mergeCells count="2">
    <mergeCell ref="D40:D41"/>
    <mergeCell ref="F40:F41"/>
  </mergeCells>
  <printOptions/>
  <pageMargins left="0.75" right="0.75" top="0.69" bottom="0.28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7.140625" style="0" customWidth="1"/>
    <col min="2" max="2" width="9.00390625" style="0" customWidth="1"/>
    <col min="3" max="3" width="11.140625" style="0" hidden="1" customWidth="1"/>
    <col min="4" max="4" width="8.57421875" style="0" customWidth="1"/>
    <col min="5" max="5" width="12.140625" style="0" bestFit="1" customWidth="1"/>
    <col min="6" max="6" width="9.8515625" style="0" bestFit="1" customWidth="1"/>
    <col min="7" max="7" width="7.140625" style="0" bestFit="1" customWidth="1"/>
    <col min="8" max="8" width="6.57421875" style="57" bestFit="1" customWidth="1"/>
    <col min="9" max="9" width="7.57421875" style="0" customWidth="1"/>
    <col min="10" max="10" width="2.57421875" style="0" customWidth="1"/>
    <col min="11" max="11" width="0.85546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53"/>
      <c r="I1" s="2"/>
      <c r="J1" s="2"/>
      <c r="K1" s="2"/>
    </row>
    <row r="2" spans="1:11" ht="13.5">
      <c r="A2" s="21" t="s">
        <v>1</v>
      </c>
      <c r="B2" s="2"/>
      <c r="C2" s="2"/>
      <c r="D2" s="2"/>
      <c r="E2" s="2"/>
      <c r="F2" s="2"/>
      <c r="G2" s="2"/>
      <c r="H2" s="53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53"/>
      <c r="I3" s="2"/>
      <c r="J3" s="2"/>
      <c r="K3" s="2"/>
    </row>
    <row r="4" spans="1:11" ht="12.75">
      <c r="A4" s="1" t="s">
        <v>75</v>
      </c>
      <c r="B4" s="2"/>
      <c r="C4" s="2"/>
      <c r="D4" s="2"/>
      <c r="E4" s="2"/>
      <c r="F4" s="2"/>
      <c r="G4" s="2"/>
      <c r="H4" s="53"/>
      <c r="I4" s="2"/>
      <c r="J4" s="2"/>
      <c r="K4" s="2"/>
    </row>
    <row r="5" spans="1:11" ht="12.75">
      <c r="A5" s="1" t="s">
        <v>154</v>
      </c>
      <c r="B5" s="2"/>
      <c r="C5" s="2"/>
      <c r="D5" s="2"/>
      <c r="E5" s="2"/>
      <c r="F5" s="2"/>
      <c r="G5" s="2"/>
      <c r="H5" s="53"/>
      <c r="I5" s="2"/>
      <c r="J5" s="2"/>
      <c r="K5" s="2"/>
    </row>
    <row r="6" spans="1:11" ht="12.75">
      <c r="A6" s="1" t="s">
        <v>15</v>
      </c>
      <c r="B6" s="2"/>
      <c r="C6" s="2"/>
      <c r="D6" s="2"/>
      <c r="E6" s="2"/>
      <c r="F6" s="2"/>
      <c r="G6" s="2"/>
      <c r="H6" s="53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53"/>
      <c r="I7" s="2"/>
      <c r="J7" s="2"/>
      <c r="K7" s="2"/>
    </row>
    <row r="8" spans="1:11" ht="12.75">
      <c r="A8" s="2"/>
      <c r="B8" s="111" t="s">
        <v>76</v>
      </c>
      <c r="C8" s="112"/>
      <c r="D8" s="112"/>
      <c r="E8" s="112"/>
      <c r="F8" s="112"/>
      <c r="G8" s="113"/>
      <c r="H8" s="53"/>
      <c r="I8" s="2"/>
      <c r="J8" s="2"/>
      <c r="K8" s="2"/>
    </row>
    <row r="9" spans="1:11" ht="12.75">
      <c r="A9" s="2"/>
      <c r="B9" s="115" t="s">
        <v>130</v>
      </c>
      <c r="C9" s="116"/>
      <c r="D9" s="116"/>
      <c r="E9" s="117"/>
      <c r="F9" s="43" t="s">
        <v>131</v>
      </c>
      <c r="G9" s="41"/>
      <c r="H9" s="53"/>
      <c r="I9" s="2"/>
      <c r="J9" s="2"/>
      <c r="K9" s="2"/>
    </row>
    <row r="10" spans="1:11" ht="12.75">
      <c r="A10" s="2"/>
      <c r="B10" s="23" t="s">
        <v>77</v>
      </c>
      <c r="C10" s="23" t="s">
        <v>120</v>
      </c>
      <c r="D10" s="114" t="s">
        <v>45</v>
      </c>
      <c r="E10" s="114"/>
      <c r="F10" s="23" t="s">
        <v>79</v>
      </c>
      <c r="G10" s="23" t="s">
        <v>2</v>
      </c>
      <c r="H10" s="53" t="s">
        <v>80</v>
      </c>
      <c r="I10" s="23" t="s">
        <v>2</v>
      </c>
      <c r="J10" s="2"/>
      <c r="K10" s="2"/>
    </row>
    <row r="11" spans="1:11" ht="30.75" customHeight="1">
      <c r="A11" s="2"/>
      <c r="B11" s="105" t="s">
        <v>78</v>
      </c>
      <c r="C11" s="23" t="s">
        <v>121</v>
      </c>
      <c r="D11" s="104" t="s">
        <v>159</v>
      </c>
      <c r="E11" s="103" t="s">
        <v>160</v>
      </c>
      <c r="F11" s="105" t="s">
        <v>182</v>
      </c>
      <c r="G11" s="23"/>
      <c r="H11" s="105" t="s">
        <v>81</v>
      </c>
      <c r="I11" s="105" t="s">
        <v>82</v>
      </c>
      <c r="J11" s="2"/>
      <c r="K11" s="2"/>
    </row>
    <row r="12" spans="1:11" ht="12.75">
      <c r="A12" s="2"/>
      <c r="B12" s="23" t="s">
        <v>3</v>
      </c>
      <c r="C12" s="23" t="s">
        <v>3</v>
      </c>
      <c r="D12" s="23" t="s">
        <v>3</v>
      </c>
      <c r="E12" s="23" t="s">
        <v>3</v>
      </c>
      <c r="F12" s="23" t="s">
        <v>3</v>
      </c>
      <c r="G12" s="23" t="s">
        <v>3</v>
      </c>
      <c r="H12" s="53" t="s">
        <v>3</v>
      </c>
      <c r="I12" s="23" t="s">
        <v>3</v>
      </c>
      <c r="J12" s="2"/>
      <c r="K12" s="2"/>
    </row>
    <row r="13" spans="1:11" ht="12.75">
      <c r="A13" s="2" t="s">
        <v>83</v>
      </c>
      <c r="B13" s="23"/>
      <c r="C13" s="23"/>
      <c r="D13" s="23"/>
      <c r="E13" s="23"/>
      <c r="F13" s="23"/>
      <c r="G13" s="23"/>
      <c r="H13" s="53"/>
      <c r="I13" s="23"/>
      <c r="J13" s="2"/>
      <c r="K13" s="2"/>
    </row>
    <row r="14" spans="1:11" ht="12.75">
      <c r="A14" s="93" t="s">
        <v>161</v>
      </c>
      <c r="B14" s="23"/>
      <c r="C14" s="23"/>
      <c r="D14" s="23"/>
      <c r="E14" s="23"/>
      <c r="F14" s="23"/>
      <c r="G14" s="23"/>
      <c r="H14" s="53"/>
      <c r="I14" s="23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53"/>
      <c r="I15" s="2"/>
      <c r="J15" s="2"/>
      <c r="K15" s="2"/>
    </row>
    <row r="16" spans="1:11" ht="12.75">
      <c r="A16" s="2" t="s">
        <v>128</v>
      </c>
      <c r="B16" s="27">
        <v>97533</v>
      </c>
      <c r="C16" s="27">
        <v>0</v>
      </c>
      <c r="D16" s="27">
        <v>2704</v>
      </c>
      <c r="E16" s="27">
        <v>0</v>
      </c>
      <c r="F16" s="27">
        <v>24667</v>
      </c>
      <c r="G16" s="27">
        <f>SUM(B16:F16)</f>
        <v>124904</v>
      </c>
      <c r="H16" s="56">
        <f>1+3099</f>
        <v>3100</v>
      </c>
      <c r="I16" s="27">
        <f>SUM(G16:H16)</f>
        <v>128004</v>
      </c>
      <c r="J16" s="2"/>
      <c r="K16" s="2"/>
    </row>
    <row r="17" spans="1:11" ht="12.75">
      <c r="A17" s="2"/>
      <c r="B17" s="27"/>
      <c r="C17" s="27"/>
      <c r="D17" s="27"/>
      <c r="E17" s="27"/>
      <c r="F17" s="27"/>
      <c r="G17" s="27"/>
      <c r="H17" s="55"/>
      <c r="I17" s="27"/>
      <c r="J17" s="2"/>
      <c r="K17" s="2"/>
    </row>
    <row r="18" spans="1:11" ht="12.75" customHeight="1" hidden="1">
      <c r="A18" s="2" t="s">
        <v>85</v>
      </c>
      <c r="B18" s="27"/>
      <c r="C18" s="27"/>
      <c r="D18" s="27"/>
      <c r="E18" s="27"/>
      <c r="F18" s="27"/>
      <c r="G18" s="27"/>
      <c r="H18" s="55"/>
      <c r="I18" s="27"/>
      <c r="J18" s="2"/>
      <c r="K18" s="2"/>
    </row>
    <row r="19" spans="1:11" ht="12.75" customHeight="1" hidden="1">
      <c r="A19" s="2" t="s">
        <v>86</v>
      </c>
      <c r="B19" s="4">
        <v>0</v>
      </c>
      <c r="C19" s="4"/>
      <c r="D19" s="39">
        <v>0</v>
      </c>
      <c r="E19" s="39">
        <v>0</v>
      </c>
      <c r="F19" s="4">
        <v>0</v>
      </c>
      <c r="G19" s="4">
        <v>0</v>
      </c>
      <c r="H19" s="56">
        <v>0</v>
      </c>
      <c r="I19" s="17">
        <v>0</v>
      </c>
      <c r="J19" s="2"/>
      <c r="K19" s="2"/>
    </row>
    <row r="20" spans="1:11" ht="12.75" customHeight="1" hidden="1">
      <c r="A20" s="2"/>
      <c r="B20" s="4"/>
      <c r="C20" s="4"/>
      <c r="D20" s="4"/>
      <c r="E20" s="4"/>
      <c r="F20" s="4"/>
      <c r="G20" s="4"/>
      <c r="H20" s="56"/>
      <c r="I20" s="27"/>
      <c r="J20" s="2"/>
      <c r="K20" s="2"/>
    </row>
    <row r="21" spans="1:11" ht="12.75" customHeight="1" hidden="1">
      <c r="A21" s="2" t="s">
        <v>87</v>
      </c>
      <c r="B21" s="4"/>
      <c r="C21" s="4"/>
      <c r="D21" s="4"/>
      <c r="E21" s="4"/>
      <c r="F21" s="4"/>
      <c r="G21" s="4"/>
      <c r="H21" s="56"/>
      <c r="I21" s="27"/>
      <c r="J21" s="2"/>
      <c r="K21" s="2"/>
    </row>
    <row r="22" spans="1:11" ht="12.75" customHeight="1" hidden="1">
      <c r="A22" s="2"/>
      <c r="B22" s="4"/>
      <c r="C22" s="4"/>
      <c r="D22" s="4"/>
      <c r="E22" s="4"/>
      <c r="F22" s="4"/>
      <c r="G22" s="4"/>
      <c r="H22" s="56"/>
      <c r="I22" s="27"/>
      <c r="J22" s="2"/>
      <c r="K22" s="2"/>
    </row>
    <row r="23" spans="1:11" ht="12.75" customHeight="1" hidden="1">
      <c r="A23" s="2" t="s">
        <v>88</v>
      </c>
      <c r="B23" s="4">
        <v>0</v>
      </c>
      <c r="C23" s="4"/>
      <c r="D23" s="4">
        <v>0</v>
      </c>
      <c r="E23" s="4">
        <v>0</v>
      </c>
      <c r="F23" s="4">
        <v>0</v>
      </c>
      <c r="G23" s="4">
        <v>0</v>
      </c>
      <c r="H23" s="56"/>
      <c r="I23" s="27"/>
      <c r="J23" s="2"/>
      <c r="K23" s="2"/>
    </row>
    <row r="24" spans="1:11" ht="12.75" customHeight="1" hidden="1">
      <c r="A24" s="2"/>
      <c r="B24" s="4"/>
      <c r="C24" s="4"/>
      <c r="D24" s="4"/>
      <c r="E24" s="4"/>
      <c r="F24" s="4"/>
      <c r="G24" s="4"/>
      <c r="H24" s="56"/>
      <c r="I24" s="27"/>
      <c r="J24" s="2"/>
      <c r="K24" s="2"/>
    </row>
    <row r="25" spans="1:11" ht="12.75" customHeight="1" hidden="1">
      <c r="A25" s="2" t="s">
        <v>89</v>
      </c>
      <c r="B25" s="4">
        <v>0</v>
      </c>
      <c r="C25" s="4"/>
      <c r="D25" s="4">
        <v>0</v>
      </c>
      <c r="E25" s="4">
        <v>0</v>
      </c>
      <c r="F25" s="4">
        <v>0</v>
      </c>
      <c r="G25" s="4">
        <v>0</v>
      </c>
      <c r="H25" s="56">
        <v>0</v>
      </c>
      <c r="I25" s="17">
        <v>0</v>
      </c>
      <c r="J25" s="2"/>
      <c r="K25" s="2"/>
    </row>
    <row r="26" spans="1:11" ht="12.75" customHeight="1" hidden="1">
      <c r="A26" s="2"/>
      <c r="B26" s="4"/>
      <c r="C26" s="4"/>
      <c r="D26" s="4"/>
      <c r="E26" s="4"/>
      <c r="F26" s="4"/>
      <c r="G26" s="4"/>
      <c r="H26" s="56"/>
      <c r="I26" s="27"/>
      <c r="J26" s="2"/>
      <c r="K26" s="2"/>
    </row>
    <row r="27" spans="1:11" ht="12.75" customHeight="1" hidden="1">
      <c r="A27" s="2" t="s">
        <v>90</v>
      </c>
      <c r="B27" s="4">
        <v>0</v>
      </c>
      <c r="C27" s="4"/>
      <c r="D27" s="4">
        <v>0</v>
      </c>
      <c r="E27" s="4">
        <v>0</v>
      </c>
      <c r="F27" s="4">
        <v>0</v>
      </c>
      <c r="G27" s="4">
        <v>0</v>
      </c>
      <c r="H27" s="56"/>
      <c r="I27" s="27"/>
      <c r="J27" s="2"/>
      <c r="K27" s="2"/>
    </row>
    <row r="28" spans="1:11" ht="12.75" customHeight="1" hidden="1">
      <c r="A28" s="2" t="s">
        <v>91</v>
      </c>
      <c r="B28" s="4"/>
      <c r="C28" s="4"/>
      <c r="D28" s="4"/>
      <c r="E28" s="4"/>
      <c r="F28" s="4"/>
      <c r="G28" s="4"/>
      <c r="H28" s="56"/>
      <c r="I28" s="27"/>
      <c r="J28" s="2"/>
      <c r="K28" s="2"/>
    </row>
    <row r="29" spans="1:11" ht="12.75" customHeight="1" hidden="1">
      <c r="A29" s="2" t="s">
        <v>92</v>
      </c>
      <c r="B29" s="4">
        <v>0</v>
      </c>
      <c r="C29" s="4"/>
      <c r="D29" s="4">
        <v>0</v>
      </c>
      <c r="E29" s="4">
        <v>0</v>
      </c>
      <c r="F29" s="4">
        <v>0</v>
      </c>
      <c r="G29" s="4">
        <v>0</v>
      </c>
      <c r="H29" s="56">
        <v>0</v>
      </c>
      <c r="I29" s="17">
        <v>0</v>
      </c>
      <c r="J29" s="2"/>
      <c r="K29" s="2"/>
    </row>
    <row r="30" spans="1:11" ht="12.75" customHeight="1" hidden="1">
      <c r="A30" s="2"/>
      <c r="B30" s="4"/>
      <c r="C30" s="4"/>
      <c r="D30" s="4"/>
      <c r="E30" s="4"/>
      <c r="F30" s="4"/>
      <c r="G30" s="4"/>
      <c r="H30" s="56"/>
      <c r="I30" s="27"/>
      <c r="J30" s="2"/>
      <c r="K30" s="2"/>
    </row>
    <row r="31" spans="1:11" ht="12.75" customHeight="1" hidden="1">
      <c r="A31" s="2" t="s">
        <v>93</v>
      </c>
      <c r="B31" s="4"/>
      <c r="C31" s="4"/>
      <c r="D31" s="4"/>
      <c r="E31" s="4"/>
      <c r="F31" s="4"/>
      <c r="G31" s="4"/>
      <c r="H31" s="56"/>
      <c r="I31" s="27"/>
      <c r="J31" s="2"/>
      <c r="K31" s="2"/>
    </row>
    <row r="32" spans="1:11" ht="12.75" customHeight="1" hidden="1">
      <c r="A32" s="2" t="s">
        <v>94</v>
      </c>
      <c r="B32" s="4">
        <v>0</v>
      </c>
      <c r="C32" s="4"/>
      <c r="D32" s="4">
        <v>0</v>
      </c>
      <c r="E32" s="4">
        <v>0</v>
      </c>
      <c r="F32" s="4">
        <v>0</v>
      </c>
      <c r="G32" s="4">
        <v>0</v>
      </c>
      <c r="H32" s="56">
        <v>0</v>
      </c>
      <c r="I32" s="17">
        <v>0</v>
      </c>
      <c r="J32" s="2"/>
      <c r="K32" s="2"/>
    </row>
    <row r="33" spans="1:11" ht="12.75" hidden="1">
      <c r="A33" s="20" t="s">
        <v>122</v>
      </c>
      <c r="B33" s="12">
        <v>0</v>
      </c>
      <c r="C33" s="12"/>
      <c r="D33" s="12">
        <v>0</v>
      </c>
      <c r="E33" s="12">
        <v>0</v>
      </c>
      <c r="F33" s="12">
        <v>0</v>
      </c>
      <c r="G33" s="12">
        <v>0</v>
      </c>
      <c r="H33" s="95">
        <v>0</v>
      </c>
      <c r="I33" s="5">
        <f>SUM(G33:H33)</f>
        <v>0</v>
      </c>
      <c r="J33" s="2"/>
      <c r="K33" s="2"/>
    </row>
    <row r="34" spans="1:11" ht="12.75">
      <c r="A34" s="20" t="s">
        <v>179</v>
      </c>
      <c r="B34" s="27">
        <v>0</v>
      </c>
      <c r="C34" s="12"/>
      <c r="D34" s="27">
        <v>0</v>
      </c>
      <c r="E34" s="12">
        <v>-575</v>
      </c>
      <c r="F34" s="94">
        <v>0</v>
      </c>
      <c r="G34" s="27">
        <f>SUM(B34:F34)</f>
        <v>-575</v>
      </c>
      <c r="H34" s="95">
        <v>-1525</v>
      </c>
      <c r="I34" s="5">
        <f>+G34+H34</f>
        <v>-2100</v>
      </c>
      <c r="J34" s="2"/>
      <c r="K34" s="2"/>
    </row>
    <row r="35" spans="1:11" ht="12.75">
      <c r="A35" s="20"/>
      <c r="B35" s="12"/>
      <c r="C35" s="12"/>
      <c r="D35" s="12"/>
      <c r="E35" s="12"/>
      <c r="F35" s="12"/>
      <c r="G35" s="12"/>
      <c r="H35" s="95"/>
      <c r="I35" s="5"/>
      <c r="J35" s="2"/>
      <c r="K35" s="2"/>
    </row>
    <row r="36" spans="1:11" ht="12.75">
      <c r="A36" s="40" t="s">
        <v>132</v>
      </c>
      <c r="B36" s="27">
        <v>0</v>
      </c>
      <c r="C36" s="94"/>
      <c r="D36" s="27">
        <v>0</v>
      </c>
      <c r="E36" s="27">
        <v>0</v>
      </c>
      <c r="F36" s="12">
        <f>+CIS!G47</f>
        <v>2431</v>
      </c>
      <c r="G36" s="4">
        <f>SUM(B36:F36)</f>
        <v>2431</v>
      </c>
      <c r="H36" s="56">
        <f>+CIS!G49</f>
        <v>438</v>
      </c>
      <c r="I36" s="27">
        <f>SUM(G36:H36)</f>
        <v>2869</v>
      </c>
      <c r="J36" s="2"/>
      <c r="K36" s="2"/>
    </row>
    <row r="37" spans="1:11" ht="12.75">
      <c r="A37" s="2"/>
      <c r="B37" s="27"/>
      <c r="C37" s="27"/>
      <c r="D37" s="27"/>
      <c r="E37" s="27"/>
      <c r="F37" s="27"/>
      <c r="G37" s="27"/>
      <c r="H37" s="55"/>
      <c r="I37" s="27"/>
      <c r="J37" s="2"/>
      <c r="K37" s="2"/>
    </row>
    <row r="38" spans="1:11" ht="13.5" thickBot="1">
      <c r="A38" s="2" t="s">
        <v>162</v>
      </c>
      <c r="B38" s="35">
        <f>SUM(B16:B36)</f>
        <v>97533</v>
      </c>
      <c r="C38" s="35"/>
      <c r="D38" s="35">
        <f aca="true" t="shared" si="0" ref="D38:I38">SUM(D16:D36)</f>
        <v>2704</v>
      </c>
      <c r="E38" s="35">
        <f t="shared" si="0"/>
        <v>-575</v>
      </c>
      <c r="F38" s="35">
        <f t="shared" si="0"/>
        <v>27098</v>
      </c>
      <c r="G38" s="35">
        <f t="shared" si="0"/>
        <v>126760</v>
      </c>
      <c r="H38" s="35">
        <f t="shared" si="0"/>
        <v>2013</v>
      </c>
      <c r="I38" s="7">
        <f t="shared" si="0"/>
        <v>128773</v>
      </c>
      <c r="J38" s="2"/>
      <c r="K38" s="2"/>
    </row>
    <row r="39" spans="1:11" ht="12.75">
      <c r="A39" s="2"/>
      <c r="B39" s="27"/>
      <c r="C39" s="27"/>
      <c r="D39" s="27"/>
      <c r="E39" s="27"/>
      <c r="F39" s="27"/>
      <c r="G39" s="17"/>
      <c r="H39" s="80"/>
      <c r="I39" s="17"/>
      <c r="J39" s="17"/>
      <c r="K39" s="2"/>
    </row>
    <row r="40" spans="1:11" ht="12.75">
      <c r="A40" s="2"/>
      <c r="B40" s="27"/>
      <c r="C40" s="27"/>
      <c r="D40" s="27"/>
      <c r="E40" s="27"/>
      <c r="F40" s="27"/>
      <c r="G40" s="17"/>
      <c r="H40" s="80"/>
      <c r="I40" s="17"/>
      <c r="J40" s="17"/>
      <c r="K40" s="2"/>
    </row>
    <row r="41" spans="1:11" ht="12.75">
      <c r="A41" s="2" t="s">
        <v>83</v>
      </c>
      <c r="B41" s="23"/>
      <c r="C41" s="23"/>
      <c r="D41" s="23"/>
      <c r="E41" s="23"/>
      <c r="F41" s="23"/>
      <c r="G41" s="23"/>
      <c r="H41" s="53"/>
      <c r="I41" s="23"/>
      <c r="J41" s="2"/>
      <c r="K41" s="2"/>
    </row>
    <row r="42" spans="1:11" ht="12.75">
      <c r="A42" s="93" t="s">
        <v>163</v>
      </c>
      <c r="B42" s="23"/>
      <c r="C42" s="23"/>
      <c r="D42" s="23"/>
      <c r="E42" s="23"/>
      <c r="F42" s="23"/>
      <c r="G42" s="23"/>
      <c r="H42" s="53"/>
      <c r="I42" s="23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53"/>
      <c r="I43" s="2"/>
      <c r="J43" s="2"/>
      <c r="K43" s="2"/>
    </row>
    <row r="44" spans="1:11" ht="12.75">
      <c r="A44" s="2" t="s">
        <v>84</v>
      </c>
      <c r="B44" s="27">
        <v>97533</v>
      </c>
      <c r="C44" s="27">
        <v>0</v>
      </c>
      <c r="D44" s="27">
        <v>2704</v>
      </c>
      <c r="E44" s="27">
        <v>0</v>
      </c>
      <c r="F44" s="27">
        <v>22299</v>
      </c>
      <c r="G44" s="27">
        <f>SUM(B44:F44)</f>
        <v>122536</v>
      </c>
      <c r="H44" s="27">
        <v>0</v>
      </c>
      <c r="I44" s="27">
        <f>SUM(G44:H44)</f>
        <v>122536</v>
      </c>
      <c r="J44" s="2"/>
      <c r="K44" s="2"/>
    </row>
    <row r="45" spans="1:11" ht="12.75">
      <c r="A45" s="2"/>
      <c r="B45" s="27"/>
      <c r="C45" s="27"/>
      <c r="D45" s="27"/>
      <c r="E45" s="27"/>
      <c r="F45" s="27"/>
      <c r="G45" s="27"/>
      <c r="H45" s="54"/>
      <c r="I45" s="27"/>
      <c r="J45" s="2"/>
      <c r="K45" s="2"/>
    </row>
    <row r="46" spans="1:11" ht="12.75" customHeight="1" hidden="1">
      <c r="A46" s="2" t="s">
        <v>85</v>
      </c>
      <c r="B46" s="27"/>
      <c r="C46" s="27"/>
      <c r="D46" s="27"/>
      <c r="E46" s="27"/>
      <c r="F46" s="27"/>
      <c r="G46" s="27"/>
      <c r="H46" s="54"/>
      <c r="I46" s="27"/>
      <c r="J46" s="2"/>
      <c r="K46" s="2"/>
    </row>
    <row r="47" spans="1:11" ht="12.75" customHeight="1" hidden="1">
      <c r="A47" s="2" t="s">
        <v>86</v>
      </c>
      <c r="B47" s="27">
        <v>0</v>
      </c>
      <c r="C47" s="27"/>
      <c r="D47" s="27">
        <v>0</v>
      </c>
      <c r="E47" s="27">
        <v>0</v>
      </c>
      <c r="F47" s="27">
        <v>0</v>
      </c>
      <c r="G47" s="27">
        <f>SUM(B47:F47)</f>
        <v>0</v>
      </c>
      <c r="H47" s="54">
        <v>0</v>
      </c>
      <c r="I47" s="27">
        <f>SUM(G47:H47)</f>
        <v>0</v>
      </c>
      <c r="J47" s="2"/>
      <c r="K47" s="2"/>
    </row>
    <row r="48" spans="1:11" ht="12.75" customHeight="1" hidden="1">
      <c r="A48" s="2"/>
      <c r="B48" s="27"/>
      <c r="C48" s="27"/>
      <c r="D48" s="27"/>
      <c r="E48" s="27"/>
      <c r="F48" s="27"/>
      <c r="G48" s="27"/>
      <c r="H48" s="54"/>
      <c r="I48" s="27"/>
      <c r="J48" s="2"/>
      <c r="K48" s="2"/>
    </row>
    <row r="49" spans="1:11" ht="12.75" customHeight="1" hidden="1">
      <c r="A49" s="2" t="s">
        <v>87</v>
      </c>
      <c r="B49" s="27"/>
      <c r="C49" s="27"/>
      <c r="D49" s="27"/>
      <c r="E49" s="27"/>
      <c r="F49" s="27"/>
      <c r="G49" s="27"/>
      <c r="H49" s="54"/>
      <c r="I49" s="27"/>
      <c r="J49" s="2"/>
      <c r="K49" s="2"/>
    </row>
    <row r="50" spans="1:11" ht="12.75" customHeight="1" hidden="1">
      <c r="A50" s="2"/>
      <c r="B50" s="27"/>
      <c r="C50" s="27"/>
      <c r="D50" s="27"/>
      <c r="E50" s="27"/>
      <c r="F50" s="27"/>
      <c r="G50" s="27"/>
      <c r="H50" s="54"/>
      <c r="I50" s="27"/>
      <c r="J50" s="2"/>
      <c r="K50" s="2"/>
    </row>
    <row r="51" spans="1:11" ht="12.75" customHeight="1" hidden="1">
      <c r="A51" s="2" t="s">
        <v>88</v>
      </c>
      <c r="B51" s="27">
        <v>0</v>
      </c>
      <c r="C51" s="27"/>
      <c r="D51" s="27">
        <v>0</v>
      </c>
      <c r="E51" s="27">
        <v>0</v>
      </c>
      <c r="F51" s="27">
        <v>0</v>
      </c>
      <c r="G51" s="27">
        <v>0</v>
      </c>
      <c r="H51" s="54">
        <v>0</v>
      </c>
      <c r="I51" s="27">
        <v>0</v>
      </c>
      <c r="J51" s="2"/>
      <c r="K51" s="2"/>
    </row>
    <row r="52" spans="1:11" ht="12.75" customHeight="1" hidden="1">
      <c r="A52" s="2"/>
      <c r="B52" s="27"/>
      <c r="C52" s="27"/>
      <c r="D52" s="27"/>
      <c r="E52" s="27"/>
      <c r="F52" s="27"/>
      <c r="G52" s="27"/>
      <c r="H52" s="54"/>
      <c r="I52" s="27"/>
      <c r="J52" s="2"/>
      <c r="K52" s="2"/>
    </row>
    <row r="53" spans="1:11" ht="12.75" customHeight="1" hidden="1">
      <c r="A53" s="2" t="s">
        <v>89</v>
      </c>
      <c r="B53" s="27">
        <v>0</v>
      </c>
      <c r="C53" s="27"/>
      <c r="D53" s="27">
        <v>0</v>
      </c>
      <c r="E53" s="27">
        <v>0</v>
      </c>
      <c r="F53" s="27">
        <v>0</v>
      </c>
      <c r="G53" s="27">
        <f>SUM(B53:F53)</f>
        <v>0</v>
      </c>
      <c r="H53" s="54">
        <v>0</v>
      </c>
      <c r="I53" s="27">
        <f>SUM(G53:H53)</f>
        <v>0</v>
      </c>
      <c r="J53" s="2"/>
      <c r="K53" s="2"/>
    </row>
    <row r="54" spans="1:11" ht="12.75" customHeight="1" hidden="1">
      <c r="A54" s="2"/>
      <c r="B54" s="27"/>
      <c r="C54" s="27"/>
      <c r="D54" s="27"/>
      <c r="E54" s="27"/>
      <c r="F54" s="27"/>
      <c r="G54" s="27"/>
      <c r="H54" s="54"/>
      <c r="I54" s="27"/>
      <c r="J54" s="2"/>
      <c r="K54" s="2"/>
    </row>
    <row r="55" spans="1:11" ht="12.75" customHeight="1" hidden="1">
      <c r="A55" s="2" t="s">
        <v>90</v>
      </c>
      <c r="B55" s="27">
        <v>0</v>
      </c>
      <c r="C55" s="27"/>
      <c r="D55" s="27">
        <v>0</v>
      </c>
      <c r="E55" s="27">
        <v>0</v>
      </c>
      <c r="F55" s="27">
        <v>0</v>
      </c>
      <c r="G55" s="27">
        <v>0</v>
      </c>
      <c r="H55" s="54">
        <v>0</v>
      </c>
      <c r="I55" s="27">
        <v>0</v>
      </c>
      <c r="J55" s="2"/>
      <c r="K55" s="2"/>
    </row>
    <row r="56" spans="1:11" ht="12.75" customHeight="1" hidden="1">
      <c r="A56" s="2" t="s">
        <v>91</v>
      </c>
      <c r="B56" s="27"/>
      <c r="C56" s="27"/>
      <c r="D56" s="27"/>
      <c r="E56" s="27"/>
      <c r="F56" s="27"/>
      <c r="G56" s="27"/>
      <c r="H56" s="54"/>
      <c r="I56" s="27"/>
      <c r="J56" s="2"/>
      <c r="K56" s="2"/>
    </row>
    <row r="57" spans="1:11" ht="12.75" customHeight="1" hidden="1">
      <c r="A57" s="2" t="s">
        <v>92</v>
      </c>
      <c r="B57" s="27">
        <v>0</v>
      </c>
      <c r="C57" s="27"/>
      <c r="D57" s="27">
        <v>0</v>
      </c>
      <c r="E57" s="27">
        <v>0</v>
      </c>
      <c r="F57" s="27">
        <v>0</v>
      </c>
      <c r="G57" s="27">
        <f>SUM(B57:F57)</f>
        <v>0</v>
      </c>
      <c r="H57" s="54">
        <v>0</v>
      </c>
      <c r="I57" s="27">
        <f>SUM(G57:H57)</f>
        <v>0</v>
      </c>
      <c r="J57" s="2"/>
      <c r="K57" s="2"/>
    </row>
    <row r="58" spans="1:11" ht="12.75" customHeight="1" hidden="1">
      <c r="A58" s="2"/>
      <c r="B58" s="27"/>
      <c r="C58" s="27"/>
      <c r="D58" s="27"/>
      <c r="E58" s="27"/>
      <c r="F58" s="27"/>
      <c r="G58" s="27"/>
      <c r="H58" s="54"/>
      <c r="I58" s="27"/>
      <c r="J58" s="2"/>
      <c r="K58" s="2"/>
    </row>
    <row r="59" spans="1:11" ht="12.75" customHeight="1" hidden="1">
      <c r="A59" s="2" t="s">
        <v>95</v>
      </c>
      <c r="B59" s="27"/>
      <c r="C59" s="27"/>
      <c r="D59" s="27"/>
      <c r="E59" s="27"/>
      <c r="F59" s="27"/>
      <c r="G59" s="27"/>
      <c r="H59" s="54"/>
      <c r="I59" s="27"/>
      <c r="J59" s="2"/>
      <c r="K59" s="2"/>
    </row>
    <row r="60" spans="1:11" ht="12.75" customHeight="1" hidden="1">
      <c r="A60" s="2" t="s">
        <v>94</v>
      </c>
      <c r="B60" s="27">
        <v>0</v>
      </c>
      <c r="C60" s="27"/>
      <c r="D60" s="27">
        <v>0</v>
      </c>
      <c r="E60" s="27">
        <v>0</v>
      </c>
      <c r="F60" s="27">
        <v>0</v>
      </c>
      <c r="G60" s="27">
        <v>0</v>
      </c>
      <c r="H60" s="54">
        <v>0</v>
      </c>
      <c r="I60" s="27">
        <v>0</v>
      </c>
      <c r="J60" s="2"/>
      <c r="K60" s="2"/>
    </row>
    <row r="61" spans="1:11" ht="12.75" customHeight="1">
      <c r="A61" s="20" t="s">
        <v>181</v>
      </c>
      <c r="B61" s="27">
        <v>0</v>
      </c>
      <c r="C61" s="27"/>
      <c r="D61" s="27">
        <v>0</v>
      </c>
      <c r="E61" s="27">
        <v>0</v>
      </c>
      <c r="F61" s="27">
        <v>0</v>
      </c>
      <c r="G61" s="27">
        <v>0</v>
      </c>
      <c r="H61" s="107">
        <v>3049</v>
      </c>
      <c r="I61" s="27">
        <f>+G61+H61</f>
        <v>3049</v>
      </c>
      <c r="J61" s="2"/>
      <c r="K61" s="2"/>
    </row>
    <row r="62" spans="1:11" ht="12.75" customHeight="1">
      <c r="A62" s="20"/>
      <c r="B62" s="27"/>
      <c r="C62" s="27"/>
      <c r="D62" s="27"/>
      <c r="E62" s="27"/>
      <c r="F62" s="27"/>
      <c r="G62" s="27"/>
      <c r="H62" s="54"/>
      <c r="I62" s="27"/>
      <c r="J62" s="2"/>
      <c r="K62" s="2"/>
    </row>
    <row r="63" spans="1:11" ht="12.75">
      <c r="A63" s="40" t="s">
        <v>180</v>
      </c>
      <c r="B63" s="27">
        <v>0</v>
      </c>
      <c r="C63" s="4">
        <v>0</v>
      </c>
      <c r="D63" s="27">
        <v>0</v>
      </c>
      <c r="E63" s="27">
        <v>0</v>
      </c>
      <c r="F63" s="4">
        <v>402</v>
      </c>
      <c r="G63" s="27">
        <f>SUM(B63:F63)</f>
        <v>402</v>
      </c>
      <c r="H63" s="56">
        <v>-12</v>
      </c>
      <c r="I63" s="27">
        <f>SUM(G63:H63)</f>
        <v>390</v>
      </c>
      <c r="J63" s="2"/>
      <c r="K63" s="2"/>
    </row>
    <row r="64" spans="1:11" ht="12.75" customHeight="1" hidden="1">
      <c r="A64" s="2"/>
      <c r="B64" s="4"/>
      <c r="C64" s="4"/>
      <c r="D64" s="4"/>
      <c r="E64" s="4"/>
      <c r="F64" s="12"/>
      <c r="G64" s="4"/>
      <c r="H64" s="56"/>
      <c r="I64" s="27"/>
      <c r="J64" s="2"/>
      <c r="K64" s="2"/>
    </row>
    <row r="65" spans="1:11" ht="12.75" customHeight="1" hidden="1">
      <c r="A65" s="2" t="s">
        <v>65</v>
      </c>
      <c r="B65" s="27">
        <v>0</v>
      </c>
      <c r="C65" s="27"/>
      <c r="D65" s="27">
        <v>0</v>
      </c>
      <c r="E65" s="27"/>
      <c r="F65" s="27">
        <v>0</v>
      </c>
      <c r="G65" s="27">
        <v>0</v>
      </c>
      <c r="H65" s="54">
        <v>0</v>
      </c>
      <c r="I65" s="27">
        <f>SUM(G65:H65)</f>
        <v>0</v>
      </c>
      <c r="J65" s="2"/>
      <c r="K65" s="2"/>
    </row>
    <row r="66" spans="1:11" ht="12.75">
      <c r="A66" s="2"/>
      <c r="B66" s="27"/>
      <c r="C66" s="27"/>
      <c r="D66" s="27"/>
      <c r="E66" s="27"/>
      <c r="F66" s="27"/>
      <c r="G66" s="27"/>
      <c r="H66" s="55"/>
      <c r="I66" s="27"/>
      <c r="J66" s="2"/>
      <c r="K66" s="2"/>
    </row>
    <row r="67" spans="1:11" ht="13.5" thickBot="1">
      <c r="A67" s="2" t="s">
        <v>164</v>
      </c>
      <c r="B67" s="35">
        <f>SUM(B44:B66)</f>
        <v>97533</v>
      </c>
      <c r="C67" s="35"/>
      <c r="D67" s="35">
        <f>SUM(D44:D66)</f>
        <v>2704</v>
      </c>
      <c r="E67" s="35">
        <f>SUM(E44:E66)</f>
        <v>0</v>
      </c>
      <c r="F67" s="35">
        <f>SUM(F44:F66)</f>
        <v>22701</v>
      </c>
      <c r="G67" s="35">
        <f>SUM(G44:G66)</f>
        <v>122938</v>
      </c>
      <c r="H67" s="106">
        <f>SUM(H44:H65)</f>
        <v>3037</v>
      </c>
      <c r="I67" s="35">
        <f>SUM(I44:I66)</f>
        <v>125975</v>
      </c>
      <c r="J67" s="2"/>
      <c r="K67" s="2"/>
    </row>
    <row r="68" spans="1:11" ht="12.75">
      <c r="A68" s="2"/>
      <c r="B68" s="27"/>
      <c r="C68" s="27"/>
      <c r="D68" s="27"/>
      <c r="E68" s="27"/>
      <c r="F68" s="27"/>
      <c r="G68" s="27"/>
      <c r="H68" s="55"/>
      <c r="I68" s="27"/>
      <c r="J68" s="2"/>
      <c r="K68" s="2"/>
    </row>
    <row r="69" spans="1:11" ht="12.75">
      <c r="A69" s="2"/>
      <c r="B69" s="27"/>
      <c r="C69" s="27"/>
      <c r="D69" s="27"/>
      <c r="E69" s="27"/>
      <c r="F69" s="27"/>
      <c r="G69" s="27"/>
      <c r="H69" s="55"/>
      <c r="I69" s="27"/>
      <c r="J69" s="2"/>
      <c r="K69" s="2"/>
    </row>
    <row r="70" spans="1:11" ht="12.75">
      <c r="A70" s="30" t="s">
        <v>96</v>
      </c>
      <c r="B70" s="27"/>
      <c r="C70" s="27"/>
      <c r="D70" s="27"/>
      <c r="E70" s="27"/>
      <c r="F70" s="27"/>
      <c r="G70" s="27"/>
      <c r="H70" s="55"/>
      <c r="I70" s="27"/>
      <c r="J70" s="2"/>
      <c r="K70" s="2"/>
    </row>
    <row r="71" spans="1:11" ht="12.75">
      <c r="A71" s="30" t="s">
        <v>127</v>
      </c>
      <c r="B71" s="27"/>
      <c r="C71" s="27"/>
      <c r="D71" s="27"/>
      <c r="E71" s="27"/>
      <c r="F71" s="27"/>
      <c r="G71" s="27"/>
      <c r="H71" s="55"/>
      <c r="I71" s="27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53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53"/>
      <c r="I73" s="2"/>
      <c r="J73" s="2"/>
      <c r="K73" s="2"/>
    </row>
    <row r="74" spans="1:11" s="18" customFormat="1" ht="12.75">
      <c r="A74" s="15"/>
      <c r="B74" s="15"/>
      <c r="C74" s="15"/>
      <c r="D74" s="15"/>
      <c r="E74" s="15"/>
      <c r="F74" s="15"/>
      <c r="G74" s="15"/>
      <c r="H74" s="100"/>
      <c r="I74" s="15"/>
      <c r="J74" s="15"/>
      <c r="K74" s="15"/>
    </row>
    <row r="75" s="18" customFormat="1" ht="12.75">
      <c r="H75" s="101"/>
    </row>
  </sheetData>
  <sheetProtection sheet="1"/>
  <mergeCells count="3">
    <mergeCell ref="B8:G8"/>
    <mergeCell ref="D10:E10"/>
    <mergeCell ref="B9:E9"/>
  </mergeCells>
  <printOptions/>
  <pageMargins left="0.52" right="0.44" top="0.86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alteoh</cp:lastModifiedBy>
  <cp:lastPrinted>2011-02-18T08:09:41Z</cp:lastPrinted>
  <dcterms:created xsi:type="dcterms:W3CDTF">2007-05-14T10:50:48Z</dcterms:created>
  <dcterms:modified xsi:type="dcterms:W3CDTF">2011-02-22T08:22:41Z</dcterms:modified>
  <cp:category/>
  <cp:version/>
  <cp:contentType/>
  <cp:contentStatus/>
</cp:coreProperties>
</file>